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tables/table30.xml" ContentType="application/vnd.openxmlformats-officedocument.spreadsheetml.table+xml"/>
  <Override PartName="/xl/queryTables/queryTable30.xml" ContentType="application/vnd.openxmlformats-officedocument.spreadsheetml.queryTable+xml"/>
  <Override PartName="/xl/tables/table31.xml" ContentType="application/vnd.openxmlformats-officedocument.spreadsheetml.table+xml"/>
  <Override PartName="/xl/queryTables/queryTable31.xml" ContentType="application/vnd.openxmlformats-officedocument.spreadsheetml.queryTable+xml"/>
  <Override PartName="/xl/tables/table32.xml" ContentType="application/vnd.openxmlformats-officedocument.spreadsheetml.table+xml"/>
  <Override PartName="/xl/queryTables/queryTable32.xml" ContentType="application/vnd.openxmlformats-officedocument.spreadsheetml.queryTable+xml"/>
  <Override PartName="/xl/tables/table33.xml" ContentType="application/vnd.openxmlformats-officedocument.spreadsheetml.table+xml"/>
  <Override PartName="/xl/queryTables/queryTable33.xml" ContentType="application/vnd.openxmlformats-officedocument.spreadsheetml.queryTable+xml"/>
  <Override PartName="/xl/tables/table34.xml" ContentType="application/vnd.openxmlformats-officedocument.spreadsheetml.table+xml"/>
  <Override PartName="/xl/queryTables/queryTable34.xml" ContentType="application/vnd.openxmlformats-officedocument.spreadsheetml.queryTable+xml"/>
  <Override PartName="/xl/tables/table35.xml" ContentType="application/vnd.openxmlformats-officedocument.spreadsheetml.table+xml"/>
  <Override PartName="/xl/queryTables/queryTable35.xml" ContentType="application/vnd.openxmlformats-officedocument.spreadsheetml.queryTable+xml"/>
  <Override PartName="/xl/tables/table36.xml" ContentType="application/vnd.openxmlformats-officedocument.spreadsheetml.table+xml"/>
  <Override PartName="/xl/queryTables/queryTable36.xml" ContentType="application/vnd.openxmlformats-officedocument.spreadsheetml.queryTable+xml"/>
  <Override PartName="/xl/tables/table37.xml" ContentType="application/vnd.openxmlformats-officedocument.spreadsheetml.table+xml"/>
  <Override PartName="/xl/queryTables/queryTable37.xml" ContentType="application/vnd.openxmlformats-officedocument.spreadsheetml.queryTable+xml"/>
  <Override PartName="/xl/tables/table38.xml" ContentType="application/vnd.openxmlformats-officedocument.spreadsheetml.table+xml"/>
  <Override PartName="/xl/queryTables/queryTable38.xml" ContentType="application/vnd.openxmlformats-officedocument.spreadsheetml.queryTable+xml"/>
  <Override PartName="/xl/tables/table39.xml" ContentType="application/vnd.openxmlformats-officedocument.spreadsheetml.table+xml"/>
  <Override PartName="/xl/queryTables/queryTable39.xml" ContentType="application/vnd.openxmlformats-officedocument.spreadsheetml.queryTable+xml"/>
  <Override PartName="/xl/tables/table40.xml" ContentType="application/vnd.openxmlformats-officedocument.spreadsheetml.table+xml"/>
  <Override PartName="/xl/queryTables/queryTable40.xml" ContentType="application/vnd.openxmlformats-officedocument.spreadsheetml.queryTable+xml"/>
  <Override PartName="/xl/tables/table41.xml" ContentType="application/vnd.openxmlformats-officedocument.spreadsheetml.table+xml"/>
  <Override PartName="/xl/queryTables/queryTable41.xml" ContentType="application/vnd.openxmlformats-officedocument.spreadsheetml.queryTable+xml"/>
  <Override PartName="/xl/tables/table42.xml" ContentType="application/vnd.openxmlformats-officedocument.spreadsheetml.table+xml"/>
  <Override PartName="/xl/queryTables/queryTable42.xml" ContentType="application/vnd.openxmlformats-officedocument.spreadsheetml.queryTable+xml"/>
  <Override PartName="/xl/tables/table43.xml" ContentType="application/vnd.openxmlformats-officedocument.spreadsheetml.table+xml"/>
  <Override PartName="/xl/queryTables/queryTable43.xml" ContentType="application/vnd.openxmlformats-officedocument.spreadsheetml.queryTable+xml"/>
  <Override PartName="/xl/tables/table44.xml" ContentType="application/vnd.openxmlformats-officedocument.spreadsheetml.table+xml"/>
  <Override PartName="/xl/queryTables/queryTable44.xml" ContentType="application/vnd.openxmlformats-officedocument.spreadsheetml.queryTable+xml"/>
  <Override PartName="/xl/tables/table45.xml" ContentType="application/vnd.openxmlformats-officedocument.spreadsheetml.table+xml"/>
  <Override PartName="/xl/queryTables/queryTable45.xml" ContentType="application/vnd.openxmlformats-officedocument.spreadsheetml.queryTable+xml"/>
  <Override PartName="/xl/tables/table46.xml" ContentType="application/vnd.openxmlformats-officedocument.spreadsheetml.table+xml"/>
  <Override PartName="/xl/queryTables/queryTable46.xml" ContentType="application/vnd.openxmlformats-officedocument.spreadsheetml.queryTable+xml"/>
  <Override PartName="/xl/tables/table47.xml" ContentType="application/vnd.openxmlformats-officedocument.spreadsheetml.table+xml"/>
  <Override PartName="/xl/queryTables/queryTable47.xml" ContentType="application/vnd.openxmlformats-officedocument.spreadsheetml.queryTable+xml"/>
  <Override PartName="/xl/tables/table48.xml" ContentType="application/vnd.openxmlformats-officedocument.spreadsheetml.table+xml"/>
  <Override PartName="/xl/queryTables/queryTable48.xml" ContentType="application/vnd.openxmlformats-officedocument.spreadsheetml.queryTable+xml"/>
  <Override PartName="/xl/tables/table49.xml" ContentType="application/vnd.openxmlformats-officedocument.spreadsheetml.table+xml"/>
  <Override PartName="/xl/queryTables/queryTable49.xml" ContentType="application/vnd.openxmlformats-officedocument.spreadsheetml.queryTable+xml"/>
  <Override PartName="/xl/tables/table50.xml" ContentType="application/vnd.openxmlformats-officedocument.spreadsheetml.table+xml"/>
  <Override PartName="/xl/queryTables/queryTable5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26806d8ef4753539/Covid 19/County Geo Data/"/>
    </mc:Choice>
  </mc:AlternateContent>
  <xr:revisionPtr revIDLastSave="433" documentId="8_{F5FFC28D-A1CD-4771-B76C-77605EF350F8}" xr6:coauthVersionLast="46" xr6:coauthVersionMax="46" xr10:uidLastSave="{CE7DA7BA-A7DB-4CDD-BA0A-A61E0EB90441}"/>
  <bookViews>
    <workbookView xWindow="645" yWindow="-15795" windowWidth="27480" windowHeight="13350" activeTab="16" xr2:uid="{3D3F9118-CED5-4515-858B-257A0DAC1F27}"/>
  </bookViews>
  <sheets>
    <sheet name="AL" sheetId="6" r:id="rId1"/>
    <sheet name="AK" sheetId="7" r:id="rId2"/>
    <sheet name="AR" sheetId="10" r:id="rId3"/>
    <sheet name="AZ" sheetId="9" r:id="rId4"/>
    <sheet name="CO" sheetId="12" r:id="rId5"/>
    <sheet name="CA" sheetId="11" r:id="rId6"/>
    <sheet name="CN" sheetId="13" r:id="rId7"/>
    <sheet name="DE" sheetId="16" r:id="rId8"/>
    <sheet name="FL" sheetId="17" r:id="rId9"/>
    <sheet name="GA" sheetId="18" r:id="rId10"/>
    <sheet name="ID" sheetId="20" r:id="rId11"/>
    <sheet name="HI" sheetId="19" r:id="rId12"/>
    <sheet name="IL" sheetId="21" r:id="rId13"/>
    <sheet name="IN" sheetId="4" r:id="rId14"/>
    <sheet name="IA" sheetId="22" r:id="rId15"/>
    <sheet name="KS" sheetId="23" r:id="rId16"/>
    <sheet name="KY" sheetId="3" r:id="rId17"/>
    <sheet name="LA" sheetId="24" r:id="rId18"/>
    <sheet name="ME" sheetId="25" r:id="rId19"/>
    <sheet name="MD" sheetId="26" r:id="rId20"/>
    <sheet name="MA" sheetId="27" r:id="rId21"/>
    <sheet name="MI" sheetId="28" r:id="rId22"/>
    <sheet name="MN" sheetId="29" r:id="rId23"/>
    <sheet name="MS" sheetId="30" r:id="rId24"/>
    <sheet name="MT" sheetId="31" r:id="rId25"/>
    <sheet name="NE" sheetId="32" r:id="rId26"/>
    <sheet name="NH" sheetId="34" r:id="rId27"/>
    <sheet name="NM" sheetId="36" r:id="rId28"/>
    <sheet name="NC" sheetId="37" r:id="rId29"/>
    <sheet name="ND" sheetId="38" r:id="rId30"/>
    <sheet name="NY" sheetId="2" r:id="rId31"/>
    <sheet name="NJ" sheetId="35" r:id="rId32"/>
    <sheet name="NV" sheetId="33" r:id="rId33"/>
    <sheet name="OH" sheetId="5" r:id="rId34"/>
    <sheet name="OK" sheetId="39" r:id="rId35"/>
    <sheet name="OR" sheetId="40" r:id="rId36"/>
    <sheet name="PA" sheetId="41" r:id="rId37"/>
    <sheet name="RI" sheetId="42" r:id="rId38"/>
    <sheet name="SC" sheetId="43" r:id="rId39"/>
    <sheet name="SD" sheetId="44" r:id="rId40"/>
    <sheet name="TN" sheetId="45" r:id="rId41"/>
    <sheet name="TX" sheetId="46" r:id="rId42"/>
    <sheet name="UT" sheetId="47" r:id="rId43"/>
    <sheet name="VT" sheetId="48" r:id="rId44"/>
    <sheet name="VA" sheetId="49" r:id="rId45"/>
    <sheet name="WA" sheetId="50" r:id="rId46"/>
    <sheet name="WV" sheetId="51" r:id="rId47"/>
    <sheet name="WI" sheetId="52" r:id="rId48"/>
    <sheet name="WY" sheetId="53" r:id="rId49"/>
    <sheet name="Sheet1" sheetId="1" r:id="rId50"/>
  </sheets>
  <definedNames>
    <definedName name="ExternalData_1" localSheetId="1" hidden="1">AK!$A$1:$H$13</definedName>
    <definedName name="ExternalData_1" localSheetId="3" hidden="1">AZ!$A$1:$D$16</definedName>
    <definedName name="ExternalData_1" localSheetId="6" hidden="1">CN!$A$1:$D$9</definedName>
    <definedName name="ExternalData_1" localSheetId="7" hidden="1">DE!$A$1:$D$4</definedName>
    <definedName name="ExternalData_1" localSheetId="12" hidden="1">IL!$A$1:$D$102</definedName>
    <definedName name="ExternalData_1" localSheetId="13" hidden="1">IN!$A$1:$D$93</definedName>
    <definedName name="ExternalData_1" localSheetId="30" hidden="1">NY!$A$1:$E$63</definedName>
    <definedName name="ExternalData_1" localSheetId="33" hidden="1">OH!$A$1:$D$89</definedName>
    <definedName name="ExternalData_1" localSheetId="34" hidden="1">OK!$A$1:$D$78</definedName>
    <definedName name="ExternalData_1" localSheetId="42" hidden="1">UT!$A$1:$D$30</definedName>
    <definedName name="ExternalData_1" localSheetId="44" hidden="1">VA!$A$1:$D$96</definedName>
    <definedName name="ExternalData_1" localSheetId="43" hidden="1">VT!$A$1:$D$15</definedName>
    <definedName name="ExternalData_1" localSheetId="45" hidden="1">WA!$A$1:$D$41</definedName>
    <definedName name="ExternalData_1" localSheetId="47" hidden="1">WI!$A$1:$D$73</definedName>
    <definedName name="ExternalData_1" localSheetId="46" hidden="1">WV!$A$1:$D$56</definedName>
    <definedName name="ExternalData_1" localSheetId="48" hidden="1">WY!$A$1:$D$24</definedName>
    <definedName name="ExternalData_2" localSheetId="1" hidden="1">AK!$A$15:$K$36</definedName>
    <definedName name="ExternalData_2" localSheetId="0" hidden="1">AL!$A$1:$D$68</definedName>
    <definedName name="ExternalData_2" localSheetId="2" hidden="1">AR!$A$1:$H$76</definedName>
    <definedName name="ExternalData_2" localSheetId="8" hidden="1">FL!$A$1:$D$68</definedName>
    <definedName name="ExternalData_2" localSheetId="14" hidden="1">IA!$A$1:$D$100</definedName>
    <definedName name="ExternalData_2" localSheetId="16" hidden="1">KY!$A$1:$D$121</definedName>
    <definedName name="ExternalData_2" localSheetId="20" hidden="1">MA!$A$1:$D$15</definedName>
    <definedName name="ExternalData_2" localSheetId="21" hidden="1">MI!$A$1:$D$84</definedName>
    <definedName name="ExternalData_2" localSheetId="24" hidden="1">MT!$A$1:$D$116</definedName>
    <definedName name="ExternalData_2" localSheetId="28" hidden="1">NC!$A$1:$D$101</definedName>
    <definedName name="ExternalData_2" localSheetId="35" hidden="1">OR!$A$1:$D$37</definedName>
    <definedName name="ExternalData_3" localSheetId="5" hidden="1">CA!$A$1:$D$59</definedName>
    <definedName name="ExternalData_3" localSheetId="9" hidden="1">GA!$A$1:$D$160</definedName>
    <definedName name="ExternalData_3" localSheetId="15" hidden="1">KS!$A$1:$D$106</definedName>
    <definedName name="ExternalData_3" localSheetId="22" hidden="1">MN!$A$1:$F$88</definedName>
    <definedName name="ExternalData_3" localSheetId="29" hidden="1">ND!$A$1:$D$55</definedName>
    <definedName name="ExternalData_3" localSheetId="25" hidden="1">NE!$A$1:$D$94</definedName>
    <definedName name="ExternalData_3" localSheetId="36" hidden="1">PA!$A$1:$D$68</definedName>
    <definedName name="ExternalData_4" localSheetId="4" hidden="1">CO!$A$1:$D$66</definedName>
    <definedName name="ExternalData_4" localSheetId="11" hidden="1">HI!$A$1:$D$6</definedName>
    <definedName name="ExternalData_4" localSheetId="17" hidden="1">LA!$A$1:$D$65</definedName>
    <definedName name="ExternalData_4" localSheetId="23" hidden="1">MS!$A$1:$D$83</definedName>
    <definedName name="ExternalData_4" localSheetId="32" hidden="1">NV!$A$1:$D$18</definedName>
    <definedName name="ExternalData_4" localSheetId="37" hidden="1">RI!$A$1:$D$6</definedName>
    <definedName name="ExternalData_5" localSheetId="10" hidden="1">ID!$A$1:$D$45</definedName>
    <definedName name="ExternalData_5" localSheetId="18" hidden="1">ME!$A$1:$D$17</definedName>
    <definedName name="ExternalData_5" localSheetId="26" hidden="1">NH!$A$1:$D$11</definedName>
    <definedName name="ExternalData_5" localSheetId="38" hidden="1">SC!$A$1:$D$47</definedName>
    <definedName name="ExternalData_6" localSheetId="19" hidden="1">MD!$A$1:$E$25</definedName>
    <definedName name="ExternalData_6" localSheetId="31" hidden="1">NJ!$A$1:$E$22</definedName>
    <definedName name="ExternalData_6" localSheetId="39" hidden="1">SD!$A$1:$D$67</definedName>
    <definedName name="ExternalData_7" localSheetId="27" hidden="1">NM!$A$1:$D$34</definedName>
    <definedName name="ExternalData_7" localSheetId="40" hidden="1">TN!$A$1:$D$96</definedName>
    <definedName name="ExternalData_8" localSheetId="41" hidden="1">TX!$A$1:$D$255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2" i="12"/>
  <c r="F3" i="12"/>
  <c r="F14" i="12"/>
  <c r="F15" i="12"/>
  <c r="F27" i="12"/>
  <c r="F39" i="12"/>
  <c r="F50" i="12"/>
  <c r="F62" i="12"/>
  <c r="F63" i="12"/>
  <c r="E2" i="12"/>
  <c r="E3" i="12"/>
  <c r="E4" i="12"/>
  <c r="F4" i="12" s="1"/>
  <c r="E5" i="12"/>
  <c r="F5" i="12" s="1"/>
  <c r="E6" i="12"/>
  <c r="F6" i="12" s="1"/>
  <c r="E7" i="12"/>
  <c r="F7" i="12" s="1"/>
  <c r="E8" i="12"/>
  <c r="F8" i="12" s="1"/>
  <c r="E9" i="12"/>
  <c r="F9" i="12" s="1"/>
  <c r="E10" i="12"/>
  <c r="F10" i="12" s="1"/>
  <c r="E11" i="12"/>
  <c r="F11" i="12" s="1"/>
  <c r="E12" i="12"/>
  <c r="F12" i="12" s="1"/>
  <c r="E13" i="12"/>
  <c r="F13" i="12" s="1"/>
  <c r="E14" i="12"/>
  <c r="E15" i="12"/>
  <c r="E16" i="12"/>
  <c r="F16" i="12" s="1"/>
  <c r="E17" i="12"/>
  <c r="F17" i="12" s="1"/>
  <c r="E18" i="12"/>
  <c r="F18" i="12" s="1"/>
  <c r="E19" i="12"/>
  <c r="F19" i="12" s="1"/>
  <c r="E20" i="12"/>
  <c r="F20" i="12" s="1"/>
  <c r="E21" i="12"/>
  <c r="F21" i="12" s="1"/>
  <c r="E22" i="12"/>
  <c r="F22" i="12" s="1"/>
  <c r="E23" i="12"/>
  <c r="F23" i="12" s="1"/>
  <c r="E24" i="12"/>
  <c r="F24" i="12" s="1"/>
  <c r="E25" i="12"/>
  <c r="F25" i="12" s="1"/>
  <c r="E26" i="12"/>
  <c r="F26" i="12" s="1"/>
  <c r="E27" i="12"/>
  <c r="E28" i="12"/>
  <c r="F28" i="12" s="1"/>
  <c r="E29" i="12"/>
  <c r="F29" i="12" s="1"/>
  <c r="E30" i="12"/>
  <c r="F30" i="12" s="1"/>
  <c r="E31" i="12"/>
  <c r="F31" i="12" s="1"/>
  <c r="E32" i="12"/>
  <c r="F32" i="12" s="1"/>
  <c r="E33" i="12"/>
  <c r="F33" i="12" s="1"/>
  <c r="E34" i="12"/>
  <c r="F34" i="12" s="1"/>
  <c r="E35" i="12"/>
  <c r="F35" i="12" s="1"/>
  <c r="E36" i="12"/>
  <c r="F36" i="12" s="1"/>
  <c r="E37" i="12"/>
  <c r="F37" i="12" s="1"/>
  <c r="E38" i="12"/>
  <c r="F38" i="12" s="1"/>
  <c r="E39" i="12"/>
  <c r="E40" i="12"/>
  <c r="F40" i="12" s="1"/>
  <c r="E41" i="12"/>
  <c r="F41" i="12" s="1"/>
  <c r="E42" i="12"/>
  <c r="F42" i="12" s="1"/>
  <c r="E43" i="12"/>
  <c r="F43" i="12" s="1"/>
  <c r="E44" i="12"/>
  <c r="F44" i="12" s="1"/>
  <c r="E45" i="12"/>
  <c r="F45" i="12" s="1"/>
  <c r="E46" i="12"/>
  <c r="F46" i="12" s="1"/>
  <c r="E47" i="12"/>
  <c r="F47" i="12" s="1"/>
  <c r="E48" i="12"/>
  <c r="F48" i="12" s="1"/>
  <c r="E49" i="12"/>
  <c r="F49" i="12" s="1"/>
  <c r="E50" i="12"/>
  <c r="E51" i="12"/>
  <c r="F51" i="12" s="1"/>
  <c r="E52" i="12"/>
  <c r="F52" i="12" s="1"/>
  <c r="E53" i="12"/>
  <c r="F53" i="12" s="1"/>
  <c r="E54" i="12"/>
  <c r="F54" i="12" s="1"/>
  <c r="E55" i="12"/>
  <c r="F55" i="12" s="1"/>
  <c r="E56" i="12"/>
  <c r="F56" i="12" s="1"/>
  <c r="E57" i="12"/>
  <c r="F57" i="12" s="1"/>
  <c r="E58" i="12"/>
  <c r="F58" i="12" s="1"/>
  <c r="E59" i="12"/>
  <c r="F59" i="12" s="1"/>
  <c r="E60" i="12"/>
  <c r="F60" i="12" s="1"/>
  <c r="E61" i="12"/>
  <c r="F61" i="12" s="1"/>
  <c r="E62" i="12"/>
  <c r="E63" i="12"/>
  <c r="E64" i="12"/>
  <c r="F64" i="12" s="1"/>
  <c r="E65" i="12"/>
  <c r="F65" i="12" s="1"/>
  <c r="E66" i="12"/>
  <c r="F66" i="12" s="1"/>
  <c r="F2" i="6"/>
  <c r="F5" i="6"/>
  <c r="F8" i="6"/>
  <c r="F9" i="6"/>
  <c r="F10" i="6"/>
  <c r="F14" i="6"/>
  <c r="F17" i="6"/>
  <c r="F20" i="6"/>
  <c r="F21" i="6"/>
  <c r="F22" i="6"/>
  <c r="F26" i="6"/>
  <c r="F29" i="6"/>
  <c r="F32" i="6"/>
  <c r="F33" i="6"/>
  <c r="F34" i="6"/>
  <c r="F38" i="6"/>
  <c r="F41" i="6"/>
  <c r="F44" i="6"/>
  <c r="F45" i="6"/>
  <c r="F46" i="6"/>
  <c r="F50" i="6"/>
  <c r="F53" i="6"/>
  <c r="F56" i="6"/>
  <c r="F57" i="6"/>
  <c r="F58" i="6"/>
  <c r="F62" i="6"/>
  <c r="F65" i="6"/>
  <c r="F68" i="6"/>
  <c r="F2" i="53"/>
  <c r="F3" i="53"/>
  <c r="F4" i="53"/>
  <c r="F5" i="53"/>
  <c r="F6" i="53"/>
  <c r="F7" i="53"/>
  <c r="F8" i="53"/>
  <c r="F9" i="53"/>
  <c r="F10" i="53"/>
  <c r="F11" i="53"/>
  <c r="F12" i="53"/>
  <c r="F13" i="53"/>
  <c r="F14" i="53"/>
  <c r="F15" i="53"/>
  <c r="F16" i="53"/>
  <c r="F17" i="53"/>
  <c r="F18" i="53"/>
  <c r="F19" i="53"/>
  <c r="F20" i="53"/>
  <c r="F21" i="53"/>
  <c r="F22" i="53"/>
  <c r="F23" i="53"/>
  <c r="F24" i="53"/>
  <c r="E2" i="53"/>
  <c r="E3" i="53"/>
  <c r="E4" i="53"/>
  <c r="E5" i="53"/>
  <c r="E6" i="53"/>
  <c r="E7" i="53"/>
  <c r="E8" i="53"/>
  <c r="E9" i="53"/>
  <c r="E10" i="53"/>
  <c r="E11" i="53"/>
  <c r="E12" i="53"/>
  <c r="E13" i="53"/>
  <c r="E14" i="53"/>
  <c r="E15" i="53"/>
  <c r="E16" i="53"/>
  <c r="E17" i="53"/>
  <c r="E18" i="53"/>
  <c r="E19" i="53"/>
  <c r="E20" i="53"/>
  <c r="E21" i="53"/>
  <c r="E22" i="53"/>
  <c r="E23" i="53"/>
  <c r="E24" i="53"/>
  <c r="F13" i="52"/>
  <c r="F25" i="52"/>
  <c r="F37" i="52"/>
  <c r="F49" i="52"/>
  <c r="F61" i="52"/>
  <c r="F73" i="52"/>
  <c r="F2" i="51"/>
  <c r="F3" i="51"/>
  <c r="F4" i="51"/>
  <c r="F5" i="51"/>
  <c r="F6" i="51"/>
  <c r="F7" i="51"/>
  <c r="F8" i="51"/>
  <c r="F9" i="51"/>
  <c r="F10" i="51"/>
  <c r="F11" i="51"/>
  <c r="F12" i="51"/>
  <c r="F13" i="51"/>
  <c r="F14" i="51"/>
  <c r="F15" i="51"/>
  <c r="F16" i="51"/>
  <c r="F17" i="51"/>
  <c r="F18" i="51"/>
  <c r="F19" i="51"/>
  <c r="F20" i="51"/>
  <c r="F21" i="51"/>
  <c r="F22" i="51"/>
  <c r="F23" i="51"/>
  <c r="F24" i="51"/>
  <c r="F25" i="51"/>
  <c r="F26" i="51"/>
  <c r="F27" i="51"/>
  <c r="F28" i="51"/>
  <c r="F29" i="51"/>
  <c r="F30" i="51"/>
  <c r="F31" i="51"/>
  <c r="F32" i="51"/>
  <c r="F33" i="51"/>
  <c r="F34" i="51"/>
  <c r="F35" i="51"/>
  <c r="F36" i="51"/>
  <c r="F37" i="51"/>
  <c r="F38" i="51"/>
  <c r="F39" i="51"/>
  <c r="F40" i="51"/>
  <c r="F41" i="51"/>
  <c r="F42" i="51"/>
  <c r="F43" i="51"/>
  <c r="F44" i="51"/>
  <c r="F45" i="51"/>
  <c r="F46" i="51"/>
  <c r="F47" i="51"/>
  <c r="F48" i="51"/>
  <c r="F49" i="51"/>
  <c r="F50" i="51"/>
  <c r="F51" i="51"/>
  <c r="F52" i="51"/>
  <c r="F53" i="51"/>
  <c r="F54" i="51"/>
  <c r="F55" i="51"/>
  <c r="F56" i="51"/>
  <c r="F2" i="50"/>
  <c r="F3" i="50"/>
  <c r="F4" i="50"/>
  <c r="F5" i="50"/>
  <c r="F6" i="50"/>
  <c r="F7" i="50"/>
  <c r="F8" i="50"/>
  <c r="F9" i="50"/>
  <c r="F10" i="50"/>
  <c r="F11" i="50"/>
  <c r="F12" i="50"/>
  <c r="F13" i="50"/>
  <c r="F14" i="50"/>
  <c r="F15" i="50"/>
  <c r="F16" i="50"/>
  <c r="F17" i="50"/>
  <c r="F18" i="50"/>
  <c r="F19" i="50"/>
  <c r="F20" i="50"/>
  <c r="F21" i="50"/>
  <c r="F22" i="50"/>
  <c r="F23" i="50"/>
  <c r="F24" i="50"/>
  <c r="F25" i="50"/>
  <c r="F26" i="50"/>
  <c r="F27" i="50"/>
  <c r="F28" i="50"/>
  <c r="F29" i="50"/>
  <c r="F30" i="50"/>
  <c r="F31" i="50"/>
  <c r="F32" i="50"/>
  <c r="F33" i="50"/>
  <c r="F34" i="50"/>
  <c r="F35" i="50"/>
  <c r="F36" i="50"/>
  <c r="F37" i="50"/>
  <c r="F38" i="50"/>
  <c r="F39" i="50"/>
  <c r="F40" i="50"/>
  <c r="F41" i="50"/>
  <c r="F13" i="49"/>
  <c r="F25" i="49"/>
  <c r="F37" i="49"/>
  <c r="F49" i="49"/>
  <c r="F61" i="49"/>
  <c r="F73" i="49"/>
  <c r="F85" i="49"/>
  <c r="F11" i="47"/>
  <c r="F13" i="47"/>
  <c r="F23" i="47"/>
  <c r="F25" i="47"/>
  <c r="F13" i="46"/>
  <c r="F25" i="46"/>
  <c r="F37" i="46"/>
  <c r="F49" i="46"/>
  <c r="F61" i="46"/>
  <c r="F73" i="46"/>
  <c r="F85" i="46"/>
  <c r="F97" i="46"/>
  <c r="F109" i="46"/>
  <c r="F121" i="46"/>
  <c r="F133" i="46"/>
  <c r="F145" i="46"/>
  <c r="F157" i="46"/>
  <c r="F169" i="46"/>
  <c r="F181" i="46"/>
  <c r="F193" i="46"/>
  <c r="F205" i="46"/>
  <c r="F217" i="46"/>
  <c r="F229" i="46"/>
  <c r="F241" i="46"/>
  <c r="F253" i="46"/>
  <c r="F12" i="45"/>
  <c r="F13" i="45"/>
  <c r="F24" i="45"/>
  <c r="F25" i="45"/>
  <c r="F36" i="45"/>
  <c r="F37" i="45"/>
  <c r="F48" i="45"/>
  <c r="F49" i="45"/>
  <c r="F60" i="45"/>
  <c r="F61" i="45"/>
  <c r="F72" i="45"/>
  <c r="F73" i="45"/>
  <c r="F84" i="45"/>
  <c r="F85" i="45"/>
  <c r="F96" i="45"/>
  <c r="F13" i="43"/>
  <c r="F25" i="43"/>
  <c r="F37" i="43"/>
  <c r="F13" i="40"/>
  <c r="F25" i="40"/>
  <c r="F37" i="40"/>
  <c r="F13" i="39"/>
  <c r="F25" i="39"/>
  <c r="F37" i="39"/>
  <c r="F49" i="39"/>
  <c r="F61" i="39"/>
  <c r="F73" i="39"/>
  <c r="F11" i="5"/>
  <c r="F12" i="5"/>
  <c r="F13" i="5"/>
  <c r="F23" i="5"/>
  <c r="F24" i="5"/>
  <c r="F25" i="5"/>
  <c r="F35" i="5"/>
  <c r="F36" i="5"/>
  <c r="F37" i="5"/>
  <c r="F47" i="5"/>
  <c r="F48" i="5"/>
  <c r="F49" i="5"/>
  <c r="F59" i="5"/>
  <c r="F60" i="5"/>
  <c r="F61" i="5"/>
  <c r="F71" i="5"/>
  <c r="F72" i="5"/>
  <c r="F73" i="5"/>
  <c r="F83" i="5"/>
  <c r="F84" i="5"/>
  <c r="F85" i="5"/>
  <c r="F2" i="33"/>
  <c r="G13" i="2"/>
  <c r="G25" i="2"/>
  <c r="G37" i="2"/>
  <c r="G49" i="2"/>
  <c r="G61" i="2"/>
  <c r="F2" i="37"/>
  <c r="F3" i="37"/>
  <c r="F4" i="37"/>
  <c r="F5" i="37"/>
  <c r="F6" i="37"/>
  <c r="F7" i="37"/>
  <c r="F8" i="37"/>
  <c r="F9" i="37"/>
  <c r="F10" i="37"/>
  <c r="F11" i="37"/>
  <c r="F12" i="37"/>
  <c r="F13" i="37"/>
  <c r="F14" i="37"/>
  <c r="F15" i="37"/>
  <c r="F16" i="37"/>
  <c r="F17" i="37"/>
  <c r="F18" i="37"/>
  <c r="F19" i="37"/>
  <c r="F20" i="37"/>
  <c r="F21" i="37"/>
  <c r="F22" i="37"/>
  <c r="F23" i="37"/>
  <c r="F24" i="37"/>
  <c r="F25" i="37"/>
  <c r="F26" i="37"/>
  <c r="F27" i="37"/>
  <c r="F28" i="37"/>
  <c r="F29" i="37"/>
  <c r="F30" i="37"/>
  <c r="F31" i="37"/>
  <c r="F32" i="37"/>
  <c r="F33" i="37"/>
  <c r="F34" i="37"/>
  <c r="F35" i="37"/>
  <c r="F36" i="37"/>
  <c r="F37" i="37"/>
  <c r="F38" i="37"/>
  <c r="F39" i="37"/>
  <c r="F40" i="37"/>
  <c r="F41" i="37"/>
  <c r="F42" i="37"/>
  <c r="F43" i="37"/>
  <c r="F44" i="37"/>
  <c r="F45" i="37"/>
  <c r="F46" i="37"/>
  <c r="F47" i="37"/>
  <c r="F48" i="37"/>
  <c r="F49" i="37"/>
  <c r="F50" i="37"/>
  <c r="F51" i="37"/>
  <c r="F52" i="37"/>
  <c r="F53" i="37"/>
  <c r="F54" i="37"/>
  <c r="F55" i="37"/>
  <c r="F56" i="37"/>
  <c r="F57" i="37"/>
  <c r="F58" i="37"/>
  <c r="F59" i="37"/>
  <c r="F60" i="37"/>
  <c r="F61" i="37"/>
  <c r="F62" i="37"/>
  <c r="F63" i="37"/>
  <c r="F64" i="37"/>
  <c r="F65" i="37"/>
  <c r="F66" i="37"/>
  <c r="F67" i="37"/>
  <c r="F68" i="37"/>
  <c r="F69" i="37"/>
  <c r="F70" i="37"/>
  <c r="F71" i="37"/>
  <c r="F72" i="37"/>
  <c r="F73" i="37"/>
  <c r="F74" i="37"/>
  <c r="F75" i="37"/>
  <c r="F76" i="37"/>
  <c r="F77" i="37"/>
  <c r="F78" i="37"/>
  <c r="F79" i="37"/>
  <c r="F80" i="37"/>
  <c r="F81" i="37"/>
  <c r="F82" i="37"/>
  <c r="F83" i="37"/>
  <c r="F84" i="37"/>
  <c r="F85" i="37"/>
  <c r="F86" i="37"/>
  <c r="F87" i="37"/>
  <c r="F88" i="37"/>
  <c r="F89" i="37"/>
  <c r="F90" i="37"/>
  <c r="F91" i="37"/>
  <c r="F92" i="37"/>
  <c r="F93" i="37"/>
  <c r="F94" i="37"/>
  <c r="F95" i="37"/>
  <c r="F96" i="37"/>
  <c r="F97" i="37"/>
  <c r="F98" i="37"/>
  <c r="F99" i="37"/>
  <c r="F100" i="37"/>
  <c r="F101" i="37"/>
  <c r="F2" i="36"/>
  <c r="F13" i="36"/>
  <c r="F25" i="36"/>
  <c r="E3" i="36"/>
  <c r="F3" i="36" s="1"/>
  <c r="F13" i="31"/>
  <c r="F25" i="31"/>
  <c r="F37" i="31"/>
  <c r="F49" i="31"/>
  <c r="F61" i="31"/>
  <c r="F73" i="31"/>
  <c r="F85" i="31"/>
  <c r="F97" i="31"/>
  <c r="F109" i="31"/>
  <c r="F11" i="30"/>
  <c r="F12" i="30"/>
  <c r="F13" i="30"/>
  <c r="F23" i="30"/>
  <c r="F24" i="30"/>
  <c r="F25" i="30"/>
  <c r="F35" i="30"/>
  <c r="F36" i="30"/>
  <c r="F37" i="30"/>
  <c r="F47" i="30"/>
  <c r="F48" i="30"/>
  <c r="F49" i="30"/>
  <c r="F59" i="30"/>
  <c r="F60" i="30"/>
  <c r="F61" i="30"/>
  <c r="F71" i="30"/>
  <c r="F72" i="30"/>
  <c r="F73" i="30"/>
  <c r="F83" i="30"/>
  <c r="F13" i="28"/>
  <c r="F25" i="28"/>
  <c r="F37" i="28"/>
  <c r="F49" i="28"/>
  <c r="F61" i="28"/>
  <c r="F73" i="28"/>
  <c r="F3" i="27"/>
  <c r="F6" i="27"/>
  <c r="F13" i="27"/>
  <c r="F15" i="27"/>
  <c r="G18" i="26"/>
  <c r="G19" i="26"/>
  <c r="G20" i="26"/>
  <c r="G21" i="26"/>
  <c r="G22" i="26"/>
  <c r="G23" i="26"/>
  <c r="G24" i="26"/>
  <c r="G25" i="26"/>
  <c r="G2" i="26"/>
  <c r="G3" i="26"/>
  <c r="G4" i="26"/>
  <c r="G5" i="26"/>
  <c r="G6" i="26"/>
  <c r="G7" i="26"/>
  <c r="G8" i="26"/>
  <c r="G9" i="26"/>
  <c r="G10" i="26"/>
  <c r="G11" i="26"/>
  <c r="G12" i="26"/>
  <c r="G13" i="26"/>
  <c r="G14" i="26"/>
  <c r="G15" i="26"/>
  <c r="G16" i="26"/>
  <c r="G17" i="26"/>
  <c r="F2" i="25"/>
  <c r="F3" i="25"/>
  <c r="F4" i="25"/>
  <c r="F5" i="25"/>
  <c r="F6" i="25"/>
  <c r="F7" i="25"/>
  <c r="F8" i="25"/>
  <c r="F9" i="25"/>
  <c r="F10" i="25"/>
  <c r="F11" i="25"/>
  <c r="F12" i="25"/>
  <c r="F13" i="25"/>
  <c r="F14" i="25"/>
  <c r="F15" i="25"/>
  <c r="F16" i="25"/>
  <c r="F17" i="2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2" i="23"/>
  <c r="F3"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2" i="22"/>
  <c r="F3" i="22"/>
  <c r="F4" i="22"/>
  <c r="F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3" i="4"/>
  <c r="F25" i="4"/>
  <c r="F37" i="4"/>
  <c r="F49" i="4"/>
  <c r="F61" i="4"/>
  <c r="F73" i="4"/>
  <c r="F85" i="4"/>
  <c r="F15" i="17"/>
  <c r="F3" i="13"/>
  <c r="F4" i="13"/>
  <c r="F5" i="13"/>
  <c r="F6" i="13"/>
  <c r="E2" i="6"/>
  <c r="E3" i="6"/>
  <c r="F3" i="6" s="1"/>
  <c r="E4" i="6"/>
  <c r="F4" i="6" s="1"/>
  <c r="E5" i="6"/>
  <c r="E6" i="6"/>
  <c r="F6" i="6" s="1"/>
  <c r="E7" i="6"/>
  <c r="F7" i="6" s="1"/>
  <c r="E8" i="6"/>
  <c r="E9" i="6"/>
  <c r="E10" i="6"/>
  <c r="E11" i="6"/>
  <c r="F11" i="6" s="1"/>
  <c r="E12" i="6"/>
  <c r="F12" i="6" s="1"/>
  <c r="E13" i="6"/>
  <c r="F13" i="6" s="1"/>
  <c r="E14" i="6"/>
  <c r="E15" i="6"/>
  <c r="F15" i="6" s="1"/>
  <c r="E16" i="6"/>
  <c r="F16" i="6" s="1"/>
  <c r="E17" i="6"/>
  <c r="E18" i="6"/>
  <c r="F18" i="6" s="1"/>
  <c r="E19" i="6"/>
  <c r="F19" i="6" s="1"/>
  <c r="E20" i="6"/>
  <c r="E21" i="6"/>
  <c r="E22" i="6"/>
  <c r="E23" i="6"/>
  <c r="F23" i="6" s="1"/>
  <c r="E24" i="6"/>
  <c r="F24" i="6" s="1"/>
  <c r="E25" i="6"/>
  <c r="F25" i="6" s="1"/>
  <c r="E26" i="6"/>
  <c r="E27" i="6"/>
  <c r="F27" i="6" s="1"/>
  <c r="E28" i="6"/>
  <c r="F28" i="6" s="1"/>
  <c r="E29" i="6"/>
  <c r="E30" i="6"/>
  <c r="F30" i="6" s="1"/>
  <c r="E31" i="6"/>
  <c r="F31" i="6" s="1"/>
  <c r="E32" i="6"/>
  <c r="E33" i="6"/>
  <c r="E34" i="6"/>
  <c r="E35" i="6"/>
  <c r="F35" i="6" s="1"/>
  <c r="E36" i="6"/>
  <c r="F36" i="6" s="1"/>
  <c r="E37" i="6"/>
  <c r="F37" i="6" s="1"/>
  <c r="E38" i="6"/>
  <c r="E39" i="6"/>
  <c r="F39" i="6" s="1"/>
  <c r="E40" i="6"/>
  <c r="F40" i="6" s="1"/>
  <c r="E41" i="6"/>
  <c r="E42" i="6"/>
  <c r="F42" i="6" s="1"/>
  <c r="E43" i="6"/>
  <c r="F43" i="6" s="1"/>
  <c r="E44" i="6"/>
  <c r="E45" i="6"/>
  <c r="E46" i="6"/>
  <c r="E47" i="6"/>
  <c r="F47" i="6" s="1"/>
  <c r="E48" i="6"/>
  <c r="F48" i="6" s="1"/>
  <c r="E49" i="6"/>
  <c r="F49" i="6" s="1"/>
  <c r="E50" i="6"/>
  <c r="E51" i="6"/>
  <c r="F51" i="6" s="1"/>
  <c r="E52" i="6"/>
  <c r="F52" i="6" s="1"/>
  <c r="E53" i="6"/>
  <c r="E54" i="6"/>
  <c r="F54" i="6" s="1"/>
  <c r="E55" i="6"/>
  <c r="F55" i="6" s="1"/>
  <c r="E56" i="6"/>
  <c r="E57" i="6"/>
  <c r="E58" i="6"/>
  <c r="E59" i="6"/>
  <c r="F59" i="6" s="1"/>
  <c r="E60" i="6"/>
  <c r="F60" i="6" s="1"/>
  <c r="E61" i="6"/>
  <c r="F61" i="6" s="1"/>
  <c r="E62" i="6"/>
  <c r="E63" i="6"/>
  <c r="F63" i="6" s="1"/>
  <c r="E64" i="6"/>
  <c r="F64" i="6" s="1"/>
  <c r="E65" i="6"/>
  <c r="E66" i="6"/>
  <c r="F66" i="6" s="1"/>
  <c r="E67" i="6"/>
  <c r="F67" i="6" s="1"/>
  <c r="E68" i="6"/>
  <c r="I2" i="7"/>
  <c r="I3" i="7"/>
  <c r="I4" i="7"/>
  <c r="I5" i="7"/>
  <c r="I6" i="7"/>
  <c r="I7" i="7"/>
  <c r="I8" i="7"/>
  <c r="I9" i="7"/>
  <c r="I10" i="7"/>
  <c r="I11" i="7"/>
  <c r="I12" i="7"/>
  <c r="I13" i="7"/>
  <c r="I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E2" i="9"/>
  <c r="E3" i="9"/>
  <c r="E4" i="9"/>
  <c r="E5" i="9"/>
  <c r="E6" i="9"/>
  <c r="E7" i="9"/>
  <c r="E8" i="9"/>
  <c r="E9" i="9"/>
  <c r="E10" i="9"/>
  <c r="E11" i="9"/>
  <c r="E12" i="9"/>
  <c r="E13" i="9"/>
  <c r="E14" i="9"/>
  <c r="E15" i="9"/>
  <c r="E16" i="9"/>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2" i="13"/>
  <c r="F2" i="13" s="1"/>
  <c r="E3" i="13"/>
  <c r="E4" i="13"/>
  <c r="E5" i="13"/>
  <c r="E6" i="13"/>
  <c r="E7" i="13"/>
  <c r="F7" i="13" s="1"/>
  <c r="E8" i="13"/>
  <c r="F8" i="13" s="1"/>
  <c r="E9" i="13"/>
  <c r="F9" i="13" s="1"/>
  <c r="E2" i="16"/>
  <c r="F2" i="16" s="1"/>
  <c r="E3" i="16"/>
  <c r="F3" i="16" s="1"/>
  <c r="E4" i="16"/>
  <c r="F4" i="16" s="1"/>
  <c r="E2" i="17"/>
  <c r="F2" i="17" s="1"/>
  <c r="E3" i="17"/>
  <c r="F3" i="17" s="1"/>
  <c r="E4" i="17"/>
  <c r="F4" i="17" s="1"/>
  <c r="E5" i="17"/>
  <c r="F5" i="17" s="1"/>
  <c r="E6" i="17"/>
  <c r="F6" i="17" s="1"/>
  <c r="E7" i="17"/>
  <c r="F7" i="17" s="1"/>
  <c r="E8" i="17"/>
  <c r="F8" i="17" s="1"/>
  <c r="E9" i="17"/>
  <c r="F9" i="17" s="1"/>
  <c r="E10" i="17"/>
  <c r="F10" i="17" s="1"/>
  <c r="E11" i="17"/>
  <c r="F11" i="17" s="1"/>
  <c r="E12" i="17"/>
  <c r="F12" i="17" s="1"/>
  <c r="E13" i="17"/>
  <c r="F13" i="17" s="1"/>
  <c r="E14" i="17"/>
  <c r="F14" i="17" s="1"/>
  <c r="E15" i="17"/>
  <c r="E16" i="17"/>
  <c r="F16" i="17" s="1"/>
  <c r="E17" i="17"/>
  <c r="F17" i="17" s="1"/>
  <c r="E18" i="17"/>
  <c r="F18" i="17" s="1"/>
  <c r="E19" i="17"/>
  <c r="F19" i="17" s="1"/>
  <c r="E20" i="17"/>
  <c r="F20" i="17" s="1"/>
  <c r="E21" i="17"/>
  <c r="F21" i="17" s="1"/>
  <c r="E22" i="17"/>
  <c r="F22" i="17" s="1"/>
  <c r="E23" i="17"/>
  <c r="F23" i="17" s="1"/>
  <c r="E24" i="17"/>
  <c r="F24" i="17" s="1"/>
  <c r="E25" i="17"/>
  <c r="F25" i="17" s="1"/>
  <c r="E26" i="17"/>
  <c r="F26" i="17" s="1"/>
  <c r="E27" i="17"/>
  <c r="F27" i="17" s="1"/>
  <c r="E28" i="17"/>
  <c r="F28" i="17" s="1"/>
  <c r="E29" i="17"/>
  <c r="F29" i="17" s="1"/>
  <c r="E30" i="17"/>
  <c r="F30" i="17" s="1"/>
  <c r="E31" i="17"/>
  <c r="F31" i="17" s="1"/>
  <c r="E32" i="17"/>
  <c r="F32" i="17" s="1"/>
  <c r="E33" i="17"/>
  <c r="F33" i="17" s="1"/>
  <c r="E34" i="17"/>
  <c r="F34" i="17" s="1"/>
  <c r="E35" i="17"/>
  <c r="F35" i="17" s="1"/>
  <c r="E36" i="17"/>
  <c r="F36" i="17" s="1"/>
  <c r="E37" i="17"/>
  <c r="F37" i="17" s="1"/>
  <c r="E38" i="17"/>
  <c r="F38" i="17" s="1"/>
  <c r="E39" i="17"/>
  <c r="F39" i="17" s="1"/>
  <c r="E40" i="17"/>
  <c r="F40" i="17" s="1"/>
  <c r="E41" i="17"/>
  <c r="F41" i="17" s="1"/>
  <c r="E42" i="17"/>
  <c r="F42" i="17" s="1"/>
  <c r="E43" i="17"/>
  <c r="F43" i="17" s="1"/>
  <c r="E44" i="17"/>
  <c r="F44" i="17" s="1"/>
  <c r="E45" i="17"/>
  <c r="F45" i="17" s="1"/>
  <c r="E46" i="17"/>
  <c r="F46" i="17" s="1"/>
  <c r="E47" i="17"/>
  <c r="F47" i="17" s="1"/>
  <c r="E48" i="17"/>
  <c r="F48" i="17" s="1"/>
  <c r="E49" i="17"/>
  <c r="F49" i="17" s="1"/>
  <c r="E50" i="17"/>
  <c r="F50" i="17" s="1"/>
  <c r="E51" i="17"/>
  <c r="F51" i="17" s="1"/>
  <c r="E52" i="17"/>
  <c r="F52" i="17" s="1"/>
  <c r="E53" i="17"/>
  <c r="F53" i="17" s="1"/>
  <c r="E54" i="17"/>
  <c r="F54" i="17" s="1"/>
  <c r="E55" i="17"/>
  <c r="F55" i="17" s="1"/>
  <c r="E56" i="17"/>
  <c r="F56" i="17" s="1"/>
  <c r="E57" i="17"/>
  <c r="F57" i="17" s="1"/>
  <c r="E58" i="17"/>
  <c r="F58" i="17" s="1"/>
  <c r="E59" i="17"/>
  <c r="F59" i="17" s="1"/>
  <c r="E60" i="17"/>
  <c r="F60" i="17" s="1"/>
  <c r="E61" i="17"/>
  <c r="F61" i="17" s="1"/>
  <c r="E62" i="17"/>
  <c r="F62" i="17" s="1"/>
  <c r="E63" i="17"/>
  <c r="F63" i="17" s="1"/>
  <c r="E64" i="17"/>
  <c r="F64" i="17" s="1"/>
  <c r="E65" i="17"/>
  <c r="F65" i="17" s="1"/>
  <c r="E66" i="17"/>
  <c r="F66" i="17" s="1"/>
  <c r="E67" i="17"/>
  <c r="F67" i="17" s="1"/>
  <c r="E68" i="17"/>
  <c r="F68" i="17" s="1"/>
  <c r="E2" i="18"/>
  <c r="F2" i="18" s="1"/>
  <c r="E3" i="18"/>
  <c r="F3" i="18" s="1"/>
  <c r="E4" i="18"/>
  <c r="E5" i="18"/>
  <c r="F5" i="18" s="1"/>
  <c r="E6" i="18"/>
  <c r="F6" i="18" s="1"/>
  <c r="E7" i="18"/>
  <c r="F7" i="18" s="1"/>
  <c r="E8" i="18"/>
  <c r="F8" i="18" s="1"/>
  <c r="E9" i="18"/>
  <c r="F9" i="18" s="1"/>
  <c r="E10" i="18"/>
  <c r="F10" i="18" s="1"/>
  <c r="E11" i="18"/>
  <c r="F11" i="18" s="1"/>
  <c r="E12" i="18"/>
  <c r="E13" i="18"/>
  <c r="F13" i="18" s="1"/>
  <c r="E14" i="18"/>
  <c r="E15" i="18"/>
  <c r="F15" i="18" s="1"/>
  <c r="E16" i="18"/>
  <c r="E17" i="18"/>
  <c r="F17" i="18" s="1"/>
  <c r="E18" i="18"/>
  <c r="F18" i="18" s="1"/>
  <c r="E19" i="18"/>
  <c r="F19" i="18" s="1"/>
  <c r="E20" i="18"/>
  <c r="F20" i="18" s="1"/>
  <c r="E21" i="18"/>
  <c r="F21" i="18" s="1"/>
  <c r="E22" i="18"/>
  <c r="F22" i="18" s="1"/>
  <c r="E23" i="18"/>
  <c r="F23" i="18" s="1"/>
  <c r="E24" i="18"/>
  <c r="E25" i="18"/>
  <c r="F25" i="18" s="1"/>
  <c r="E26" i="18"/>
  <c r="E27" i="18"/>
  <c r="F27" i="18" s="1"/>
  <c r="E28" i="18"/>
  <c r="E29" i="18"/>
  <c r="F29" i="18" s="1"/>
  <c r="E30" i="18"/>
  <c r="F30" i="18" s="1"/>
  <c r="E31" i="18"/>
  <c r="F31" i="18" s="1"/>
  <c r="E32" i="18"/>
  <c r="F32" i="18" s="1"/>
  <c r="E33" i="18"/>
  <c r="F33" i="18" s="1"/>
  <c r="E34" i="18"/>
  <c r="F34" i="18" s="1"/>
  <c r="E35" i="18"/>
  <c r="F35" i="18" s="1"/>
  <c r="E36" i="18"/>
  <c r="E37" i="18"/>
  <c r="F37" i="18" s="1"/>
  <c r="E38" i="18"/>
  <c r="E39" i="18"/>
  <c r="F39" i="18" s="1"/>
  <c r="E40" i="18"/>
  <c r="F40" i="18" s="1"/>
  <c r="E41" i="18"/>
  <c r="F41" i="18" s="1"/>
  <c r="E42" i="18"/>
  <c r="F42" i="18" s="1"/>
  <c r="E43" i="18"/>
  <c r="F43" i="18" s="1"/>
  <c r="E44" i="18"/>
  <c r="F44" i="18" s="1"/>
  <c r="E45" i="18"/>
  <c r="F45" i="18" s="1"/>
  <c r="E46" i="18"/>
  <c r="F46" i="18" s="1"/>
  <c r="E47" i="18"/>
  <c r="F47" i="18" s="1"/>
  <c r="E48" i="18"/>
  <c r="E49" i="18"/>
  <c r="F49" i="18" s="1"/>
  <c r="E50" i="18"/>
  <c r="F50" i="18" s="1"/>
  <c r="E51" i="18"/>
  <c r="F51" i="18" s="1"/>
  <c r="E52" i="18"/>
  <c r="E53" i="18"/>
  <c r="F53" i="18" s="1"/>
  <c r="E54" i="18"/>
  <c r="F54" i="18" s="1"/>
  <c r="E55" i="18"/>
  <c r="F55" i="18" s="1"/>
  <c r="E56" i="18"/>
  <c r="F56" i="18" s="1"/>
  <c r="E57" i="18"/>
  <c r="F57" i="18" s="1"/>
  <c r="E58" i="18"/>
  <c r="F58" i="18" s="1"/>
  <c r="E59" i="18"/>
  <c r="F59" i="18" s="1"/>
  <c r="E60" i="18"/>
  <c r="E61" i="18"/>
  <c r="F61" i="18" s="1"/>
  <c r="E62" i="18"/>
  <c r="E63" i="18"/>
  <c r="F63" i="18" s="1"/>
  <c r="E64" i="18"/>
  <c r="E65" i="18"/>
  <c r="F65" i="18" s="1"/>
  <c r="E66" i="18"/>
  <c r="F66" i="18" s="1"/>
  <c r="E67" i="18"/>
  <c r="F67" i="18" s="1"/>
  <c r="E68" i="18"/>
  <c r="F68" i="18" s="1"/>
  <c r="E69" i="18"/>
  <c r="F69" i="18" s="1"/>
  <c r="E70" i="18"/>
  <c r="F70" i="18" s="1"/>
  <c r="E71" i="18"/>
  <c r="F71" i="18" s="1"/>
  <c r="E72" i="18"/>
  <c r="J72" i="10" s="1"/>
  <c r="E73" i="18"/>
  <c r="F73" i="18" s="1"/>
  <c r="E74" i="18"/>
  <c r="J74" i="10" s="1"/>
  <c r="E75" i="18"/>
  <c r="F75" i="18" s="1"/>
  <c r="E76" i="18"/>
  <c r="E77" i="18"/>
  <c r="F77" i="18" s="1"/>
  <c r="E78" i="18"/>
  <c r="F78" i="18" s="1"/>
  <c r="E79" i="18"/>
  <c r="F79" i="18" s="1"/>
  <c r="E80" i="18"/>
  <c r="F80" i="18" s="1"/>
  <c r="E81" i="18"/>
  <c r="F81" i="18" s="1"/>
  <c r="E82" i="18"/>
  <c r="F82" i="18" s="1"/>
  <c r="E83" i="18"/>
  <c r="F83" i="18" s="1"/>
  <c r="E84" i="18"/>
  <c r="F84" i="18" s="1"/>
  <c r="E85" i="18"/>
  <c r="F85" i="18" s="1"/>
  <c r="E86" i="18"/>
  <c r="F86" i="18" s="1"/>
  <c r="E87" i="18"/>
  <c r="F87" i="18" s="1"/>
  <c r="E88" i="18"/>
  <c r="F88" i="18" s="1"/>
  <c r="E89" i="18"/>
  <c r="F89" i="18" s="1"/>
  <c r="E90" i="18"/>
  <c r="F90" i="18" s="1"/>
  <c r="E91" i="18"/>
  <c r="F91" i="18" s="1"/>
  <c r="E92" i="18"/>
  <c r="F92" i="18" s="1"/>
  <c r="E93" i="18"/>
  <c r="F93" i="18" s="1"/>
  <c r="E94" i="18"/>
  <c r="F94" i="18" s="1"/>
  <c r="E95" i="18"/>
  <c r="F95" i="18" s="1"/>
  <c r="E96" i="18"/>
  <c r="F96" i="18" s="1"/>
  <c r="E97" i="18"/>
  <c r="F97" i="18" s="1"/>
  <c r="E98" i="18"/>
  <c r="F98" i="18" s="1"/>
  <c r="E99" i="18"/>
  <c r="F99" i="18" s="1"/>
  <c r="E100" i="18"/>
  <c r="F100" i="18" s="1"/>
  <c r="E101" i="18"/>
  <c r="F101" i="18" s="1"/>
  <c r="E102" i="18"/>
  <c r="F102" i="18" s="1"/>
  <c r="E103" i="18"/>
  <c r="F103" i="18" s="1"/>
  <c r="E104" i="18"/>
  <c r="F104" i="18" s="1"/>
  <c r="E105" i="18"/>
  <c r="F105" i="18" s="1"/>
  <c r="E106" i="18"/>
  <c r="F106" i="18" s="1"/>
  <c r="E107" i="18"/>
  <c r="F107" i="18" s="1"/>
  <c r="E108" i="18"/>
  <c r="F108" i="18" s="1"/>
  <c r="E109" i="18"/>
  <c r="F109" i="18" s="1"/>
  <c r="E110" i="18"/>
  <c r="F110" i="18" s="1"/>
  <c r="E111" i="18"/>
  <c r="F111" i="18" s="1"/>
  <c r="E112" i="18"/>
  <c r="F112" i="18" s="1"/>
  <c r="E113" i="18"/>
  <c r="F113" i="18" s="1"/>
  <c r="E114" i="18"/>
  <c r="F114" i="18" s="1"/>
  <c r="E115" i="18"/>
  <c r="F115" i="18" s="1"/>
  <c r="E116" i="18"/>
  <c r="F116" i="18" s="1"/>
  <c r="E117" i="18"/>
  <c r="F117" i="18" s="1"/>
  <c r="E118" i="18"/>
  <c r="F118" i="18" s="1"/>
  <c r="E119" i="18"/>
  <c r="F119" i="18" s="1"/>
  <c r="E120" i="18"/>
  <c r="F120" i="18" s="1"/>
  <c r="E121" i="18"/>
  <c r="F121" i="18" s="1"/>
  <c r="E122" i="18"/>
  <c r="F122" i="18" s="1"/>
  <c r="E123" i="18"/>
  <c r="F123" i="18" s="1"/>
  <c r="E124" i="18"/>
  <c r="F124" i="18" s="1"/>
  <c r="E125" i="18"/>
  <c r="F125" i="18" s="1"/>
  <c r="E126" i="18"/>
  <c r="F126" i="18" s="1"/>
  <c r="E127" i="18"/>
  <c r="F127" i="18" s="1"/>
  <c r="E128" i="18"/>
  <c r="F128" i="18" s="1"/>
  <c r="E129" i="18"/>
  <c r="F129" i="18" s="1"/>
  <c r="E130" i="18"/>
  <c r="F130" i="18" s="1"/>
  <c r="E131" i="18"/>
  <c r="F131" i="18" s="1"/>
  <c r="E132" i="18"/>
  <c r="F132" i="18" s="1"/>
  <c r="E133" i="18"/>
  <c r="F133" i="18" s="1"/>
  <c r="E134" i="18"/>
  <c r="F134" i="18" s="1"/>
  <c r="E135" i="18"/>
  <c r="F135" i="18" s="1"/>
  <c r="E136" i="18"/>
  <c r="F136" i="18" s="1"/>
  <c r="E137" i="18"/>
  <c r="F137" i="18" s="1"/>
  <c r="E138" i="18"/>
  <c r="F138" i="18" s="1"/>
  <c r="E139" i="18"/>
  <c r="F139" i="18" s="1"/>
  <c r="E140" i="18"/>
  <c r="F140" i="18" s="1"/>
  <c r="E141" i="18"/>
  <c r="F141" i="18" s="1"/>
  <c r="E142" i="18"/>
  <c r="F142" i="18" s="1"/>
  <c r="E143" i="18"/>
  <c r="F143" i="18" s="1"/>
  <c r="E144" i="18"/>
  <c r="F144" i="18" s="1"/>
  <c r="E145" i="18"/>
  <c r="F145" i="18" s="1"/>
  <c r="E146" i="18"/>
  <c r="F146" i="18" s="1"/>
  <c r="E147" i="18"/>
  <c r="F147" i="18" s="1"/>
  <c r="E148" i="18"/>
  <c r="F148" i="18" s="1"/>
  <c r="E149" i="18"/>
  <c r="F149" i="18" s="1"/>
  <c r="E150" i="18"/>
  <c r="F150" i="18" s="1"/>
  <c r="E151" i="18"/>
  <c r="F151" i="18" s="1"/>
  <c r="E152" i="18"/>
  <c r="F152" i="18" s="1"/>
  <c r="E153" i="18"/>
  <c r="F153" i="18" s="1"/>
  <c r="E154" i="18"/>
  <c r="F154" i="18" s="1"/>
  <c r="E155" i="18"/>
  <c r="F155" i="18" s="1"/>
  <c r="E156" i="18"/>
  <c r="F156" i="18" s="1"/>
  <c r="E157" i="18"/>
  <c r="F157" i="18" s="1"/>
  <c r="E158" i="18"/>
  <c r="F158" i="18" s="1"/>
  <c r="E159" i="18"/>
  <c r="F159" i="18" s="1"/>
  <c r="E160" i="18"/>
  <c r="F160" i="18" s="1"/>
  <c r="E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2" i="19"/>
  <c r="F2" i="19" s="1"/>
  <c r="E3" i="19"/>
  <c r="F3" i="19" s="1"/>
  <c r="E4" i="19"/>
  <c r="F4" i="19" s="1"/>
  <c r="E5" i="19"/>
  <c r="F5" i="19" s="1"/>
  <c r="E6" i="19"/>
  <c r="F6" i="19" s="1"/>
  <c r="E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2" i="4"/>
  <c r="F2" i="4" s="1"/>
  <c r="E3" i="4"/>
  <c r="F3" i="4" s="1"/>
  <c r="E4" i="4"/>
  <c r="F4" i="4" s="1"/>
  <c r="E5" i="4"/>
  <c r="F5" i="4" s="1"/>
  <c r="E6" i="4"/>
  <c r="F6" i="4" s="1"/>
  <c r="E7" i="4"/>
  <c r="F7" i="4" s="1"/>
  <c r="E8" i="4"/>
  <c r="F8" i="4" s="1"/>
  <c r="E9" i="4"/>
  <c r="F9" i="4" s="1"/>
  <c r="E10" i="4"/>
  <c r="F10" i="4" s="1"/>
  <c r="E11" i="4"/>
  <c r="F11" i="4" s="1"/>
  <c r="E12" i="4"/>
  <c r="F12" i="4" s="1"/>
  <c r="E13" i="4"/>
  <c r="E14" i="4"/>
  <c r="F14" i="4" s="1"/>
  <c r="E15" i="4"/>
  <c r="F15" i="4" s="1"/>
  <c r="E16" i="4"/>
  <c r="F16" i="4" s="1"/>
  <c r="E17" i="4"/>
  <c r="F17" i="4" s="1"/>
  <c r="E18" i="4"/>
  <c r="F18" i="4" s="1"/>
  <c r="E19" i="4"/>
  <c r="F19" i="4" s="1"/>
  <c r="E20" i="4"/>
  <c r="F20" i="4" s="1"/>
  <c r="E21" i="4"/>
  <c r="F21" i="4" s="1"/>
  <c r="E22" i="4"/>
  <c r="F22" i="4" s="1"/>
  <c r="E23" i="4"/>
  <c r="F23" i="4" s="1"/>
  <c r="E24" i="4"/>
  <c r="F24" i="4" s="1"/>
  <c r="E25" i="4"/>
  <c r="E26" i="4"/>
  <c r="F26" i="4" s="1"/>
  <c r="E27" i="4"/>
  <c r="F27" i="4" s="1"/>
  <c r="E28" i="4"/>
  <c r="F28" i="4" s="1"/>
  <c r="E29" i="4"/>
  <c r="F29" i="4" s="1"/>
  <c r="E30" i="4"/>
  <c r="F30" i="4" s="1"/>
  <c r="E31" i="4"/>
  <c r="F31" i="4" s="1"/>
  <c r="E32" i="4"/>
  <c r="F32" i="4" s="1"/>
  <c r="E33" i="4"/>
  <c r="F33" i="4" s="1"/>
  <c r="E34" i="4"/>
  <c r="F34" i="4" s="1"/>
  <c r="E35" i="4"/>
  <c r="F35" i="4" s="1"/>
  <c r="E36" i="4"/>
  <c r="F36" i="4" s="1"/>
  <c r="E37" i="4"/>
  <c r="E38" i="4"/>
  <c r="F38" i="4" s="1"/>
  <c r="E39" i="4"/>
  <c r="F39" i="4" s="1"/>
  <c r="E40" i="4"/>
  <c r="F40" i="4" s="1"/>
  <c r="E41" i="4"/>
  <c r="F41" i="4" s="1"/>
  <c r="E42" i="4"/>
  <c r="F42" i="4" s="1"/>
  <c r="E43" i="4"/>
  <c r="F43" i="4" s="1"/>
  <c r="E44" i="4"/>
  <c r="F44" i="4" s="1"/>
  <c r="E45" i="4"/>
  <c r="F45" i="4" s="1"/>
  <c r="E46" i="4"/>
  <c r="F46" i="4" s="1"/>
  <c r="E47" i="4"/>
  <c r="F47" i="4" s="1"/>
  <c r="E48" i="4"/>
  <c r="F48" i="4" s="1"/>
  <c r="E49" i="4"/>
  <c r="E50" i="4"/>
  <c r="F50" i="4" s="1"/>
  <c r="E51" i="4"/>
  <c r="F51" i="4" s="1"/>
  <c r="E52" i="4"/>
  <c r="F52" i="4" s="1"/>
  <c r="E53" i="4"/>
  <c r="F53" i="4" s="1"/>
  <c r="E54" i="4"/>
  <c r="F54" i="4" s="1"/>
  <c r="E55" i="4"/>
  <c r="F55" i="4" s="1"/>
  <c r="E56" i="4"/>
  <c r="F56" i="4" s="1"/>
  <c r="E57" i="4"/>
  <c r="F57" i="4" s="1"/>
  <c r="E58" i="4"/>
  <c r="F58" i="4" s="1"/>
  <c r="E59" i="4"/>
  <c r="F59" i="4" s="1"/>
  <c r="E60" i="4"/>
  <c r="F60" i="4" s="1"/>
  <c r="E61" i="4"/>
  <c r="E62" i="4"/>
  <c r="F62" i="4" s="1"/>
  <c r="E63" i="4"/>
  <c r="F63" i="4" s="1"/>
  <c r="E64" i="4"/>
  <c r="F64" i="4" s="1"/>
  <c r="E65" i="4"/>
  <c r="F65" i="4" s="1"/>
  <c r="E66" i="4"/>
  <c r="F66" i="4" s="1"/>
  <c r="E67" i="4"/>
  <c r="F67" i="4" s="1"/>
  <c r="E68" i="4"/>
  <c r="F68" i="4" s="1"/>
  <c r="E69" i="4"/>
  <c r="F69" i="4" s="1"/>
  <c r="E70" i="4"/>
  <c r="F70" i="4" s="1"/>
  <c r="E71" i="4"/>
  <c r="F71" i="4" s="1"/>
  <c r="E72" i="4"/>
  <c r="F72" i="4" s="1"/>
  <c r="E73" i="4"/>
  <c r="E74" i="4"/>
  <c r="F74" i="4" s="1"/>
  <c r="E75" i="4"/>
  <c r="F75" i="4" s="1"/>
  <c r="E76" i="4"/>
  <c r="F76" i="4" s="1"/>
  <c r="E77" i="4"/>
  <c r="F77" i="4" s="1"/>
  <c r="E78" i="4"/>
  <c r="F78" i="4" s="1"/>
  <c r="E79" i="4"/>
  <c r="F79" i="4" s="1"/>
  <c r="E80" i="4"/>
  <c r="F80" i="4" s="1"/>
  <c r="E81" i="4"/>
  <c r="F81" i="4" s="1"/>
  <c r="E82" i="4"/>
  <c r="F82" i="4" s="1"/>
  <c r="E83" i="4"/>
  <c r="F83" i="4" s="1"/>
  <c r="E84" i="4"/>
  <c r="F84" i="4" s="1"/>
  <c r="E85" i="4"/>
  <c r="E86" i="4"/>
  <c r="F86" i="4" s="1"/>
  <c r="E87" i="4"/>
  <c r="F87" i="4" s="1"/>
  <c r="E88" i="4"/>
  <c r="F88" i="4" s="1"/>
  <c r="E89" i="4"/>
  <c r="F89" i="4" s="1"/>
  <c r="E90" i="4"/>
  <c r="F90" i="4" s="1"/>
  <c r="E91" i="4"/>
  <c r="F91" i="4" s="1"/>
  <c r="E92" i="4"/>
  <c r="F92" i="4" s="1"/>
  <c r="E93" i="4"/>
  <c r="F93" i="4" s="1"/>
  <c r="E2" i="22"/>
  <c r="E3" i="22"/>
  <c r="E4" i="22"/>
  <c r="E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E67" i="22"/>
  <c r="E68" i="22"/>
  <c r="E69" i="22"/>
  <c r="E70" i="22"/>
  <c r="E71" i="22"/>
  <c r="E72" i="22"/>
  <c r="E73" i="22"/>
  <c r="E74" i="22"/>
  <c r="E75" i="22"/>
  <c r="E76" i="22"/>
  <c r="E77" i="22"/>
  <c r="E78" i="22"/>
  <c r="E79" i="22"/>
  <c r="E80" i="22"/>
  <c r="E81" i="22"/>
  <c r="E82" i="22"/>
  <c r="E83" i="22"/>
  <c r="E84" i="22"/>
  <c r="E85" i="22"/>
  <c r="E86" i="22"/>
  <c r="E87" i="22"/>
  <c r="E88" i="22"/>
  <c r="E89" i="22"/>
  <c r="E90" i="22"/>
  <c r="E91" i="22"/>
  <c r="E92" i="22"/>
  <c r="E93" i="22"/>
  <c r="E94" i="22"/>
  <c r="E95" i="22"/>
  <c r="E96" i="22"/>
  <c r="E97" i="22"/>
  <c r="E98" i="22"/>
  <c r="E99" i="22"/>
  <c r="E100" i="22"/>
  <c r="E2" i="23"/>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7" i="23"/>
  <c r="E48" i="23"/>
  <c r="E49" i="23"/>
  <c r="E50" i="23"/>
  <c r="E51" i="23"/>
  <c r="E52" i="23"/>
  <c r="E53" i="23"/>
  <c r="E54" i="23"/>
  <c r="E55" i="23"/>
  <c r="E56" i="23"/>
  <c r="E57" i="23"/>
  <c r="E58" i="23"/>
  <c r="E59" i="23"/>
  <c r="E60" i="23"/>
  <c r="E61" i="23"/>
  <c r="E62" i="23"/>
  <c r="E63" i="23"/>
  <c r="E64" i="23"/>
  <c r="E65" i="23"/>
  <c r="E66" i="23"/>
  <c r="E67" i="23"/>
  <c r="E68" i="23"/>
  <c r="E69" i="23"/>
  <c r="E70" i="23"/>
  <c r="E71" i="23"/>
  <c r="E72" i="23"/>
  <c r="E73" i="23"/>
  <c r="E74" i="23"/>
  <c r="E75" i="23"/>
  <c r="E76" i="23"/>
  <c r="E77" i="23"/>
  <c r="E78" i="23"/>
  <c r="E79" i="23"/>
  <c r="E80" i="23"/>
  <c r="E81" i="23"/>
  <c r="E82" i="23"/>
  <c r="E83" i="23"/>
  <c r="E84" i="23"/>
  <c r="E85" i="23"/>
  <c r="E86" i="23"/>
  <c r="E87" i="23"/>
  <c r="E88" i="23"/>
  <c r="E89" i="23"/>
  <c r="E90" i="23"/>
  <c r="E91" i="23"/>
  <c r="E92" i="23"/>
  <c r="E93" i="23"/>
  <c r="E94" i="23"/>
  <c r="E95" i="23"/>
  <c r="E96" i="23"/>
  <c r="E97" i="23"/>
  <c r="E98" i="23"/>
  <c r="E99" i="23"/>
  <c r="E100" i="23"/>
  <c r="E101" i="23"/>
  <c r="E102" i="23"/>
  <c r="E103" i="23"/>
  <c r="E104" i="23"/>
  <c r="E105" i="23"/>
  <c r="E106" i="2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2" i="24"/>
  <c r="E3"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2" i="25"/>
  <c r="E3" i="25"/>
  <c r="E4" i="25"/>
  <c r="E5" i="25"/>
  <c r="E6" i="25"/>
  <c r="E7" i="25"/>
  <c r="E8" i="25"/>
  <c r="E9" i="25"/>
  <c r="E10" i="25"/>
  <c r="E11" i="25"/>
  <c r="E12" i="25"/>
  <c r="E13" i="25"/>
  <c r="E14" i="25"/>
  <c r="E15" i="25"/>
  <c r="E16" i="25"/>
  <c r="E17" i="25"/>
  <c r="F2" i="26"/>
  <c r="F3" i="26"/>
  <c r="F4" i="26"/>
  <c r="F5" i="26"/>
  <c r="F6" i="26"/>
  <c r="F7" i="26"/>
  <c r="F8" i="26"/>
  <c r="F9" i="26"/>
  <c r="F10" i="26"/>
  <c r="F11" i="26"/>
  <c r="F12" i="26"/>
  <c r="F13" i="26"/>
  <c r="F14" i="26"/>
  <c r="F15" i="26"/>
  <c r="F16" i="26"/>
  <c r="F17" i="26"/>
  <c r="F18" i="26"/>
  <c r="F19" i="26"/>
  <c r="F20" i="26"/>
  <c r="F21" i="26"/>
  <c r="F22" i="26"/>
  <c r="F23" i="26"/>
  <c r="F24" i="26"/>
  <c r="F25" i="26"/>
  <c r="E2" i="27"/>
  <c r="F2" i="27" s="1"/>
  <c r="E3" i="27"/>
  <c r="E4" i="27"/>
  <c r="F4" i="27" s="1"/>
  <c r="E5" i="27"/>
  <c r="F5" i="27" s="1"/>
  <c r="E6" i="27"/>
  <c r="E7" i="27"/>
  <c r="F7" i="27" s="1"/>
  <c r="E8" i="27"/>
  <c r="F8" i="27" s="1"/>
  <c r="E9" i="27"/>
  <c r="F9" i="27" s="1"/>
  <c r="E10" i="27"/>
  <c r="F10" i="27" s="1"/>
  <c r="E11" i="27"/>
  <c r="F11" i="27" s="1"/>
  <c r="E12" i="27"/>
  <c r="F12" i="27" s="1"/>
  <c r="E13" i="27"/>
  <c r="E14" i="27"/>
  <c r="F14" i="27" s="1"/>
  <c r="E15" i="27"/>
  <c r="E2" i="28"/>
  <c r="F2" i="28" s="1"/>
  <c r="E3" i="28"/>
  <c r="F3" i="28" s="1"/>
  <c r="E4" i="28"/>
  <c r="F4" i="28" s="1"/>
  <c r="E5" i="28"/>
  <c r="F5" i="28" s="1"/>
  <c r="E6" i="28"/>
  <c r="F6" i="28" s="1"/>
  <c r="E7" i="28"/>
  <c r="F7" i="28" s="1"/>
  <c r="E8" i="28"/>
  <c r="F8" i="28" s="1"/>
  <c r="E9" i="28"/>
  <c r="F9" i="28" s="1"/>
  <c r="E10" i="28"/>
  <c r="F10" i="28" s="1"/>
  <c r="E11" i="28"/>
  <c r="F11" i="28" s="1"/>
  <c r="E12" i="28"/>
  <c r="F12" i="28" s="1"/>
  <c r="E13" i="28"/>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E26" i="28"/>
  <c r="F26" i="28" s="1"/>
  <c r="E27" i="28"/>
  <c r="F27" i="28" s="1"/>
  <c r="E28" i="28"/>
  <c r="F28" i="28" s="1"/>
  <c r="E29" i="28"/>
  <c r="F29" i="28" s="1"/>
  <c r="E30" i="28"/>
  <c r="F30" i="28" s="1"/>
  <c r="E31" i="28"/>
  <c r="F31" i="28" s="1"/>
  <c r="E32" i="28"/>
  <c r="F32" i="28" s="1"/>
  <c r="E33" i="28"/>
  <c r="F33" i="28" s="1"/>
  <c r="E34" i="28"/>
  <c r="F34" i="28" s="1"/>
  <c r="E35" i="28"/>
  <c r="F35" i="28" s="1"/>
  <c r="E36" i="28"/>
  <c r="F36" i="28" s="1"/>
  <c r="E37" i="28"/>
  <c r="E38" i="28"/>
  <c r="F38" i="28" s="1"/>
  <c r="E39" i="28"/>
  <c r="F39" i="28" s="1"/>
  <c r="E40" i="28"/>
  <c r="F40" i="28" s="1"/>
  <c r="E41" i="28"/>
  <c r="F41" i="28" s="1"/>
  <c r="E42" i="28"/>
  <c r="F42" i="28" s="1"/>
  <c r="E43" i="28"/>
  <c r="F43" i="28" s="1"/>
  <c r="E44" i="28"/>
  <c r="F44" i="28" s="1"/>
  <c r="E45" i="28"/>
  <c r="F45" i="28" s="1"/>
  <c r="E46" i="28"/>
  <c r="F46" i="28" s="1"/>
  <c r="E47" i="28"/>
  <c r="F47" i="28" s="1"/>
  <c r="E48" i="28"/>
  <c r="F48" i="28" s="1"/>
  <c r="E49" i="28"/>
  <c r="E50" i="28"/>
  <c r="F50" i="28" s="1"/>
  <c r="E51" i="28"/>
  <c r="F51" i="28" s="1"/>
  <c r="E52" i="28"/>
  <c r="F52" i="28" s="1"/>
  <c r="E53" i="28"/>
  <c r="F53" i="28" s="1"/>
  <c r="E54" i="28"/>
  <c r="F54" i="28" s="1"/>
  <c r="E55" i="28"/>
  <c r="F55" i="28" s="1"/>
  <c r="E56" i="28"/>
  <c r="F56" i="28" s="1"/>
  <c r="E57" i="28"/>
  <c r="F57" i="28" s="1"/>
  <c r="E58" i="28"/>
  <c r="F58" i="28" s="1"/>
  <c r="E59" i="28"/>
  <c r="F59" i="28" s="1"/>
  <c r="E60" i="28"/>
  <c r="F60" i="28" s="1"/>
  <c r="E61" i="28"/>
  <c r="E62" i="28"/>
  <c r="F62" i="28" s="1"/>
  <c r="E63" i="28"/>
  <c r="F63" i="28" s="1"/>
  <c r="E64" i="28"/>
  <c r="F64" i="28" s="1"/>
  <c r="E65" i="28"/>
  <c r="F65" i="28" s="1"/>
  <c r="E66" i="28"/>
  <c r="F66" i="28" s="1"/>
  <c r="E67" i="28"/>
  <c r="F67" i="28" s="1"/>
  <c r="E68" i="28"/>
  <c r="F68" i="28" s="1"/>
  <c r="E69" i="28"/>
  <c r="F69" i="28" s="1"/>
  <c r="E70" i="28"/>
  <c r="F70" i="28" s="1"/>
  <c r="E71" i="28"/>
  <c r="F71" i="28" s="1"/>
  <c r="E72" i="28"/>
  <c r="F72" i="28" s="1"/>
  <c r="E73" i="28"/>
  <c r="E74" i="28"/>
  <c r="F74" i="28" s="1"/>
  <c r="E75" i="28"/>
  <c r="F75" i="28" s="1"/>
  <c r="E76" i="28"/>
  <c r="F76" i="28" s="1"/>
  <c r="E77" i="28"/>
  <c r="F77" i="28" s="1"/>
  <c r="E78" i="28"/>
  <c r="F78" i="28" s="1"/>
  <c r="E79" i="28"/>
  <c r="F79" i="28" s="1"/>
  <c r="E80" i="28"/>
  <c r="F80" i="28" s="1"/>
  <c r="E81" i="28"/>
  <c r="F81" i="28" s="1"/>
  <c r="E82" i="28"/>
  <c r="F82" i="28" s="1"/>
  <c r="E83" i="28"/>
  <c r="F83" i="28" s="1"/>
  <c r="E84" i="28"/>
  <c r="F84" i="28" s="1"/>
  <c r="G2" i="29"/>
  <c r="G3" i="29"/>
  <c r="G4" i="29"/>
  <c r="G5" i="29"/>
  <c r="G6" i="29"/>
  <c r="G7" i="29"/>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E2" i="30"/>
  <c r="F2" i="30" s="1"/>
  <c r="E3" i="30"/>
  <c r="F3" i="30" s="1"/>
  <c r="E4" i="30"/>
  <c r="F4" i="30" s="1"/>
  <c r="E5" i="30"/>
  <c r="F5" i="30" s="1"/>
  <c r="E6" i="30"/>
  <c r="F6" i="30" s="1"/>
  <c r="E7" i="30"/>
  <c r="F7" i="30" s="1"/>
  <c r="E8" i="30"/>
  <c r="F8" i="30" s="1"/>
  <c r="E9" i="30"/>
  <c r="F9" i="30" s="1"/>
  <c r="E10" i="30"/>
  <c r="F10" i="30" s="1"/>
  <c r="E11" i="30"/>
  <c r="E12" i="30"/>
  <c r="E13" i="30"/>
  <c r="E14" i="30"/>
  <c r="F14" i="30" s="1"/>
  <c r="E15" i="30"/>
  <c r="F15" i="30" s="1"/>
  <c r="E16" i="30"/>
  <c r="F16" i="30" s="1"/>
  <c r="E17" i="30"/>
  <c r="F17" i="30" s="1"/>
  <c r="E18" i="30"/>
  <c r="F18" i="30" s="1"/>
  <c r="E19" i="30"/>
  <c r="F19" i="30" s="1"/>
  <c r="E20" i="30"/>
  <c r="F20" i="30" s="1"/>
  <c r="E21" i="30"/>
  <c r="F21" i="30" s="1"/>
  <c r="E22" i="30"/>
  <c r="F22" i="30" s="1"/>
  <c r="E23" i="30"/>
  <c r="E24" i="30"/>
  <c r="E25" i="30"/>
  <c r="E26" i="30"/>
  <c r="F26" i="30" s="1"/>
  <c r="E27" i="30"/>
  <c r="F27" i="30" s="1"/>
  <c r="E28" i="30"/>
  <c r="F28" i="30" s="1"/>
  <c r="E29" i="30"/>
  <c r="F29" i="30" s="1"/>
  <c r="E30" i="30"/>
  <c r="F30" i="30" s="1"/>
  <c r="E31" i="30"/>
  <c r="F31" i="30" s="1"/>
  <c r="E32" i="30"/>
  <c r="F32" i="30" s="1"/>
  <c r="E33" i="30"/>
  <c r="F33" i="30" s="1"/>
  <c r="E34" i="30"/>
  <c r="F34" i="30" s="1"/>
  <c r="E35" i="30"/>
  <c r="E36" i="30"/>
  <c r="E37" i="30"/>
  <c r="E38" i="30"/>
  <c r="F38" i="30" s="1"/>
  <c r="E39" i="30"/>
  <c r="F39" i="30" s="1"/>
  <c r="E40" i="30"/>
  <c r="F40" i="30" s="1"/>
  <c r="E41" i="30"/>
  <c r="F41" i="30" s="1"/>
  <c r="E42" i="30"/>
  <c r="F42" i="30" s="1"/>
  <c r="E43" i="30"/>
  <c r="F43" i="30" s="1"/>
  <c r="E44" i="30"/>
  <c r="F44" i="30" s="1"/>
  <c r="E45" i="30"/>
  <c r="F45" i="30" s="1"/>
  <c r="E46" i="30"/>
  <c r="F46" i="30" s="1"/>
  <c r="E47" i="30"/>
  <c r="E48" i="30"/>
  <c r="E49" i="30"/>
  <c r="E50" i="30"/>
  <c r="F50" i="30" s="1"/>
  <c r="E51" i="30"/>
  <c r="F51" i="30" s="1"/>
  <c r="E52" i="30"/>
  <c r="F52" i="30" s="1"/>
  <c r="E53" i="30"/>
  <c r="F53" i="30" s="1"/>
  <c r="E54" i="30"/>
  <c r="F54" i="30" s="1"/>
  <c r="E55" i="30"/>
  <c r="F55" i="30" s="1"/>
  <c r="E56" i="30"/>
  <c r="F56" i="30" s="1"/>
  <c r="E57" i="30"/>
  <c r="F57" i="30" s="1"/>
  <c r="E58" i="30"/>
  <c r="F58" i="30" s="1"/>
  <c r="E59" i="30"/>
  <c r="E60" i="30"/>
  <c r="E61" i="30"/>
  <c r="E62" i="30"/>
  <c r="F62" i="30" s="1"/>
  <c r="E63" i="30"/>
  <c r="F63" i="30" s="1"/>
  <c r="E64" i="30"/>
  <c r="F64" i="30" s="1"/>
  <c r="E65" i="30"/>
  <c r="F65" i="30" s="1"/>
  <c r="E66" i="30"/>
  <c r="F66" i="30" s="1"/>
  <c r="E67" i="30"/>
  <c r="F67" i="30" s="1"/>
  <c r="E68" i="30"/>
  <c r="F68" i="30" s="1"/>
  <c r="E69" i="30"/>
  <c r="F69" i="30" s="1"/>
  <c r="E70" i="30"/>
  <c r="F70" i="30" s="1"/>
  <c r="E71" i="30"/>
  <c r="E72" i="30"/>
  <c r="E73" i="30"/>
  <c r="E74" i="30"/>
  <c r="F74" i="30" s="1"/>
  <c r="E75" i="30"/>
  <c r="F75" i="30" s="1"/>
  <c r="E76" i="30"/>
  <c r="F76" i="30" s="1"/>
  <c r="E77" i="30"/>
  <c r="F77" i="30" s="1"/>
  <c r="E78" i="30"/>
  <c r="F78" i="30" s="1"/>
  <c r="E79" i="30"/>
  <c r="F79" i="30" s="1"/>
  <c r="E80" i="30"/>
  <c r="F80" i="30" s="1"/>
  <c r="E81" i="30"/>
  <c r="F81" i="30" s="1"/>
  <c r="E82" i="30"/>
  <c r="F82" i="30" s="1"/>
  <c r="E83" i="30"/>
  <c r="E2" i="31"/>
  <c r="F2" i="31" s="1"/>
  <c r="E3" i="31"/>
  <c r="F3" i="31" s="1"/>
  <c r="E4" i="31"/>
  <c r="F4" i="31" s="1"/>
  <c r="E5" i="31"/>
  <c r="F5" i="31" s="1"/>
  <c r="E6" i="31"/>
  <c r="F6" i="31" s="1"/>
  <c r="E7" i="31"/>
  <c r="F7" i="31" s="1"/>
  <c r="E8" i="31"/>
  <c r="F8" i="31" s="1"/>
  <c r="E9" i="31"/>
  <c r="F9" i="31" s="1"/>
  <c r="E10" i="31"/>
  <c r="F10" i="31" s="1"/>
  <c r="E11" i="31"/>
  <c r="F11" i="31" s="1"/>
  <c r="E12" i="31"/>
  <c r="F12" i="31" s="1"/>
  <c r="E13" i="31"/>
  <c r="E14" i="31"/>
  <c r="F14" i="31" s="1"/>
  <c r="E15" i="31"/>
  <c r="F15" i="31" s="1"/>
  <c r="E16" i="31"/>
  <c r="F16" i="31" s="1"/>
  <c r="E17" i="31"/>
  <c r="F17" i="31" s="1"/>
  <c r="E18" i="31"/>
  <c r="F18" i="31" s="1"/>
  <c r="E19" i="31"/>
  <c r="F19" i="31" s="1"/>
  <c r="E20" i="31"/>
  <c r="F20" i="31" s="1"/>
  <c r="E21" i="31"/>
  <c r="F21" i="31" s="1"/>
  <c r="E22" i="31"/>
  <c r="F22" i="31" s="1"/>
  <c r="E23" i="31"/>
  <c r="F23" i="31" s="1"/>
  <c r="E24" i="31"/>
  <c r="F24" i="31" s="1"/>
  <c r="E25" i="31"/>
  <c r="E26" i="31"/>
  <c r="F26" i="31" s="1"/>
  <c r="E27" i="31"/>
  <c r="F27" i="31" s="1"/>
  <c r="E28" i="31"/>
  <c r="F28" i="31" s="1"/>
  <c r="E29" i="31"/>
  <c r="F29" i="31" s="1"/>
  <c r="E30" i="31"/>
  <c r="F30" i="31" s="1"/>
  <c r="E31" i="31"/>
  <c r="F31" i="31" s="1"/>
  <c r="E32" i="31"/>
  <c r="F32" i="31" s="1"/>
  <c r="E33" i="31"/>
  <c r="F33" i="31" s="1"/>
  <c r="E34" i="31"/>
  <c r="F34" i="31" s="1"/>
  <c r="E35" i="31"/>
  <c r="F35" i="31" s="1"/>
  <c r="E36" i="31"/>
  <c r="F36" i="31" s="1"/>
  <c r="E37" i="31"/>
  <c r="E38" i="31"/>
  <c r="F38" i="31" s="1"/>
  <c r="E39" i="31"/>
  <c r="F39" i="31" s="1"/>
  <c r="E40" i="31"/>
  <c r="F40" i="31" s="1"/>
  <c r="E41" i="31"/>
  <c r="F41" i="31" s="1"/>
  <c r="E42" i="31"/>
  <c r="F42" i="31" s="1"/>
  <c r="E43" i="31"/>
  <c r="F43" i="31" s="1"/>
  <c r="E44" i="31"/>
  <c r="F44" i="31" s="1"/>
  <c r="E45" i="31"/>
  <c r="F45" i="31" s="1"/>
  <c r="E46" i="31"/>
  <c r="F46" i="31" s="1"/>
  <c r="E47" i="31"/>
  <c r="F47" i="31" s="1"/>
  <c r="E48" i="31"/>
  <c r="F48" i="31" s="1"/>
  <c r="E49" i="31"/>
  <c r="E50" i="31"/>
  <c r="F50" i="31" s="1"/>
  <c r="E51" i="31"/>
  <c r="F51" i="31" s="1"/>
  <c r="E52" i="31"/>
  <c r="F52" i="31" s="1"/>
  <c r="E53" i="31"/>
  <c r="F53" i="31" s="1"/>
  <c r="E54" i="31"/>
  <c r="F54" i="31" s="1"/>
  <c r="E55" i="31"/>
  <c r="F55" i="31" s="1"/>
  <c r="E56" i="31"/>
  <c r="F56" i="31" s="1"/>
  <c r="E57" i="31"/>
  <c r="F57" i="31" s="1"/>
  <c r="E58" i="31"/>
  <c r="F58" i="31" s="1"/>
  <c r="E59" i="31"/>
  <c r="F59" i="31" s="1"/>
  <c r="E60" i="31"/>
  <c r="F60" i="31" s="1"/>
  <c r="E61" i="31"/>
  <c r="E62" i="31"/>
  <c r="F62" i="31" s="1"/>
  <c r="E63" i="31"/>
  <c r="F63" i="31" s="1"/>
  <c r="E64" i="31"/>
  <c r="F64" i="31" s="1"/>
  <c r="E65" i="31"/>
  <c r="F65" i="31" s="1"/>
  <c r="E66" i="31"/>
  <c r="F66" i="31" s="1"/>
  <c r="E67" i="31"/>
  <c r="F67" i="31" s="1"/>
  <c r="E68" i="31"/>
  <c r="F68" i="31" s="1"/>
  <c r="E69" i="31"/>
  <c r="F69" i="31" s="1"/>
  <c r="E70" i="31"/>
  <c r="F70" i="31" s="1"/>
  <c r="E71" i="31"/>
  <c r="F71" i="31" s="1"/>
  <c r="E72" i="31"/>
  <c r="F72" i="31" s="1"/>
  <c r="E73" i="31"/>
  <c r="E74" i="31"/>
  <c r="F74" i="31" s="1"/>
  <c r="E75" i="31"/>
  <c r="F75" i="31" s="1"/>
  <c r="E76" i="31"/>
  <c r="F76" i="31" s="1"/>
  <c r="E77" i="31"/>
  <c r="F77" i="31" s="1"/>
  <c r="E78" i="31"/>
  <c r="F78" i="31" s="1"/>
  <c r="E79" i="31"/>
  <c r="F79" i="31" s="1"/>
  <c r="E80" i="31"/>
  <c r="F80" i="31" s="1"/>
  <c r="E81" i="31"/>
  <c r="F81" i="31" s="1"/>
  <c r="E82" i="31"/>
  <c r="F82" i="31" s="1"/>
  <c r="E83" i="31"/>
  <c r="F83" i="31" s="1"/>
  <c r="E84" i="31"/>
  <c r="F84" i="31" s="1"/>
  <c r="E85" i="31"/>
  <c r="E86" i="31"/>
  <c r="F86" i="31" s="1"/>
  <c r="E87" i="31"/>
  <c r="F87" i="31" s="1"/>
  <c r="E88" i="31"/>
  <c r="F88" i="31" s="1"/>
  <c r="E89" i="31"/>
  <c r="F89" i="31" s="1"/>
  <c r="E90" i="31"/>
  <c r="F90" i="31" s="1"/>
  <c r="E91" i="31"/>
  <c r="F91" i="31" s="1"/>
  <c r="E92" i="31"/>
  <c r="F92" i="31" s="1"/>
  <c r="E93" i="31"/>
  <c r="F93" i="31" s="1"/>
  <c r="E94" i="31"/>
  <c r="F94" i="31" s="1"/>
  <c r="E95" i="31"/>
  <c r="F95" i="31" s="1"/>
  <c r="E96" i="31"/>
  <c r="F96" i="31" s="1"/>
  <c r="E97" i="31"/>
  <c r="E98" i="31"/>
  <c r="F98" i="31" s="1"/>
  <c r="E99" i="31"/>
  <c r="F99" i="31" s="1"/>
  <c r="E100" i="31"/>
  <c r="F100" i="31" s="1"/>
  <c r="E101" i="31"/>
  <c r="F101" i="31" s="1"/>
  <c r="E102" i="31"/>
  <c r="F102" i="31" s="1"/>
  <c r="E103" i="31"/>
  <c r="F103" i="31" s="1"/>
  <c r="E104" i="31"/>
  <c r="F104" i="31" s="1"/>
  <c r="E105" i="31"/>
  <c r="F105" i="31" s="1"/>
  <c r="E106" i="31"/>
  <c r="F106" i="31" s="1"/>
  <c r="E107" i="31"/>
  <c r="F107" i="31" s="1"/>
  <c r="E108" i="31"/>
  <c r="F108" i="31" s="1"/>
  <c r="E109" i="31"/>
  <c r="E110" i="31"/>
  <c r="F110" i="31" s="1"/>
  <c r="E111" i="31"/>
  <c r="F111" i="31" s="1"/>
  <c r="E112" i="31"/>
  <c r="F112" i="31" s="1"/>
  <c r="E113" i="31"/>
  <c r="F113" i="31" s="1"/>
  <c r="E114" i="31"/>
  <c r="F114" i="31" s="1"/>
  <c r="E115" i="31"/>
  <c r="F115" i="31" s="1"/>
  <c r="E116" i="31"/>
  <c r="F116" i="31" s="1"/>
  <c r="E2" i="32"/>
  <c r="F2" i="32" s="1"/>
  <c r="E3" i="32"/>
  <c r="F3" i="32" s="1"/>
  <c r="E4" i="32"/>
  <c r="F4" i="32" s="1"/>
  <c r="E5" i="32"/>
  <c r="F5" i="32" s="1"/>
  <c r="E6" i="32"/>
  <c r="F6" i="32" s="1"/>
  <c r="E7" i="32"/>
  <c r="F7" i="32" s="1"/>
  <c r="E8" i="32"/>
  <c r="F8" i="32" s="1"/>
  <c r="E9" i="32"/>
  <c r="F9" i="32" s="1"/>
  <c r="E10" i="32"/>
  <c r="F10" i="32" s="1"/>
  <c r="E11" i="32"/>
  <c r="F11" i="32" s="1"/>
  <c r="E12" i="32"/>
  <c r="F12" i="32" s="1"/>
  <c r="E13" i="32"/>
  <c r="F13" i="32" s="1"/>
  <c r="E14" i="32"/>
  <c r="F14" i="32" s="1"/>
  <c r="E15" i="32"/>
  <c r="F15" i="32" s="1"/>
  <c r="E16" i="32"/>
  <c r="F16" i="32" s="1"/>
  <c r="E17" i="32"/>
  <c r="F17" i="32" s="1"/>
  <c r="E18" i="32"/>
  <c r="F18" i="32" s="1"/>
  <c r="E19" i="32"/>
  <c r="F19" i="32" s="1"/>
  <c r="E20" i="32"/>
  <c r="F20" i="32" s="1"/>
  <c r="E21" i="32"/>
  <c r="F21" i="32" s="1"/>
  <c r="E22" i="32"/>
  <c r="F22" i="32" s="1"/>
  <c r="E23" i="32"/>
  <c r="F23" i="32" s="1"/>
  <c r="E24" i="32"/>
  <c r="F24" i="32" s="1"/>
  <c r="E25" i="32"/>
  <c r="F25" i="32" s="1"/>
  <c r="E26" i="32"/>
  <c r="F26" i="32" s="1"/>
  <c r="E27" i="32"/>
  <c r="F27" i="32" s="1"/>
  <c r="E28" i="32"/>
  <c r="F28" i="32" s="1"/>
  <c r="E29" i="32"/>
  <c r="F29" i="32" s="1"/>
  <c r="E30" i="32"/>
  <c r="F30" i="32" s="1"/>
  <c r="E31" i="32"/>
  <c r="F31" i="32" s="1"/>
  <c r="E32" i="32"/>
  <c r="F32" i="32" s="1"/>
  <c r="E33" i="32"/>
  <c r="F33" i="32" s="1"/>
  <c r="E34" i="32"/>
  <c r="F34" i="32" s="1"/>
  <c r="E35" i="32"/>
  <c r="F35" i="32" s="1"/>
  <c r="E36" i="32"/>
  <c r="F36" i="32" s="1"/>
  <c r="E37" i="32"/>
  <c r="F37" i="32" s="1"/>
  <c r="E38" i="32"/>
  <c r="F38" i="32" s="1"/>
  <c r="E39" i="32"/>
  <c r="F39" i="32" s="1"/>
  <c r="E40" i="32"/>
  <c r="F40" i="32" s="1"/>
  <c r="E41" i="32"/>
  <c r="F41" i="32" s="1"/>
  <c r="E42" i="32"/>
  <c r="F42" i="32" s="1"/>
  <c r="E43" i="32"/>
  <c r="F43" i="32" s="1"/>
  <c r="E44" i="32"/>
  <c r="F44" i="32" s="1"/>
  <c r="E45" i="32"/>
  <c r="F45" i="32" s="1"/>
  <c r="E46" i="32"/>
  <c r="F46" i="32" s="1"/>
  <c r="E47" i="32"/>
  <c r="F47" i="32" s="1"/>
  <c r="E48" i="32"/>
  <c r="F48" i="32" s="1"/>
  <c r="E49" i="32"/>
  <c r="F49" i="32" s="1"/>
  <c r="E50" i="32"/>
  <c r="F50" i="32" s="1"/>
  <c r="E51" i="32"/>
  <c r="F51" i="32" s="1"/>
  <c r="E52" i="32"/>
  <c r="F52" i="32" s="1"/>
  <c r="E53" i="32"/>
  <c r="F53" i="32" s="1"/>
  <c r="E54" i="32"/>
  <c r="F54" i="32" s="1"/>
  <c r="E55" i="32"/>
  <c r="F55" i="32" s="1"/>
  <c r="E56" i="32"/>
  <c r="F56" i="32" s="1"/>
  <c r="E57" i="32"/>
  <c r="F57" i="32" s="1"/>
  <c r="E58" i="32"/>
  <c r="F58" i="32" s="1"/>
  <c r="E59" i="32"/>
  <c r="F59" i="32" s="1"/>
  <c r="E60" i="32"/>
  <c r="F60" i="32" s="1"/>
  <c r="E61" i="32"/>
  <c r="F61" i="32" s="1"/>
  <c r="E62" i="32"/>
  <c r="F62" i="32" s="1"/>
  <c r="E63" i="32"/>
  <c r="F63" i="32" s="1"/>
  <c r="E64" i="32"/>
  <c r="F64" i="32" s="1"/>
  <c r="E65" i="32"/>
  <c r="F65" i="32" s="1"/>
  <c r="E66" i="32"/>
  <c r="F66" i="32" s="1"/>
  <c r="E67" i="32"/>
  <c r="F67" i="32" s="1"/>
  <c r="E68" i="32"/>
  <c r="F68" i="32" s="1"/>
  <c r="E69" i="32"/>
  <c r="F69" i="32" s="1"/>
  <c r="E70" i="32"/>
  <c r="F70" i="32" s="1"/>
  <c r="E71" i="32"/>
  <c r="F71" i="32" s="1"/>
  <c r="E72" i="32"/>
  <c r="F72" i="32" s="1"/>
  <c r="E73" i="32"/>
  <c r="F73" i="32" s="1"/>
  <c r="E74" i="32"/>
  <c r="F74" i="32" s="1"/>
  <c r="E75" i="32"/>
  <c r="F75" i="32" s="1"/>
  <c r="E76" i="32"/>
  <c r="F76" i="32" s="1"/>
  <c r="E77" i="32"/>
  <c r="F77" i="32" s="1"/>
  <c r="E78" i="32"/>
  <c r="F78" i="32" s="1"/>
  <c r="E79" i="32"/>
  <c r="F79" i="32" s="1"/>
  <c r="E80" i="32"/>
  <c r="F80" i="32" s="1"/>
  <c r="E81" i="32"/>
  <c r="F81" i="32" s="1"/>
  <c r="E82" i="32"/>
  <c r="F82" i="32" s="1"/>
  <c r="E83" i="32"/>
  <c r="F83" i="32" s="1"/>
  <c r="E84" i="32"/>
  <c r="F84" i="32" s="1"/>
  <c r="E85" i="32"/>
  <c r="F85" i="32" s="1"/>
  <c r="E86" i="32"/>
  <c r="F86" i="32" s="1"/>
  <c r="E87" i="32"/>
  <c r="F87" i="32" s="1"/>
  <c r="E88" i="32"/>
  <c r="F88" i="32" s="1"/>
  <c r="E89" i="32"/>
  <c r="F89" i="32" s="1"/>
  <c r="E90" i="32"/>
  <c r="F90" i="32" s="1"/>
  <c r="E91" i="32"/>
  <c r="F91" i="32" s="1"/>
  <c r="E92" i="32"/>
  <c r="F92" i="32" s="1"/>
  <c r="E93" i="32"/>
  <c r="F93" i="32" s="1"/>
  <c r="E94" i="32"/>
  <c r="F94" i="32" s="1"/>
  <c r="E2" i="34"/>
  <c r="F2" i="34" s="1"/>
  <c r="E3" i="34"/>
  <c r="F3" i="34" s="1"/>
  <c r="E4" i="34"/>
  <c r="F4" i="34" s="1"/>
  <c r="E5" i="34"/>
  <c r="F5" i="34" s="1"/>
  <c r="E6" i="34"/>
  <c r="F6" i="34" s="1"/>
  <c r="E7" i="34"/>
  <c r="F7" i="34" s="1"/>
  <c r="E8" i="34"/>
  <c r="F8" i="34" s="1"/>
  <c r="E9" i="34"/>
  <c r="F9" i="34" s="1"/>
  <c r="E10" i="34"/>
  <c r="F10" i="34" s="1"/>
  <c r="E11" i="34"/>
  <c r="F11" i="34" s="1"/>
  <c r="E4" i="36"/>
  <c r="F4" i="36" s="1"/>
  <c r="E5" i="36"/>
  <c r="F5" i="36" s="1"/>
  <c r="E6" i="36"/>
  <c r="F6" i="36" s="1"/>
  <c r="E7" i="36"/>
  <c r="F7" i="36" s="1"/>
  <c r="E8" i="36"/>
  <c r="F8" i="36" s="1"/>
  <c r="E9" i="36"/>
  <c r="F9" i="36" s="1"/>
  <c r="E10" i="36"/>
  <c r="F10" i="36" s="1"/>
  <c r="E11" i="36"/>
  <c r="F11" i="36" s="1"/>
  <c r="E12" i="36"/>
  <c r="F12" i="36" s="1"/>
  <c r="E13" i="36"/>
  <c r="E14" i="36"/>
  <c r="F14" i="36" s="1"/>
  <c r="E15" i="36"/>
  <c r="F15" i="36" s="1"/>
  <c r="E16" i="36"/>
  <c r="F16" i="36" s="1"/>
  <c r="E17" i="36"/>
  <c r="F17" i="36" s="1"/>
  <c r="E18" i="36"/>
  <c r="F18" i="36" s="1"/>
  <c r="E19" i="36"/>
  <c r="F19" i="36" s="1"/>
  <c r="E20" i="36"/>
  <c r="F20" i="36" s="1"/>
  <c r="E21" i="36"/>
  <c r="F21" i="36" s="1"/>
  <c r="E22" i="36"/>
  <c r="F22" i="36" s="1"/>
  <c r="E23" i="36"/>
  <c r="F23" i="36" s="1"/>
  <c r="E24" i="36"/>
  <c r="F24" i="36" s="1"/>
  <c r="E25" i="36"/>
  <c r="E26" i="36"/>
  <c r="F26" i="36" s="1"/>
  <c r="E27" i="36"/>
  <c r="F27" i="36" s="1"/>
  <c r="E28" i="36"/>
  <c r="F28" i="36" s="1"/>
  <c r="E29" i="36"/>
  <c r="F29" i="36" s="1"/>
  <c r="E30" i="36"/>
  <c r="F30" i="36" s="1"/>
  <c r="E31" i="36"/>
  <c r="F31" i="36" s="1"/>
  <c r="E32" i="36"/>
  <c r="F32" i="36" s="1"/>
  <c r="E33" i="36"/>
  <c r="F33" i="36" s="1"/>
  <c r="E34" i="36"/>
  <c r="F34" i="36" s="1"/>
  <c r="E2" i="37"/>
  <c r="E3" i="37"/>
  <c r="E4" i="37"/>
  <c r="E5" i="37"/>
  <c r="E6" i="37"/>
  <c r="E7" i="37"/>
  <c r="E8" i="37"/>
  <c r="E9" i="37"/>
  <c r="E10" i="37"/>
  <c r="E11" i="37"/>
  <c r="E12" i="37"/>
  <c r="E13" i="37"/>
  <c r="E14" i="37"/>
  <c r="E15" i="37"/>
  <c r="E16" i="37"/>
  <c r="E17" i="37"/>
  <c r="E18" i="37"/>
  <c r="E19" i="37"/>
  <c r="E20" i="37"/>
  <c r="E21" i="37"/>
  <c r="E22" i="37"/>
  <c r="E23" i="37"/>
  <c r="E24" i="37"/>
  <c r="E25" i="37"/>
  <c r="E26" i="37"/>
  <c r="E27" i="37"/>
  <c r="E28" i="37"/>
  <c r="E29" i="37"/>
  <c r="E30" i="37"/>
  <c r="E31" i="37"/>
  <c r="E32" i="37"/>
  <c r="E33" i="37"/>
  <c r="E34" i="37"/>
  <c r="E35" i="37"/>
  <c r="E36" i="37"/>
  <c r="E37" i="37"/>
  <c r="E38" i="37"/>
  <c r="E39" i="37"/>
  <c r="E40" i="37"/>
  <c r="E41" i="37"/>
  <c r="E42" i="37"/>
  <c r="E43" i="37"/>
  <c r="E44" i="37"/>
  <c r="E45" i="37"/>
  <c r="E46" i="37"/>
  <c r="E47" i="37"/>
  <c r="E48" i="37"/>
  <c r="E49" i="37"/>
  <c r="E50" i="37"/>
  <c r="E51" i="37"/>
  <c r="E52" i="37"/>
  <c r="E53" i="37"/>
  <c r="E54" i="37"/>
  <c r="E55" i="37"/>
  <c r="E56" i="37"/>
  <c r="E57" i="37"/>
  <c r="E58" i="37"/>
  <c r="E59" i="37"/>
  <c r="E60" i="37"/>
  <c r="E61" i="37"/>
  <c r="E62" i="37"/>
  <c r="E63" i="37"/>
  <c r="E64" i="37"/>
  <c r="E65" i="37"/>
  <c r="E66" i="37"/>
  <c r="E67" i="37"/>
  <c r="E68" i="37"/>
  <c r="E69" i="37"/>
  <c r="E70" i="37"/>
  <c r="E71" i="37"/>
  <c r="E72" i="37"/>
  <c r="E73" i="37"/>
  <c r="E74" i="37"/>
  <c r="E75" i="37"/>
  <c r="E76" i="37"/>
  <c r="E77" i="37"/>
  <c r="E78" i="37"/>
  <c r="E79" i="37"/>
  <c r="E80" i="37"/>
  <c r="E81" i="37"/>
  <c r="E82" i="37"/>
  <c r="E83" i="37"/>
  <c r="E84" i="37"/>
  <c r="E85" i="37"/>
  <c r="E86" i="37"/>
  <c r="E87" i="37"/>
  <c r="E88" i="37"/>
  <c r="E89" i="37"/>
  <c r="E90" i="37"/>
  <c r="E91" i="37"/>
  <c r="E92" i="37"/>
  <c r="E93" i="37"/>
  <c r="E94" i="37"/>
  <c r="E95" i="37"/>
  <c r="E96" i="37"/>
  <c r="E97" i="37"/>
  <c r="E98" i="37"/>
  <c r="E99" i="37"/>
  <c r="E100" i="37"/>
  <c r="E101" i="37"/>
  <c r="F2" i="2"/>
  <c r="G2" i="2" s="1"/>
  <c r="F3" i="2"/>
  <c r="G3" i="2" s="1"/>
  <c r="F4" i="2"/>
  <c r="G4" i="2" s="1"/>
  <c r="F5" i="2"/>
  <c r="G5" i="2" s="1"/>
  <c r="F6" i="2"/>
  <c r="G6" i="2" s="1"/>
  <c r="F7" i="2"/>
  <c r="G7" i="2" s="1"/>
  <c r="F8" i="2"/>
  <c r="G8" i="2" s="1"/>
  <c r="F9" i="2"/>
  <c r="G9" i="2" s="1"/>
  <c r="F10" i="2"/>
  <c r="G10" i="2" s="1"/>
  <c r="F11" i="2"/>
  <c r="G11" i="2" s="1"/>
  <c r="F12" i="2"/>
  <c r="G12" i="2" s="1"/>
  <c r="F13" i="2"/>
  <c r="F14" i="2"/>
  <c r="G14" i="2" s="1"/>
  <c r="F15" i="2"/>
  <c r="G15" i="2" s="1"/>
  <c r="F16" i="2"/>
  <c r="G16" i="2" s="1"/>
  <c r="F17" i="2"/>
  <c r="G17" i="2" s="1"/>
  <c r="F18" i="2"/>
  <c r="G18" i="2" s="1"/>
  <c r="F19" i="2"/>
  <c r="G19" i="2" s="1"/>
  <c r="F20" i="2"/>
  <c r="G20" i="2" s="1"/>
  <c r="F21" i="2"/>
  <c r="G21" i="2" s="1"/>
  <c r="F22" i="2"/>
  <c r="G22" i="2" s="1"/>
  <c r="F23" i="2"/>
  <c r="G23" i="2" s="1"/>
  <c r="F24" i="2"/>
  <c r="G24" i="2" s="1"/>
  <c r="F25" i="2"/>
  <c r="F26" i="2"/>
  <c r="G26" i="2" s="1"/>
  <c r="F27" i="2"/>
  <c r="G27" i="2" s="1"/>
  <c r="F28" i="2"/>
  <c r="G28" i="2" s="1"/>
  <c r="F29" i="2"/>
  <c r="G29" i="2" s="1"/>
  <c r="F30" i="2"/>
  <c r="G30" i="2" s="1"/>
  <c r="F31" i="2"/>
  <c r="G31" i="2" s="1"/>
  <c r="F32" i="2"/>
  <c r="G32" i="2" s="1"/>
  <c r="F33" i="2"/>
  <c r="G33" i="2" s="1"/>
  <c r="F34" i="2"/>
  <c r="G34" i="2" s="1"/>
  <c r="F35" i="2"/>
  <c r="G35" i="2" s="1"/>
  <c r="F36" i="2"/>
  <c r="G36" i="2" s="1"/>
  <c r="F37" i="2"/>
  <c r="F38" i="2"/>
  <c r="G38" i="2" s="1"/>
  <c r="F39" i="2"/>
  <c r="G39" i="2" s="1"/>
  <c r="F40" i="2"/>
  <c r="G40" i="2" s="1"/>
  <c r="F41" i="2"/>
  <c r="G41" i="2" s="1"/>
  <c r="F42" i="2"/>
  <c r="G42" i="2" s="1"/>
  <c r="F43" i="2"/>
  <c r="G43" i="2" s="1"/>
  <c r="F44" i="2"/>
  <c r="G44" i="2" s="1"/>
  <c r="F45" i="2"/>
  <c r="G45" i="2" s="1"/>
  <c r="F46" i="2"/>
  <c r="G46" i="2" s="1"/>
  <c r="F47" i="2"/>
  <c r="G47" i="2" s="1"/>
  <c r="F48" i="2"/>
  <c r="G48" i="2" s="1"/>
  <c r="F49" i="2"/>
  <c r="F50" i="2"/>
  <c r="G50" i="2" s="1"/>
  <c r="F51" i="2"/>
  <c r="G51" i="2" s="1"/>
  <c r="F52" i="2"/>
  <c r="G52" i="2" s="1"/>
  <c r="F53" i="2"/>
  <c r="G53" i="2" s="1"/>
  <c r="F54" i="2"/>
  <c r="G54" i="2" s="1"/>
  <c r="F55" i="2"/>
  <c r="G55" i="2" s="1"/>
  <c r="F56" i="2"/>
  <c r="G56" i="2" s="1"/>
  <c r="F57" i="2"/>
  <c r="G57" i="2" s="1"/>
  <c r="F58" i="2"/>
  <c r="G58" i="2" s="1"/>
  <c r="F59" i="2"/>
  <c r="G59" i="2" s="1"/>
  <c r="F60" i="2"/>
  <c r="G60" i="2" s="1"/>
  <c r="F61" i="2"/>
  <c r="F62" i="2"/>
  <c r="G62" i="2" s="1"/>
  <c r="F63" i="2"/>
  <c r="G63" i="2" s="1"/>
  <c r="F2" i="35"/>
  <c r="G2" i="35" s="1"/>
  <c r="F3" i="35"/>
  <c r="G3" i="35" s="1"/>
  <c r="F4" i="35"/>
  <c r="G4" i="35" s="1"/>
  <c r="F5" i="35"/>
  <c r="G5" i="35" s="1"/>
  <c r="F6" i="35"/>
  <c r="G6" i="35" s="1"/>
  <c r="F7" i="35"/>
  <c r="G7" i="35" s="1"/>
  <c r="F8" i="35"/>
  <c r="G8" i="35" s="1"/>
  <c r="F9" i="35"/>
  <c r="G9" i="35" s="1"/>
  <c r="F10" i="35"/>
  <c r="G10" i="35" s="1"/>
  <c r="F11" i="35"/>
  <c r="G11" i="35" s="1"/>
  <c r="F12" i="35"/>
  <c r="G12" i="35" s="1"/>
  <c r="F13" i="35"/>
  <c r="G13" i="35" s="1"/>
  <c r="F14" i="35"/>
  <c r="G14" i="35" s="1"/>
  <c r="F15" i="35"/>
  <c r="G15" i="35" s="1"/>
  <c r="F16" i="35"/>
  <c r="G16" i="35" s="1"/>
  <c r="F17" i="35"/>
  <c r="G17" i="35" s="1"/>
  <c r="F18" i="35"/>
  <c r="G18" i="35" s="1"/>
  <c r="F19" i="35"/>
  <c r="G19" i="35" s="1"/>
  <c r="F20" i="35"/>
  <c r="G20" i="35" s="1"/>
  <c r="F21" i="35"/>
  <c r="G21" i="35" s="1"/>
  <c r="F22" i="35"/>
  <c r="G22" i="35" s="1"/>
  <c r="E3" i="33"/>
  <c r="F3" i="33" s="1"/>
  <c r="E4" i="33"/>
  <c r="F4" i="33" s="1"/>
  <c r="E5" i="33"/>
  <c r="F5" i="33" s="1"/>
  <c r="E6" i="33"/>
  <c r="F6" i="33" s="1"/>
  <c r="E7" i="33"/>
  <c r="F7" i="33" s="1"/>
  <c r="E8" i="33"/>
  <c r="F8" i="33" s="1"/>
  <c r="E9" i="33"/>
  <c r="F9" i="33" s="1"/>
  <c r="E10" i="33"/>
  <c r="F10" i="33" s="1"/>
  <c r="E11" i="33"/>
  <c r="F11" i="33" s="1"/>
  <c r="E12" i="33"/>
  <c r="F12" i="33" s="1"/>
  <c r="E13" i="33"/>
  <c r="F13" i="33" s="1"/>
  <c r="E14" i="33"/>
  <c r="F14" i="33" s="1"/>
  <c r="E15" i="33"/>
  <c r="F15" i="33" s="1"/>
  <c r="E16" i="33"/>
  <c r="F16" i="33" s="1"/>
  <c r="E17" i="33"/>
  <c r="F17" i="33" s="1"/>
  <c r="E18" i="33"/>
  <c r="F18" i="33" s="1"/>
  <c r="E2" i="5"/>
  <c r="F2" i="5" s="1"/>
  <c r="E3" i="5"/>
  <c r="F3" i="5" s="1"/>
  <c r="E4" i="5"/>
  <c r="F4" i="5" s="1"/>
  <c r="E5" i="5"/>
  <c r="F5" i="5" s="1"/>
  <c r="E6" i="5"/>
  <c r="F6" i="5" s="1"/>
  <c r="E7" i="5"/>
  <c r="F7" i="5" s="1"/>
  <c r="E8" i="5"/>
  <c r="F8" i="5" s="1"/>
  <c r="E9" i="5"/>
  <c r="F9" i="5" s="1"/>
  <c r="E10" i="5"/>
  <c r="F10" i="5" s="1"/>
  <c r="E11" i="5"/>
  <c r="E12" i="5"/>
  <c r="E13" i="5"/>
  <c r="E14" i="5"/>
  <c r="F14" i="5" s="1"/>
  <c r="E15" i="5"/>
  <c r="F15" i="5" s="1"/>
  <c r="E16" i="5"/>
  <c r="F16" i="5" s="1"/>
  <c r="E17" i="5"/>
  <c r="F17" i="5" s="1"/>
  <c r="E18" i="5"/>
  <c r="F18" i="5" s="1"/>
  <c r="E19" i="5"/>
  <c r="F19" i="5" s="1"/>
  <c r="E20" i="5"/>
  <c r="F20" i="5" s="1"/>
  <c r="E21" i="5"/>
  <c r="F21" i="5" s="1"/>
  <c r="E22" i="5"/>
  <c r="F22" i="5" s="1"/>
  <c r="E23" i="5"/>
  <c r="E24" i="5"/>
  <c r="E25" i="5"/>
  <c r="E26" i="5"/>
  <c r="F26" i="5" s="1"/>
  <c r="E27" i="5"/>
  <c r="F27" i="5" s="1"/>
  <c r="E28" i="5"/>
  <c r="F28" i="5" s="1"/>
  <c r="E29" i="5"/>
  <c r="F29" i="5" s="1"/>
  <c r="E30" i="5"/>
  <c r="F30" i="5" s="1"/>
  <c r="E31" i="5"/>
  <c r="F31" i="5" s="1"/>
  <c r="E32" i="5"/>
  <c r="F32" i="5" s="1"/>
  <c r="E33" i="5"/>
  <c r="F33" i="5" s="1"/>
  <c r="E34" i="5"/>
  <c r="F34" i="5" s="1"/>
  <c r="E35" i="5"/>
  <c r="E36" i="5"/>
  <c r="E37" i="5"/>
  <c r="E38" i="5"/>
  <c r="F38" i="5" s="1"/>
  <c r="E39" i="5"/>
  <c r="F39" i="5" s="1"/>
  <c r="E40" i="5"/>
  <c r="F40" i="5" s="1"/>
  <c r="E41" i="5"/>
  <c r="F41" i="5" s="1"/>
  <c r="E42" i="5"/>
  <c r="F42" i="5" s="1"/>
  <c r="E43" i="5"/>
  <c r="F43" i="5" s="1"/>
  <c r="E44" i="5"/>
  <c r="F44" i="5" s="1"/>
  <c r="E45" i="5"/>
  <c r="F45" i="5" s="1"/>
  <c r="E46" i="5"/>
  <c r="F46" i="5" s="1"/>
  <c r="E47" i="5"/>
  <c r="E48" i="5"/>
  <c r="E49" i="5"/>
  <c r="E50" i="5"/>
  <c r="F50" i="5" s="1"/>
  <c r="E51" i="5"/>
  <c r="F51" i="5" s="1"/>
  <c r="E52" i="5"/>
  <c r="F52" i="5" s="1"/>
  <c r="E53" i="5"/>
  <c r="F53" i="5" s="1"/>
  <c r="E54" i="5"/>
  <c r="F54" i="5" s="1"/>
  <c r="E55" i="5"/>
  <c r="F55" i="5" s="1"/>
  <c r="E56" i="5"/>
  <c r="F56" i="5" s="1"/>
  <c r="E57" i="5"/>
  <c r="F57" i="5" s="1"/>
  <c r="E58" i="5"/>
  <c r="F58" i="5" s="1"/>
  <c r="E59" i="5"/>
  <c r="E60" i="5"/>
  <c r="E61" i="5"/>
  <c r="E62" i="5"/>
  <c r="F62" i="5" s="1"/>
  <c r="E63" i="5"/>
  <c r="F63" i="5" s="1"/>
  <c r="E64" i="5"/>
  <c r="F64" i="5" s="1"/>
  <c r="E65" i="5"/>
  <c r="F65" i="5" s="1"/>
  <c r="E66" i="5"/>
  <c r="F66" i="5" s="1"/>
  <c r="E67" i="5"/>
  <c r="F67" i="5" s="1"/>
  <c r="E68" i="5"/>
  <c r="F68" i="5" s="1"/>
  <c r="E69" i="5"/>
  <c r="F69" i="5" s="1"/>
  <c r="E70" i="5"/>
  <c r="F70" i="5" s="1"/>
  <c r="E71" i="5"/>
  <c r="E72" i="5"/>
  <c r="E73" i="5"/>
  <c r="E74" i="5"/>
  <c r="F74" i="5" s="1"/>
  <c r="E75" i="5"/>
  <c r="F75" i="5" s="1"/>
  <c r="E76" i="5"/>
  <c r="F76" i="5" s="1"/>
  <c r="E77" i="5"/>
  <c r="F77" i="5" s="1"/>
  <c r="E78" i="5"/>
  <c r="F78" i="5" s="1"/>
  <c r="E79" i="5"/>
  <c r="F79" i="5" s="1"/>
  <c r="E80" i="5"/>
  <c r="F80" i="5" s="1"/>
  <c r="E81" i="5"/>
  <c r="F81" i="5" s="1"/>
  <c r="E82" i="5"/>
  <c r="F82" i="5" s="1"/>
  <c r="E83" i="5"/>
  <c r="E84" i="5"/>
  <c r="E85" i="5"/>
  <c r="E86" i="5"/>
  <c r="F86" i="5" s="1"/>
  <c r="E87" i="5"/>
  <c r="F87" i="5" s="1"/>
  <c r="E88" i="5"/>
  <c r="F88" i="5" s="1"/>
  <c r="E89" i="5"/>
  <c r="F89" i="5" s="1"/>
  <c r="E2" i="39"/>
  <c r="F2" i="39" s="1"/>
  <c r="E3" i="39"/>
  <c r="F3" i="39" s="1"/>
  <c r="E4" i="39"/>
  <c r="F4" i="39" s="1"/>
  <c r="E5" i="39"/>
  <c r="F5" i="39" s="1"/>
  <c r="E6" i="39"/>
  <c r="F6" i="39" s="1"/>
  <c r="E7" i="39"/>
  <c r="F7" i="39" s="1"/>
  <c r="E8" i="39"/>
  <c r="F8" i="39" s="1"/>
  <c r="E9" i="39"/>
  <c r="F9" i="39" s="1"/>
  <c r="E10" i="39"/>
  <c r="F10" i="39" s="1"/>
  <c r="E11" i="39"/>
  <c r="F11" i="39" s="1"/>
  <c r="E12" i="39"/>
  <c r="F12" i="39" s="1"/>
  <c r="E13" i="39"/>
  <c r="E14" i="39"/>
  <c r="F14" i="39" s="1"/>
  <c r="E15" i="39"/>
  <c r="F15" i="39" s="1"/>
  <c r="E16" i="39"/>
  <c r="F16" i="39" s="1"/>
  <c r="E17" i="39"/>
  <c r="F17" i="39" s="1"/>
  <c r="E18" i="39"/>
  <c r="F18" i="39" s="1"/>
  <c r="E19" i="39"/>
  <c r="F19" i="39" s="1"/>
  <c r="E20" i="39"/>
  <c r="F20" i="39" s="1"/>
  <c r="E21" i="39"/>
  <c r="F21" i="39" s="1"/>
  <c r="E22" i="39"/>
  <c r="F22" i="39" s="1"/>
  <c r="E23" i="39"/>
  <c r="F23" i="39" s="1"/>
  <c r="E24" i="39"/>
  <c r="F24" i="39" s="1"/>
  <c r="E25" i="39"/>
  <c r="E26" i="39"/>
  <c r="F26" i="39" s="1"/>
  <c r="E27" i="39"/>
  <c r="F27" i="39" s="1"/>
  <c r="E28" i="39"/>
  <c r="F28" i="39" s="1"/>
  <c r="E29" i="39"/>
  <c r="F29" i="39" s="1"/>
  <c r="E30" i="39"/>
  <c r="F30" i="39" s="1"/>
  <c r="E31" i="39"/>
  <c r="F31" i="39" s="1"/>
  <c r="E32" i="39"/>
  <c r="F32" i="39" s="1"/>
  <c r="E33" i="39"/>
  <c r="F33" i="39" s="1"/>
  <c r="E34" i="39"/>
  <c r="F34" i="39" s="1"/>
  <c r="E35" i="39"/>
  <c r="F35" i="39" s="1"/>
  <c r="E36" i="39"/>
  <c r="F36" i="39" s="1"/>
  <c r="E37" i="39"/>
  <c r="E38" i="39"/>
  <c r="F38" i="39" s="1"/>
  <c r="E39" i="39"/>
  <c r="F39" i="39" s="1"/>
  <c r="E40" i="39"/>
  <c r="F40" i="39" s="1"/>
  <c r="E41" i="39"/>
  <c r="F41" i="39" s="1"/>
  <c r="E42" i="39"/>
  <c r="F42" i="39" s="1"/>
  <c r="E43" i="39"/>
  <c r="F43" i="39" s="1"/>
  <c r="E44" i="39"/>
  <c r="F44" i="39" s="1"/>
  <c r="E45" i="39"/>
  <c r="F45" i="39" s="1"/>
  <c r="E46" i="39"/>
  <c r="F46" i="39" s="1"/>
  <c r="E47" i="39"/>
  <c r="F47" i="39" s="1"/>
  <c r="E48" i="39"/>
  <c r="F48" i="39" s="1"/>
  <c r="E49" i="39"/>
  <c r="E50" i="39"/>
  <c r="F50" i="39" s="1"/>
  <c r="E51" i="39"/>
  <c r="F51" i="39" s="1"/>
  <c r="E52" i="39"/>
  <c r="F52" i="39" s="1"/>
  <c r="E53" i="39"/>
  <c r="F53" i="39" s="1"/>
  <c r="E54" i="39"/>
  <c r="F54" i="39" s="1"/>
  <c r="E55" i="39"/>
  <c r="F55" i="39" s="1"/>
  <c r="E56" i="39"/>
  <c r="F56" i="39" s="1"/>
  <c r="E57" i="39"/>
  <c r="F57" i="39" s="1"/>
  <c r="E58" i="39"/>
  <c r="F58" i="39" s="1"/>
  <c r="E59" i="39"/>
  <c r="F59" i="39" s="1"/>
  <c r="E60" i="39"/>
  <c r="F60" i="39" s="1"/>
  <c r="E61" i="39"/>
  <c r="E62" i="39"/>
  <c r="F62" i="39" s="1"/>
  <c r="E63" i="39"/>
  <c r="F63" i="39" s="1"/>
  <c r="E64" i="39"/>
  <c r="F64" i="39" s="1"/>
  <c r="E65" i="39"/>
  <c r="F65" i="39" s="1"/>
  <c r="E66" i="39"/>
  <c r="F66" i="39" s="1"/>
  <c r="E67" i="39"/>
  <c r="F67" i="39" s="1"/>
  <c r="E68" i="39"/>
  <c r="F68" i="39" s="1"/>
  <c r="E69" i="39"/>
  <c r="F69" i="39" s="1"/>
  <c r="E70" i="39"/>
  <c r="F70" i="39" s="1"/>
  <c r="E71" i="39"/>
  <c r="F71" i="39" s="1"/>
  <c r="E72" i="39"/>
  <c r="F72" i="39" s="1"/>
  <c r="E73" i="39"/>
  <c r="E74" i="39"/>
  <c r="F74" i="39" s="1"/>
  <c r="E75" i="39"/>
  <c r="F75" i="39" s="1"/>
  <c r="E76" i="39"/>
  <c r="F76" i="39" s="1"/>
  <c r="E77" i="39"/>
  <c r="F77" i="39" s="1"/>
  <c r="E78" i="39"/>
  <c r="F78" i="39" s="1"/>
  <c r="E2" i="40"/>
  <c r="F2" i="40" s="1"/>
  <c r="E3" i="40"/>
  <c r="F3" i="40" s="1"/>
  <c r="E4" i="40"/>
  <c r="F4" i="40" s="1"/>
  <c r="E5" i="40"/>
  <c r="F5" i="40" s="1"/>
  <c r="E6" i="40"/>
  <c r="F6" i="40" s="1"/>
  <c r="E7" i="40"/>
  <c r="F7" i="40" s="1"/>
  <c r="E8" i="40"/>
  <c r="F8" i="40" s="1"/>
  <c r="E9" i="40"/>
  <c r="F9" i="40" s="1"/>
  <c r="E10" i="40"/>
  <c r="F10" i="40" s="1"/>
  <c r="E11" i="40"/>
  <c r="F11" i="40" s="1"/>
  <c r="E12" i="40"/>
  <c r="F12" i="40" s="1"/>
  <c r="E13" i="40"/>
  <c r="E14" i="40"/>
  <c r="F14" i="40" s="1"/>
  <c r="E15" i="40"/>
  <c r="F15" i="40" s="1"/>
  <c r="E16" i="40"/>
  <c r="F16" i="40" s="1"/>
  <c r="E17" i="40"/>
  <c r="F17" i="40" s="1"/>
  <c r="E18" i="40"/>
  <c r="F18" i="40" s="1"/>
  <c r="E19" i="40"/>
  <c r="F19" i="40" s="1"/>
  <c r="E20" i="40"/>
  <c r="F20" i="40" s="1"/>
  <c r="E21" i="40"/>
  <c r="F21" i="40" s="1"/>
  <c r="E22" i="40"/>
  <c r="F22" i="40" s="1"/>
  <c r="E23" i="40"/>
  <c r="F23" i="40" s="1"/>
  <c r="E24" i="40"/>
  <c r="F24" i="40" s="1"/>
  <c r="E25" i="40"/>
  <c r="E26" i="40"/>
  <c r="F26" i="40" s="1"/>
  <c r="E27" i="40"/>
  <c r="F27" i="40" s="1"/>
  <c r="E28" i="40"/>
  <c r="F28" i="40" s="1"/>
  <c r="E29" i="40"/>
  <c r="F29" i="40" s="1"/>
  <c r="E30" i="40"/>
  <c r="F30" i="40" s="1"/>
  <c r="E31" i="40"/>
  <c r="F31" i="40" s="1"/>
  <c r="E32" i="40"/>
  <c r="F32" i="40" s="1"/>
  <c r="E33" i="40"/>
  <c r="F33" i="40" s="1"/>
  <c r="E34" i="40"/>
  <c r="F34" i="40" s="1"/>
  <c r="E35" i="40"/>
  <c r="F35" i="40" s="1"/>
  <c r="E36" i="40"/>
  <c r="F36" i="40" s="1"/>
  <c r="E37" i="40"/>
  <c r="E2" i="41"/>
  <c r="F2" i="41" s="1"/>
  <c r="E3" i="41"/>
  <c r="F3" i="41" s="1"/>
  <c r="E4" i="41"/>
  <c r="F4" i="41" s="1"/>
  <c r="E5" i="41"/>
  <c r="F5" i="41" s="1"/>
  <c r="E6" i="41"/>
  <c r="F6" i="41" s="1"/>
  <c r="E7" i="41"/>
  <c r="F7" i="41" s="1"/>
  <c r="E8" i="41"/>
  <c r="F8" i="41" s="1"/>
  <c r="E9" i="41"/>
  <c r="F9" i="41" s="1"/>
  <c r="E10" i="41"/>
  <c r="F10" i="41" s="1"/>
  <c r="E11" i="41"/>
  <c r="F11" i="41" s="1"/>
  <c r="E12" i="41"/>
  <c r="F12" i="41" s="1"/>
  <c r="E13" i="41"/>
  <c r="F13" i="41" s="1"/>
  <c r="E14" i="41"/>
  <c r="F14" i="41" s="1"/>
  <c r="E15" i="41"/>
  <c r="F15" i="41" s="1"/>
  <c r="E16" i="41"/>
  <c r="F16" i="41" s="1"/>
  <c r="E17" i="41"/>
  <c r="F17" i="41" s="1"/>
  <c r="E18" i="41"/>
  <c r="F18" i="41" s="1"/>
  <c r="E19" i="41"/>
  <c r="F19" i="41" s="1"/>
  <c r="E20" i="41"/>
  <c r="F20" i="41" s="1"/>
  <c r="E21" i="41"/>
  <c r="F21" i="41" s="1"/>
  <c r="E22" i="41"/>
  <c r="F22" i="41" s="1"/>
  <c r="E23" i="41"/>
  <c r="F23" i="41" s="1"/>
  <c r="E24" i="41"/>
  <c r="F24" i="41" s="1"/>
  <c r="E25" i="41"/>
  <c r="F25" i="41" s="1"/>
  <c r="E26" i="41"/>
  <c r="F26" i="41" s="1"/>
  <c r="E27" i="41"/>
  <c r="F27" i="41" s="1"/>
  <c r="E28" i="41"/>
  <c r="F28" i="41" s="1"/>
  <c r="E29" i="41"/>
  <c r="F29" i="41" s="1"/>
  <c r="E30" i="41"/>
  <c r="F30" i="41" s="1"/>
  <c r="E31" i="41"/>
  <c r="F31" i="41" s="1"/>
  <c r="E32" i="41"/>
  <c r="F32" i="41" s="1"/>
  <c r="E33" i="41"/>
  <c r="F33" i="41" s="1"/>
  <c r="E34" i="41"/>
  <c r="F34" i="41" s="1"/>
  <c r="E35" i="41"/>
  <c r="F35" i="41" s="1"/>
  <c r="E36" i="41"/>
  <c r="F36" i="41" s="1"/>
  <c r="E37" i="41"/>
  <c r="F37" i="41" s="1"/>
  <c r="E38" i="41"/>
  <c r="F38" i="41" s="1"/>
  <c r="E39" i="41"/>
  <c r="F39" i="41" s="1"/>
  <c r="E40" i="41"/>
  <c r="F40" i="41" s="1"/>
  <c r="E41" i="41"/>
  <c r="F41" i="41" s="1"/>
  <c r="E42" i="41"/>
  <c r="F42" i="41" s="1"/>
  <c r="E43" i="41"/>
  <c r="F43" i="41" s="1"/>
  <c r="E44" i="41"/>
  <c r="F44" i="41" s="1"/>
  <c r="E45" i="41"/>
  <c r="F45" i="41" s="1"/>
  <c r="E46" i="41"/>
  <c r="F46" i="41" s="1"/>
  <c r="E47" i="41"/>
  <c r="F47" i="41" s="1"/>
  <c r="E48" i="41"/>
  <c r="F48" i="41" s="1"/>
  <c r="E49" i="41"/>
  <c r="F49" i="41" s="1"/>
  <c r="E50" i="41"/>
  <c r="F50" i="41" s="1"/>
  <c r="E51" i="41"/>
  <c r="F51" i="41" s="1"/>
  <c r="E52" i="41"/>
  <c r="F52" i="41" s="1"/>
  <c r="E53" i="41"/>
  <c r="F53" i="41" s="1"/>
  <c r="E54" i="41"/>
  <c r="F54" i="41" s="1"/>
  <c r="E55" i="41"/>
  <c r="F55" i="41" s="1"/>
  <c r="E56" i="41"/>
  <c r="F56" i="41" s="1"/>
  <c r="E57" i="41"/>
  <c r="F57" i="41" s="1"/>
  <c r="E58" i="41"/>
  <c r="F58" i="41" s="1"/>
  <c r="E59" i="41"/>
  <c r="F59" i="41" s="1"/>
  <c r="E60" i="41"/>
  <c r="F60" i="41" s="1"/>
  <c r="E61" i="41"/>
  <c r="F61" i="41" s="1"/>
  <c r="E62" i="41"/>
  <c r="F62" i="41" s="1"/>
  <c r="E63" i="41"/>
  <c r="F63" i="41" s="1"/>
  <c r="E64" i="41"/>
  <c r="F64" i="41" s="1"/>
  <c r="E65" i="41"/>
  <c r="F65" i="41" s="1"/>
  <c r="E66" i="41"/>
  <c r="F66" i="41" s="1"/>
  <c r="E67" i="41"/>
  <c r="F67" i="41" s="1"/>
  <c r="E68" i="41"/>
  <c r="F68" i="41" s="1"/>
  <c r="E2" i="42"/>
  <c r="F2" i="42" s="1"/>
  <c r="E3" i="42"/>
  <c r="F3" i="42" s="1"/>
  <c r="E4" i="42"/>
  <c r="F4" i="42" s="1"/>
  <c r="E5" i="42"/>
  <c r="F5" i="42" s="1"/>
  <c r="E6" i="42"/>
  <c r="F6" i="42" s="1"/>
  <c r="E2" i="43"/>
  <c r="F2" i="43" s="1"/>
  <c r="E3" i="43"/>
  <c r="F3" i="43" s="1"/>
  <c r="E4" i="43"/>
  <c r="F4" i="43" s="1"/>
  <c r="E5" i="43"/>
  <c r="F5" i="43" s="1"/>
  <c r="E6" i="43"/>
  <c r="F6" i="43" s="1"/>
  <c r="E7" i="43"/>
  <c r="F7" i="43" s="1"/>
  <c r="E8" i="43"/>
  <c r="F8" i="43" s="1"/>
  <c r="E9" i="43"/>
  <c r="F9" i="43" s="1"/>
  <c r="E10" i="43"/>
  <c r="F10" i="43" s="1"/>
  <c r="E11" i="43"/>
  <c r="F11" i="43" s="1"/>
  <c r="E12" i="43"/>
  <c r="F12" i="43" s="1"/>
  <c r="E13" i="43"/>
  <c r="E14" i="43"/>
  <c r="F14" i="43" s="1"/>
  <c r="E15" i="43"/>
  <c r="F15" i="43" s="1"/>
  <c r="E16" i="43"/>
  <c r="F16" i="43" s="1"/>
  <c r="E17" i="43"/>
  <c r="F17" i="43" s="1"/>
  <c r="E18" i="43"/>
  <c r="F18" i="43" s="1"/>
  <c r="E19" i="43"/>
  <c r="F19" i="43" s="1"/>
  <c r="E20" i="43"/>
  <c r="F20" i="43" s="1"/>
  <c r="E21" i="43"/>
  <c r="F21" i="43" s="1"/>
  <c r="E22" i="43"/>
  <c r="F22" i="43" s="1"/>
  <c r="E23" i="43"/>
  <c r="F23" i="43" s="1"/>
  <c r="E24" i="43"/>
  <c r="F24" i="43" s="1"/>
  <c r="E25" i="43"/>
  <c r="E26" i="43"/>
  <c r="F26" i="43" s="1"/>
  <c r="E27" i="43"/>
  <c r="F27" i="43" s="1"/>
  <c r="E28" i="43"/>
  <c r="F28" i="43" s="1"/>
  <c r="E29" i="43"/>
  <c r="F29" i="43" s="1"/>
  <c r="E30" i="43"/>
  <c r="F30" i="43" s="1"/>
  <c r="E31" i="43"/>
  <c r="F31" i="43" s="1"/>
  <c r="E32" i="43"/>
  <c r="F32" i="43" s="1"/>
  <c r="E33" i="43"/>
  <c r="F33" i="43" s="1"/>
  <c r="E34" i="43"/>
  <c r="F34" i="43" s="1"/>
  <c r="E35" i="43"/>
  <c r="F35" i="43" s="1"/>
  <c r="E36" i="43"/>
  <c r="F36" i="43" s="1"/>
  <c r="E37" i="43"/>
  <c r="E38" i="43"/>
  <c r="F38" i="43" s="1"/>
  <c r="E39" i="43"/>
  <c r="F39" i="43" s="1"/>
  <c r="E40" i="43"/>
  <c r="F40" i="43" s="1"/>
  <c r="E41" i="43"/>
  <c r="F41" i="43" s="1"/>
  <c r="E42" i="43"/>
  <c r="F42" i="43" s="1"/>
  <c r="E43" i="43"/>
  <c r="F43" i="43" s="1"/>
  <c r="E44" i="43"/>
  <c r="F44" i="43" s="1"/>
  <c r="E45" i="43"/>
  <c r="F45" i="43" s="1"/>
  <c r="E46" i="43"/>
  <c r="F46" i="43" s="1"/>
  <c r="E47" i="43"/>
  <c r="F47" i="43" s="1"/>
  <c r="E2" i="44"/>
  <c r="F2" i="44" s="1"/>
  <c r="E3" i="44"/>
  <c r="F3" i="44" s="1"/>
  <c r="E4" i="44"/>
  <c r="F4" i="44" s="1"/>
  <c r="E5" i="44"/>
  <c r="F5" i="44" s="1"/>
  <c r="E6" i="44"/>
  <c r="F6" i="44" s="1"/>
  <c r="E7" i="44"/>
  <c r="F7" i="44" s="1"/>
  <c r="E8" i="44"/>
  <c r="F8" i="44" s="1"/>
  <c r="E9" i="44"/>
  <c r="F9" i="44" s="1"/>
  <c r="E10" i="44"/>
  <c r="F10" i="44" s="1"/>
  <c r="E11" i="44"/>
  <c r="F11" i="44" s="1"/>
  <c r="E12" i="44"/>
  <c r="F12" i="44" s="1"/>
  <c r="E13" i="44"/>
  <c r="F13" i="44" s="1"/>
  <c r="E14" i="44"/>
  <c r="F14" i="44" s="1"/>
  <c r="E15" i="44"/>
  <c r="F15" i="44" s="1"/>
  <c r="E16" i="44"/>
  <c r="F16" i="44" s="1"/>
  <c r="E17" i="44"/>
  <c r="F17" i="44" s="1"/>
  <c r="E18" i="44"/>
  <c r="F18" i="44" s="1"/>
  <c r="E19" i="44"/>
  <c r="F19" i="44" s="1"/>
  <c r="E20" i="44"/>
  <c r="F20" i="44" s="1"/>
  <c r="E21" i="44"/>
  <c r="F21" i="44" s="1"/>
  <c r="E22" i="44"/>
  <c r="F22" i="44" s="1"/>
  <c r="E23" i="44"/>
  <c r="F23" i="44" s="1"/>
  <c r="E24" i="44"/>
  <c r="F24" i="44" s="1"/>
  <c r="E25" i="44"/>
  <c r="F25" i="44" s="1"/>
  <c r="E26" i="44"/>
  <c r="F26" i="44" s="1"/>
  <c r="E27" i="44"/>
  <c r="F27" i="44" s="1"/>
  <c r="E28" i="44"/>
  <c r="F28" i="44" s="1"/>
  <c r="E29" i="44"/>
  <c r="F29" i="44" s="1"/>
  <c r="E30" i="44"/>
  <c r="F30" i="44" s="1"/>
  <c r="E31" i="44"/>
  <c r="F31" i="44" s="1"/>
  <c r="E32" i="44"/>
  <c r="F32" i="44" s="1"/>
  <c r="E33" i="44"/>
  <c r="F33" i="44" s="1"/>
  <c r="E34" i="44"/>
  <c r="F34" i="44" s="1"/>
  <c r="E35" i="44"/>
  <c r="F35" i="44" s="1"/>
  <c r="E36" i="44"/>
  <c r="F36" i="44" s="1"/>
  <c r="E37" i="44"/>
  <c r="F37" i="44" s="1"/>
  <c r="E38" i="44"/>
  <c r="F38" i="44" s="1"/>
  <c r="E39" i="44"/>
  <c r="F39" i="44" s="1"/>
  <c r="E40" i="44"/>
  <c r="F40" i="44" s="1"/>
  <c r="E41" i="44"/>
  <c r="F41" i="44" s="1"/>
  <c r="E42" i="44"/>
  <c r="F42" i="44" s="1"/>
  <c r="E43" i="44"/>
  <c r="F43" i="44" s="1"/>
  <c r="E44" i="44"/>
  <c r="F44" i="44" s="1"/>
  <c r="E45" i="44"/>
  <c r="F45" i="44" s="1"/>
  <c r="E46" i="44"/>
  <c r="F46" i="44" s="1"/>
  <c r="E47" i="44"/>
  <c r="F47" i="44" s="1"/>
  <c r="E48" i="44"/>
  <c r="F48" i="44" s="1"/>
  <c r="E49" i="44"/>
  <c r="F49" i="44" s="1"/>
  <c r="E50" i="44"/>
  <c r="F50" i="44" s="1"/>
  <c r="E51" i="44"/>
  <c r="F51" i="44" s="1"/>
  <c r="E52" i="44"/>
  <c r="F52" i="44" s="1"/>
  <c r="E53" i="44"/>
  <c r="F53" i="44" s="1"/>
  <c r="E54" i="44"/>
  <c r="F54" i="44" s="1"/>
  <c r="E55" i="44"/>
  <c r="F55" i="44" s="1"/>
  <c r="E56" i="44"/>
  <c r="F56" i="44" s="1"/>
  <c r="E57" i="44"/>
  <c r="F57" i="44" s="1"/>
  <c r="E58" i="44"/>
  <c r="F58" i="44" s="1"/>
  <c r="E59" i="44"/>
  <c r="F59" i="44" s="1"/>
  <c r="E60" i="44"/>
  <c r="F60" i="44" s="1"/>
  <c r="E61" i="44"/>
  <c r="F61" i="44" s="1"/>
  <c r="E62" i="44"/>
  <c r="F62" i="44" s="1"/>
  <c r="E63" i="44"/>
  <c r="F63" i="44" s="1"/>
  <c r="E64" i="44"/>
  <c r="F64" i="44" s="1"/>
  <c r="E65" i="44"/>
  <c r="F65" i="44" s="1"/>
  <c r="E66" i="44"/>
  <c r="F66" i="44" s="1"/>
  <c r="E67" i="44"/>
  <c r="F67" i="44" s="1"/>
  <c r="E2" i="45"/>
  <c r="F2" i="45" s="1"/>
  <c r="E3" i="45"/>
  <c r="F3" i="45" s="1"/>
  <c r="E4" i="45"/>
  <c r="F4" i="45" s="1"/>
  <c r="E5" i="45"/>
  <c r="F5" i="45" s="1"/>
  <c r="E6" i="45"/>
  <c r="F6" i="45" s="1"/>
  <c r="E7" i="45"/>
  <c r="F7" i="45" s="1"/>
  <c r="E8" i="45"/>
  <c r="F8" i="45" s="1"/>
  <c r="E9" i="45"/>
  <c r="F9" i="45" s="1"/>
  <c r="E10" i="45"/>
  <c r="F10" i="45" s="1"/>
  <c r="E11" i="45"/>
  <c r="F11" i="45" s="1"/>
  <c r="E12" i="45"/>
  <c r="E13" i="45"/>
  <c r="E14" i="45"/>
  <c r="F14" i="45" s="1"/>
  <c r="E15" i="45"/>
  <c r="F15" i="45" s="1"/>
  <c r="E16" i="45"/>
  <c r="F16" i="45" s="1"/>
  <c r="E17" i="45"/>
  <c r="F17" i="45" s="1"/>
  <c r="E18" i="45"/>
  <c r="F18" i="45" s="1"/>
  <c r="E19" i="45"/>
  <c r="F19" i="45" s="1"/>
  <c r="E20" i="45"/>
  <c r="F20" i="45" s="1"/>
  <c r="E21" i="45"/>
  <c r="F21" i="45" s="1"/>
  <c r="E22" i="45"/>
  <c r="F22" i="45" s="1"/>
  <c r="E23" i="45"/>
  <c r="F23" i="45" s="1"/>
  <c r="E24" i="45"/>
  <c r="E25" i="45"/>
  <c r="E26" i="45"/>
  <c r="F26" i="45" s="1"/>
  <c r="E27" i="45"/>
  <c r="F27" i="45" s="1"/>
  <c r="E28" i="45"/>
  <c r="F28" i="45" s="1"/>
  <c r="E29" i="45"/>
  <c r="F29" i="45" s="1"/>
  <c r="E30" i="45"/>
  <c r="F30" i="45" s="1"/>
  <c r="E31" i="45"/>
  <c r="F31" i="45" s="1"/>
  <c r="E32" i="45"/>
  <c r="F32" i="45" s="1"/>
  <c r="E33" i="45"/>
  <c r="F33" i="45" s="1"/>
  <c r="E34" i="45"/>
  <c r="F34" i="45" s="1"/>
  <c r="E35" i="45"/>
  <c r="F35" i="45" s="1"/>
  <c r="E36" i="45"/>
  <c r="E37" i="45"/>
  <c r="E38" i="45"/>
  <c r="F38" i="45" s="1"/>
  <c r="E39" i="45"/>
  <c r="F39" i="45" s="1"/>
  <c r="E40" i="45"/>
  <c r="F40" i="45" s="1"/>
  <c r="E41" i="45"/>
  <c r="F41" i="45" s="1"/>
  <c r="E42" i="45"/>
  <c r="F42" i="45" s="1"/>
  <c r="E43" i="45"/>
  <c r="F43" i="45" s="1"/>
  <c r="E44" i="45"/>
  <c r="F44" i="45" s="1"/>
  <c r="E45" i="45"/>
  <c r="F45" i="45" s="1"/>
  <c r="E46" i="45"/>
  <c r="F46" i="45" s="1"/>
  <c r="E47" i="45"/>
  <c r="F47" i="45" s="1"/>
  <c r="E48" i="45"/>
  <c r="E49" i="45"/>
  <c r="E50" i="45"/>
  <c r="F50" i="45" s="1"/>
  <c r="E51" i="45"/>
  <c r="F51" i="45" s="1"/>
  <c r="E52" i="45"/>
  <c r="F52" i="45" s="1"/>
  <c r="E53" i="45"/>
  <c r="F53" i="45" s="1"/>
  <c r="E54" i="45"/>
  <c r="F54" i="45" s="1"/>
  <c r="E55" i="45"/>
  <c r="F55" i="45" s="1"/>
  <c r="E56" i="45"/>
  <c r="F56" i="45" s="1"/>
  <c r="E57" i="45"/>
  <c r="F57" i="45" s="1"/>
  <c r="E58" i="45"/>
  <c r="F58" i="45" s="1"/>
  <c r="E59" i="45"/>
  <c r="F59" i="45" s="1"/>
  <c r="E60" i="45"/>
  <c r="E61" i="45"/>
  <c r="E62" i="45"/>
  <c r="F62" i="45" s="1"/>
  <c r="E63" i="45"/>
  <c r="F63" i="45" s="1"/>
  <c r="E64" i="45"/>
  <c r="F64" i="45" s="1"/>
  <c r="E65" i="45"/>
  <c r="F65" i="45" s="1"/>
  <c r="E66" i="45"/>
  <c r="F66" i="45" s="1"/>
  <c r="E67" i="45"/>
  <c r="F67" i="45" s="1"/>
  <c r="E68" i="45"/>
  <c r="F68" i="45" s="1"/>
  <c r="E69" i="45"/>
  <c r="F69" i="45" s="1"/>
  <c r="E70" i="45"/>
  <c r="F70" i="45" s="1"/>
  <c r="E71" i="45"/>
  <c r="F71" i="45" s="1"/>
  <c r="E72" i="45"/>
  <c r="E73" i="45"/>
  <c r="E74" i="45"/>
  <c r="F74" i="45" s="1"/>
  <c r="E75" i="45"/>
  <c r="F75" i="45" s="1"/>
  <c r="E76" i="45"/>
  <c r="F76" i="45" s="1"/>
  <c r="E77" i="45"/>
  <c r="F77" i="45" s="1"/>
  <c r="E78" i="45"/>
  <c r="F78" i="45" s="1"/>
  <c r="E79" i="45"/>
  <c r="F79" i="45" s="1"/>
  <c r="E80" i="45"/>
  <c r="F80" i="45" s="1"/>
  <c r="E81" i="45"/>
  <c r="F81" i="45" s="1"/>
  <c r="E82" i="45"/>
  <c r="F82" i="45" s="1"/>
  <c r="E83" i="45"/>
  <c r="F83" i="45" s="1"/>
  <c r="E84" i="45"/>
  <c r="E85" i="45"/>
  <c r="E86" i="45"/>
  <c r="F86" i="45" s="1"/>
  <c r="E87" i="45"/>
  <c r="F87" i="45" s="1"/>
  <c r="E88" i="45"/>
  <c r="F88" i="45" s="1"/>
  <c r="E89" i="45"/>
  <c r="F89" i="45" s="1"/>
  <c r="E90" i="45"/>
  <c r="F90" i="45" s="1"/>
  <c r="E91" i="45"/>
  <c r="F91" i="45" s="1"/>
  <c r="E92" i="45"/>
  <c r="F92" i="45" s="1"/>
  <c r="E93" i="45"/>
  <c r="F93" i="45" s="1"/>
  <c r="E94" i="45"/>
  <c r="F94" i="45" s="1"/>
  <c r="E95" i="45"/>
  <c r="F95" i="45" s="1"/>
  <c r="E96" i="45"/>
  <c r="E2" i="46"/>
  <c r="F2" i="46" s="1"/>
  <c r="E3" i="46"/>
  <c r="F3" i="46" s="1"/>
  <c r="E4" i="46"/>
  <c r="F4" i="46" s="1"/>
  <c r="E5" i="46"/>
  <c r="F5" i="46" s="1"/>
  <c r="E6" i="46"/>
  <c r="F6" i="46" s="1"/>
  <c r="E7" i="46"/>
  <c r="F7" i="46" s="1"/>
  <c r="E8" i="46"/>
  <c r="F8" i="46" s="1"/>
  <c r="E9" i="46"/>
  <c r="F9" i="46" s="1"/>
  <c r="E10" i="46"/>
  <c r="F10" i="46" s="1"/>
  <c r="E11" i="46"/>
  <c r="F11" i="46" s="1"/>
  <c r="E12" i="46"/>
  <c r="F12" i="46" s="1"/>
  <c r="E13" i="46"/>
  <c r="E14" i="46"/>
  <c r="F14" i="46" s="1"/>
  <c r="E15" i="46"/>
  <c r="F15" i="46" s="1"/>
  <c r="E16" i="46"/>
  <c r="F16" i="46" s="1"/>
  <c r="E17" i="46"/>
  <c r="F17" i="46" s="1"/>
  <c r="E18" i="46"/>
  <c r="F18" i="46" s="1"/>
  <c r="E19" i="46"/>
  <c r="F19" i="46" s="1"/>
  <c r="E20" i="46"/>
  <c r="F20" i="46" s="1"/>
  <c r="E21" i="46"/>
  <c r="F21" i="46" s="1"/>
  <c r="E22" i="46"/>
  <c r="F22" i="46" s="1"/>
  <c r="E23" i="46"/>
  <c r="F23" i="46" s="1"/>
  <c r="E24" i="46"/>
  <c r="F24" i="46" s="1"/>
  <c r="E25" i="46"/>
  <c r="E26" i="46"/>
  <c r="F26" i="46" s="1"/>
  <c r="E27" i="46"/>
  <c r="F27" i="46" s="1"/>
  <c r="E28" i="46"/>
  <c r="F28" i="46" s="1"/>
  <c r="E29" i="46"/>
  <c r="F29" i="46" s="1"/>
  <c r="E30" i="46"/>
  <c r="F30" i="46" s="1"/>
  <c r="E31" i="46"/>
  <c r="F31" i="46" s="1"/>
  <c r="E32" i="46"/>
  <c r="F32" i="46" s="1"/>
  <c r="E33" i="46"/>
  <c r="F33" i="46" s="1"/>
  <c r="E34" i="46"/>
  <c r="F34" i="46" s="1"/>
  <c r="E35" i="46"/>
  <c r="F35" i="46" s="1"/>
  <c r="E36" i="46"/>
  <c r="F36" i="46" s="1"/>
  <c r="E37" i="46"/>
  <c r="E38" i="46"/>
  <c r="F38" i="46" s="1"/>
  <c r="E39" i="46"/>
  <c r="F39" i="46" s="1"/>
  <c r="E40" i="46"/>
  <c r="F40" i="46" s="1"/>
  <c r="E41" i="46"/>
  <c r="F41" i="46" s="1"/>
  <c r="E42" i="46"/>
  <c r="F42" i="46" s="1"/>
  <c r="E43" i="46"/>
  <c r="F43" i="46" s="1"/>
  <c r="E44" i="46"/>
  <c r="F44" i="46" s="1"/>
  <c r="E45" i="46"/>
  <c r="F45" i="46" s="1"/>
  <c r="E46" i="46"/>
  <c r="F46" i="46" s="1"/>
  <c r="E47" i="46"/>
  <c r="F47" i="46" s="1"/>
  <c r="E48" i="46"/>
  <c r="F48" i="46" s="1"/>
  <c r="E49" i="46"/>
  <c r="E50" i="46"/>
  <c r="F50" i="46" s="1"/>
  <c r="E51" i="46"/>
  <c r="F51" i="46" s="1"/>
  <c r="E52" i="46"/>
  <c r="F52" i="46" s="1"/>
  <c r="E53" i="46"/>
  <c r="F53" i="46" s="1"/>
  <c r="E54" i="46"/>
  <c r="F54" i="46" s="1"/>
  <c r="E55" i="46"/>
  <c r="F55" i="46" s="1"/>
  <c r="E56" i="46"/>
  <c r="F56" i="46" s="1"/>
  <c r="E57" i="46"/>
  <c r="F57" i="46" s="1"/>
  <c r="E58" i="46"/>
  <c r="F58" i="46" s="1"/>
  <c r="E59" i="46"/>
  <c r="F59" i="46" s="1"/>
  <c r="E60" i="46"/>
  <c r="F60" i="46" s="1"/>
  <c r="E61" i="46"/>
  <c r="E62" i="46"/>
  <c r="F62" i="46" s="1"/>
  <c r="E63" i="46"/>
  <c r="F63" i="46" s="1"/>
  <c r="E64" i="46"/>
  <c r="F64" i="46" s="1"/>
  <c r="E65" i="46"/>
  <c r="F65" i="46" s="1"/>
  <c r="E66" i="46"/>
  <c r="F66" i="46" s="1"/>
  <c r="E67" i="46"/>
  <c r="F67" i="46" s="1"/>
  <c r="E68" i="46"/>
  <c r="F68" i="46" s="1"/>
  <c r="E69" i="46"/>
  <c r="F69" i="46" s="1"/>
  <c r="E70" i="46"/>
  <c r="F70" i="46" s="1"/>
  <c r="E71" i="46"/>
  <c r="F71" i="46" s="1"/>
  <c r="E72" i="46"/>
  <c r="F72" i="46" s="1"/>
  <c r="E73" i="46"/>
  <c r="E74" i="46"/>
  <c r="F74" i="46" s="1"/>
  <c r="E75" i="46"/>
  <c r="F75" i="46" s="1"/>
  <c r="E76" i="46"/>
  <c r="F76" i="46" s="1"/>
  <c r="E77" i="46"/>
  <c r="F77" i="46" s="1"/>
  <c r="E78" i="46"/>
  <c r="F78" i="46" s="1"/>
  <c r="E79" i="46"/>
  <c r="F79" i="46" s="1"/>
  <c r="E80" i="46"/>
  <c r="F80" i="46" s="1"/>
  <c r="E81" i="46"/>
  <c r="F81" i="46" s="1"/>
  <c r="E82" i="46"/>
  <c r="F82" i="46" s="1"/>
  <c r="E83" i="46"/>
  <c r="F83" i="46" s="1"/>
  <c r="E84" i="46"/>
  <c r="F84" i="46" s="1"/>
  <c r="E85" i="46"/>
  <c r="E86" i="46"/>
  <c r="F86" i="46" s="1"/>
  <c r="E87" i="46"/>
  <c r="F87" i="46" s="1"/>
  <c r="E88" i="46"/>
  <c r="F88" i="46" s="1"/>
  <c r="E89" i="46"/>
  <c r="F89" i="46" s="1"/>
  <c r="E90" i="46"/>
  <c r="F90" i="46" s="1"/>
  <c r="E91" i="46"/>
  <c r="F91" i="46" s="1"/>
  <c r="E92" i="46"/>
  <c r="F92" i="46" s="1"/>
  <c r="E93" i="46"/>
  <c r="F93" i="46" s="1"/>
  <c r="E94" i="46"/>
  <c r="F94" i="46" s="1"/>
  <c r="E95" i="46"/>
  <c r="F95" i="46" s="1"/>
  <c r="E96" i="46"/>
  <c r="F96" i="46" s="1"/>
  <c r="E97" i="46"/>
  <c r="E98" i="46"/>
  <c r="F98" i="46" s="1"/>
  <c r="E99" i="46"/>
  <c r="F99" i="46" s="1"/>
  <c r="E100" i="46"/>
  <c r="F100" i="46" s="1"/>
  <c r="E101" i="46"/>
  <c r="F101" i="46" s="1"/>
  <c r="E102" i="46"/>
  <c r="F102" i="46" s="1"/>
  <c r="E103" i="46"/>
  <c r="F103" i="46" s="1"/>
  <c r="E104" i="46"/>
  <c r="F104" i="46" s="1"/>
  <c r="E105" i="46"/>
  <c r="F105" i="46" s="1"/>
  <c r="E106" i="46"/>
  <c r="F106" i="46" s="1"/>
  <c r="E107" i="46"/>
  <c r="F107" i="46" s="1"/>
  <c r="E108" i="46"/>
  <c r="F108" i="46" s="1"/>
  <c r="E109" i="46"/>
  <c r="E110" i="46"/>
  <c r="F110" i="46" s="1"/>
  <c r="E111" i="46"/>
  <c r="F111" i="46" s="1"/>
  <c r="E112" i="46"/>
  <c r="F112" i="46" s="1"/>
  <c r="E113" i="46"/>
  <c r="F113" i="46" s="1"/>
  <c r="E114" i="46"/>
  <c r="F114" i="46" s="1"/>
  <c r="E115" i="46"/>
  <c r="F115" i="46" s="1"/>
  <c r="E116" i="46"/>
  <c r="F116" i="46" s="1"/>
  <c r="E117" i="46"/>
  <c r="F117" i="46" s="1"/>
  <c r="E118" i="46"/>
  <c r="F118" i="46" s="1"/>
  <c r="E119" i="46"/>
  <c r="F119" i="46" s="1"/>
  <c r="E120" i="46"/>
  <c r="F120" i="46" s="1"/>
  <c r="E121" i="46"/>
  <c r="E122" i="46"/>
  <c r="F122" i="46" s="1"/>
  <c r="E123" i="46"/>
  <c r="F123" i="46" s="1"/>
  <c r="E124" i="46"/>
  <c r="F124" i="46" s="1"/>
  <c r="E125" i="46"/>
  <c r="F125" i="46" s="1"/>
  <c r="E126" i="46"/>
  <c r="F126" i="46" s="1"/>
  <c r="E127" i="46"/>
  <c r="F127" i="46" s="1"/>
  <c r="E128" i="46"/>
  <c r="F128" i="46" s="1"/>
  <c r="E129" i="46"/>
  <c r="F129" i="46" s="1"/>
  <c r="E130" i="46"/>
  <c r="F130" i="46" s="1"/>
  <c r="E131" i="46"/>
  <c r="F131" i="46" s="1"/>
  <c r="E132" i="46"/>
  <c r="F132" i="46" s="1"/>
  <c r="E133" i="46"/>
  <c r="E134" i="46"/>
  <c r="F134" i="46" s="1"/>
  <c r="E135" i="46"/>
  <c r="F135" i="46" s="1"/>
  <c r="E136" i="46"/>
  <c r="F136" i="46" s="1"/>
  <c r="E137" i="46"/>
  <c r="F137" i="46" s="1"/>
  <c r="E138" i="46"/>
  <c r="F138" i="46" s="1"/>
  <c r="E139" i="46"/>
  <c r="F139" i="46" s="1"/>
  <c r="E140" i="46"/>
  <c r="F140" i="46" s="1"/>
  <c r="E141" i="46"/>
  <c r="F141" i="46" s="1"/>
  <c r="E142" i="46"/>
  <c r="F142" i="46" s="1"/>
  <c r="E143" i="46"/>
  <c r="F143" i="46" s="1"/>
  <c r="E144" i="46"/>
  <c r="F144" i="46" s="1"/>
  <c r="E145" i="46"/>
  <c r="E146" i="46"/>
  <c r="F146" i="46" s="1"/>
  <c r="E147" i="46"/>
  <c r="F147" i="46" s="1"/>
  <c r="E148" i="46"/>
  <c r="F148" i="46" s="1"/>
  <c r="E149" i="46"/>
  <c r="F149" i="46" s="1"/>
  <c r="E150" i="46"/>
  <c r="F150" i="46" s="1"/>
  <c r="E151" i="46"/>
  <c r="F151" i="46" s="1"/>
  <c r="E152" i="46"/>
  <c r="F152" i="46" s="1"/>
  <c r="E153" i="46"/>
  <c r="F153" i="46" s="1"/>
  <c r="E154" i="46"/>
  <c r="F154" i="46" s="1"/>
  <c r="E155" i="46"/>
  <c r="F155" i="46" s="1"/>
  <c r="E156" i="46"/>
  <c r="F156" i="46" s="1"/>
  <c r="E157" i="46"/>
  <c r="E158" i="46"/>
  <c r="F158" i="46" s="1"/>
  <c r="E159" i="46"/>
  <c r="F159" i="46" s="1"/>
  <c r="E160" i="46"/>
  <c r="F160" i="46" s="1"/>
  <c r="E161" i="46"/>
  <c r="F161" i="46" s="1"/>
  <c r="E162" i="46"/>
  <c r="F162" i="46" s="1"/>
  <c r="E163" i="46"/>
  <c r="F163" i="46" s="1"/>
  <c r="E164" i="46"/>
  <c r="F164" i="46" s="1"/>
  <c r="E165" i="46"/>
  <c r="F165" i="46" s="1"/>
  <c r="E166" i="46"/>
  <c r="F166" i="46" s="1"/>
  <c r="E167" i="46"/>
  <c r="F167" i="46" s="1"/>
  <c r="E168" i="46"/>
  <c r="F168" i="46" s="1"/>
  <c r="E169" i="46"/>
  <c r="E170" i="46"/>
  <c r="F170" i="46" s="1"/>
  <c r="E171" i="46"/>
  <c r="F171" i="46" s="1"/>
  <c r="E172" i="46"/>
  <c r="F172" i="46" s="1"/>
  <c r="E173" i="46"/>
  <c r="F173" i="46" s="1"/>
  <c r="E174" i="46"/>
  <c r="F174" i="46" s="1"/>
  <c r="E175" i="46"/>
  <c r="F175" i="46" s="1"/>
  <c r="E176" i="46"/>
  <c r="F176" i="46" s="1"/>
  <c r="E177" i="46"/>
  <c r="F177" i="46" s="1"/>
  <c r="E178" i="46"/>
  <c r="F178" i="46" s="1"/>
  <c r="E179" i="46"/>
  <c r="F179" i="46" s="1"/>
  <c r="E180" i="46"/>
  <c r="F180" i="46" s="1"/>
  <c r="E181" i="46"/>
  <c r="E182" i="46"/>
  <c r="F182" i="46" s="1"/>
  <c r="E183" i="46"/>
  <c r="F183" i="46" s="1"/>
  <c r="E184" i="46"/>
  <c r="F184" i="46" s="1"/>
  <c r="E185" i="46"/>
  <c r="F185" i="46" s="1"/>
  <c r="E186" i="46"/>
  <c r="F186" i="46" s="1"/>
  <c r="E187" i="46"/>
  <c r="F187" i="46" s="1"/>
  <c r="E188" i="46"/>
  <c r="F188" i="46" s="1"/>
  <c r="E189" i="46"/>
  <c r="F189" i="46" s="1"/>
  <c r="E190" i="46"/>
  <c r="F190" i="46" s="1"/>
  <c r="E191" i="46"/>
  <c r="F191" i="46" s="1"/>
  <c r="E192" i="46"/>
  <c r="F192" i="46" s="1"/>
  <c r="E193" i="46"/>
  <c r="E194" i="46"/>
  <c r="F194" i="46" s="1"/>
  <c r="E195" i="46"/>
  <c r="F195" i="46" s="1"/>
  <c r="E196" i="46"/>
  <c r="F196" i="46" s="1"/>
  <c r="E197" i="46"/>
  <c r="F197" i="46" s="1"/>
  <c r="E198" i="46"/>
  <c r="F198" i="46" s="1"/>
  <c r="E199" i="46"/>
  <c r="F199" i="46" s="1"/>
  <c r="E200" i="46"/>
  <c r="F200" i="46" s="1"/>
  <c r="E201" i="46"/>
  <c r="F201" i="46" s="1"/>
  <c r="E202" i="46"/>
  <c r="F202" i="46" s="1"/>
  <c r="E203" i="46"/>
  <c r="F203" i="46" s="1"/>
  <c r="E204" i="46"/>
  <c r="F204" i="46" s="1"/>
  <c r="E205" i="46"/>
  <c r="E206" i="46"/>
  <c r="F206" i="46" s="1"/>
  <c r="E207" i="46"/>
  <c r="F207" i="46" s="1"/>
  <c r="E208" i="46"/>
  <c r="F208" i="46" s="1"/>
  <c r="E209" i="46"/>
  <c r="F209" i="46" s="1"/>
  <c r="E210" i="46"/>
  <c r="F210" i="46" s="1"/>
  <c r="E211" i="46"/>
  <c r="F211" i="46" s="1"/>
  <c r="E212" i="46"/>
  <c r="F212" i="46" s="1"/>
  <c r="E213" i="46"/>
  <c r="F213" i="46" s="1"/>
  <c r="E214" i="46"/>
  <c r="F214" i="46" s="1"/>
  <c r="E215" i="46"/>
  <c r="F215" i="46" s="1"/>
  <c r="E216" i="46"/>
  <c r="F216" i="46" s="1"/>
  <c r="E217" i="46"/>
  <c r="E218" i="46"/>
  <c r="F218" i="46" s="1"/>
  <c r="E219" i="46"/>
  <c r="F219" i="46" s="1"/>
  <c r="E220" i="46"/>
  <c r="F220" i="46" s="1"/>
  <c r="E221" i="46"/>
  <c r="F221" i="46" s="1"/>
  <c r="E222" i="46"/>
  <c r="F222" i="46" s="1"/>
  <c r="E223" i="46"/>
  <c r="F223" i="46" s="1"/>
  <c r="E224" i="46"/>
  <c r="F224" i="46" s="1"/>
  <c r="E225" i="46"/>
  <c r="F225" i="46" s="1"/>
  <c r="E226" i="46"/>
  <c r="F226" i="46" s="1"/>
  <c r="E227" i="46"/>
  <c r="F227" i="46" s="1"/>
  <c r="E228" i="46"/>
  <c r="F228" i="46" s="1"/>
  <c r="E229" i="46"/>
  <c r="E230" i="46"/>
  <c r="F230" i="46" s="1"/>
  <c r="E231" i="46"/>
  <c r="F231" i="46" s="1"/>
  <c r="E232" i="46"/>
  <c r="F232" i="46" s="1"/>
  <c r="E233" i="46"/>
  <c r="F233" i="46" s="1"/>
  <c r="E234" i="46"/>
  <c r="F234" i="46" s="1"/>
  <c r="E235" i="46"/>
  <c r="F235" i="46" s="1"/>
  <c r="E236" i="46"/>
  <c r="F236" i="46" s="1"/>
  <c r="E237" i="46"/>
  <c r="F237" i="46" s="1"/>
  <c r="E238" i="46"/>
  <c r="F238" i="46" s="1"/>
  <c r="E239" i="46"/>
  <c r="F239" i="46" s="1"/>
  <c r="E240" i="46"/>
  <c r="F240" i="46" s="1"/>
  <c r="E241" i="46"/>
  <c r="E242" i="46"/>
  <c r="F242" i="46" s="1"/>
  <c r="E243" i="46"/>
  <c r="F243" i="46" s="1"/>
  <c r="E244" i="46"/>
  <c r="F244" i="46" s="1"/>
  <c r="E245" i="46"/>
  <c r="F245" i="46" s="1"/>
  <c r="E246" i="46"/>
  <c r="F246" i="46" s="1"/>
  <c r="E247" i="46"/>
  <c r="F247" i="46" s="1"/>
  <c r="E248" i="46"/>
  <c r="F248" i="46" s="1"/>
  <c r="E249" i="46"/>
  <c r="F249" i="46" s="1"/>
  <c r="E250" i="46"/>
  <c r="F250" i="46" s="1"/>
  <c r="E251" i="46"/>
  <c r="F251" i="46" s="1"/>
  <c r="E252" i="46"/>
  <c r="F252" i="46" s="1"/>
  <c r="E253" i="46"/>
  <c r="E254" i="46"/>
  <c r="F254" i="46" s="1"/>
  <c r="E255" i="46"/>
  <c r="F255" i="46" s="1"/>
  <c r="E2" i="47"/>
  <c r="F2" i="47" s="1"/>
  <c r="E3" i="47"/>
  <c r="F3" i="47" s="1"/>
  <c r="E4" i="47"/>
  <c r="F4" i="47" s="1"/>
  <c r="E5" i="47"/>
  <c r="F5" i="47" s="1"/>
  <c r="E6" i="47"/>
  <c r="F6" i="47" s="1"/>
  <c r="E7" i="47"/>
  <c r="F7" i="47" s="1"/>
  <c r="E8" i="47"/>
  <c r="F8" i="47" s="1"/>
  <c r="E9" i="47"/>
  <c r="F9" i="47" s="1"/>
  <c r="E10" i="47"/>
  <c r="F10" i="47" s="1"/>
  <c r="E11" i="47"/>
  <c r="E12" i="47"/>
  <c r="F12" i="47" s="1"/>
  <c r="E13" i="47"/>
  <c r="E14" i="47"/>
  <c r="F14" i="47" s="1"/>
  <c r="E15" i="47"/>
  <c r="F15" i="47" s="1"/>
  <c r="E16" i="47"/>
  <c r="F16" i="47" s="1"/>
  <c r="E17" i="47"/>
  <c r="F17" i="47" s="1"/>
  <c r="E18" i="47"/>
  <c r="F18" i="47" s="1"/>
  <c r="E19" i="47"/>
  <c r="F19" i="47" s="1"/>
  <c r="E20" i="47"/>
  <c r="F20" i="47" s="1"/>
  <c r="E21" i="47"/>
  <c r="F21" i="47" s="1"/>
  <c r="E22" i="47"/>
  <c r="F22" i="47" s="1"/>
  <c r="E23" i="47"/>
  <c r="E24" i="47"/>
  <c r="F24" i="47" s="1"/>
  <c r="E25" i="47"/>
  <c r="E26" i="47"/>
  <c r="F26" i="47" s="1"/>
  <c r="E27" i="47"/>
  <c r="F27" i="47" s="1"/>
  <c r="E28" i="47"/>
  <c r="F28" i="47" s="1"/>
  <c r="E29" i="47"/>
  <c r="F29" i="47" s="1"/>
  <c r="E30" i="47"/>
  <c r="F30" i="47" s="1"/>
  <c r="E2" i="48"/>
  <c r="F2" i="48" s="1"/>
  <c r="E3" i="48"/>
  <c r="F3" i="48" s="1"/>
  <c r="E4" i="48"/>
  <c r="F4" i="48" s="1"/>
  <c r="E5" i="48"/>
  <c r="F5" i="48" s="1"/>
  <c r="E6" i="48"/>
  <c r="F6" i="48" s="1"/>
  <c r="E7" i="48"/>
  <c r="F7" i="48" s="1"/>
  <c r="E8" i="48"/>
  <c r="F8" i="48" s="1"/>
  <c r="E9" i="48"/>
  <c r="F9" i="48" s="1"/>
  <c r="E10" i="48"/>
  <c r="F10" i="48" s="1"/>
  <c r="E11" i="48"/>
  <c r="F11" i="48" s="1"/>
  <c r="E12" i="48"/>
  <c r="F12" i="48" s="1"/>
  <c r="E13" i="48"/>
  <c r="F13" i="48" s="1"/>
  <c r="E14" i="48"/>
  <c r="F14" i="48" s="1"/>
  <c r="E15" i="48"/>
  <c r="F15" i="48" s="1"/>
  <c r="E2" i="49"/>
  <c r="F2" i="49" s="1"/>
  <c r="E3" i="49"/>
  <c r="F3" i="49" s="1"/>
  <c r="E4" i="49"/>
  <c r="F4" i="49" s="1"/>
  <c r="E5" i="49"/>
  <c r="F5" i="49" s="1"/>
  <c r="E6" i="49"/>
  <c r="F6" i="49" s="1"/>
  <c r="E7" i="49"/>
  <c r="F7" i="49" s="1"/>
  <c r="E8" i="49"/>
  <c r="F8" i="49" s="1"/>
  <c r="E9" i="49"/>
  <c r="F9" i="49" s="1"/>
  <c r="E10" i="49"/>
  <c r="F10" i="49" s="1"/>
  <c r="E11" i="49"/>
  <c r="F11" i="49" s="1"/>
  <c r="E12" i="49"/>
  <c r="F12" i="49" s="1"/>
  <c r="E13" i="49"/>
  <c r="E14" i="49"/>
  <c r="F14" i="49" s="1"/>
  <c r="E15" i="49"/>
  <c r="F15" i="49" s="1"/>
  <c r="E16" i="49"/>
  <c r="F16" i="49" s="1"/>
  <c r="E17" i="49"/>
  <c r="F17" i="49" s="1"/>
  <c r="E18" i="49"/>
  <c r="F18" i="49" s="1"/>
  <c r="E19" i="49"/>
  <c r="F19" i="49" s="1"/>
  <c r="E20" i="49"/>
  <c r="F20" i="49" s="1"/>
  <c r="E21" i="49"/>
  <c r="F21" i="49" s="1"/>
  <c r="E22" i="49"/>
  <c r="F22" i="49" s="1"/>
  <c r="E23" i="49"/>
  <c r="F23" i="49" s="1"/>
  <c r="E24" i="49"/>
  <c r="F24" i="49" s="1"/>
  <c r="E25" i="49"/>
  <c r="E26" i="49"/>
  <c r="F26" i="49" s="1"/>
  <c r="E27" i="49"/>
  <c r="F27" i="49" s="1"/>
  <c r="E28" i="49"/>
  <c r="F28" i="49" s="1"/>
  <c r="E29" i="49"/>
  <c r="F29" i="49" s="1"/>
  <c r="E30" i="49"/>
  <c r="F30" i="49" s="1"/>
  <c r="E31" i="49"/>
  <c r="F31" i="49" s="1"/>
  <c r="E32" i="49"/>
  <c r="F32" i="49" s="1"/>
  <c r="E33" i="49"/>
  <c r="F33" i="49" s="1"/>
  <c r="E34" i="49"/>
  <c r="F34" i="49" s="1"/>
  <c r="E35" i="49"/>
  <c r="F35" i="49" s="1"/>
  <c r="E36" i="49"/>
  <c r="F36" i="49" s="1"/>
  <c r="E37" i="49"/>
  <c r="E38" i="49"/>
  <c r="F38" i="49" s="1"/>
  <c r="E39" i="49"/>
  <c r="F39" i="49" s="1"/>
  <c r="E40" i="49"/>
  <c r="F40" i="49" s="1"/>
  <c r="E41" i="49"/>
  <c r="F41" i="49" s="1"/>
  <c r="E42" i="49"/>
  <c r="F42" i="49" s="1"/>
  <c r="E43" i="49"/>
  <c r="F43" i="49" s="1"/>
  <c r="E44" i="49"/>
  <c r="F44" i="49" s="1"/>
  <c r="E45" i="49"/>
  <c r="F45" i="49" s="1"/>
  <c r="E46" i="49"/>
  <c r="F46" i="49" s="1"/>
  <c r="E47" i="49"/>
  <c r="F47" i="49" s="1"/>
  <c r="E48" i="49"/>
  <c r="F48" i="49" s="1"/>
  <c r="E49" i="49"/>
  <c r="E50" i="49"/>
  <c r="F50" i="49" s="1"/>
  <c r="E51" i="49"/>
  <c r="F51" i="49" s="1"/>
  <c r="E52" i="49"/>
  <c r="F52" i="49" s="1"/>
  <c r="E53" i="49"/>
  <c r="F53" i="49" s="1"/>
  <c r="E54" i="49"/>
  <c r="F54" i="49" s="1"/>
  <c r="E55" i="49"/>
  <c r="F55" i="49" s="1"/>
  <c r="E56" i="49"/>
  <c r="F56" i="49" s="1"/>
  <c r="E57" i="49"/>
  <c r="F57" i="49" s="1"/>
  <c r="E58" i="49"/>
  <c r="F58" i="49" s="1"/>
  <c r="E59" i="49"/>
  <c r="F59" i="49" s="1"/>
  <c r="E60" i="49"/>
  <c r="F60" i="49" s="1"/>
  <c r="E61" i="49"/>
  <c r="E62" i="49"/>
  <c r="F62" i="49" s="1"/>
  <c r="E63" i="49"/>
  <c r="F63" i="49" s="1"/>
  <c r="E64" i="49"/>
  <c r="F64" i="49" s="1"/>
  <c r="E65" i="49"/>
  <c r="F65" i="49" s="1"/>
  <c r="E66" i="49"/>
  <c r="F66" i="49" s="1"/>
  <c r="E67" i="49"/>
  <c r="F67" i="49" s="1"/>
  <c r="E68" i="49"/>
  <c r="F68" i="49" s="1"/>
  <c r="E69" i="49"/>
  <c r="F69" i="49" s="1"/>
  <c r="E70" i="49"/>
  <c r="F70" i="49" s="1"/>
  <c r="E71" i="49"/>
  <c r="F71" i="49" s="1"/>
  <c r="E72" i="49"/>
  <c r="F72" i="49" s="1"/>
  <c r="E73" i="49"/>
  <c r="E74" i="49"/>
  <c r="F74" i="49" s="1"/>
  <c r="E75" i="49"/>
  <c r="F75" i="49" s="1"/>
  <c r="E76" i="49"/>
  <c r="F76" i="49" s="1"/>
  <c r="E77" i="49"/>
  <c r="F77" i="49" s="1"/>
  <c r="E78" i="49"/>
  <c r="F78" i="49" s="1"/>
  <c r="E79" i="49"/>
  <c r="F79" i="49" s="1"/>
  <c r="E80" i="49"/>
  <c r="F80" i="49" s="1"/>
  <c r="E81" i="49"/>
  <c r="F81" i="49" s="1"/>
  <c r="E82" i="49"/>
  <c r="F82" i="49" s="1"/>
  <c r="E83" i="49"/>
  <c r="F83" i="49" s="1"/>
  <c r="E84" i="49"/>
  <c r="F84" i="49" s="1"/>
  <c r="E85" i="49"/>
  <c r="E86" i="49"/>
  <c r="F86" i="49" s="1"/>
  <c r="E87" i="49"/>
  <c r="F87" i="49" s="1"/>
  <c r="E88" i="49"/>
  <c r="F88" i="49" s="1"/>
  <c r="E89" i="49"/>
  <c r="F89" i="49" s="1"/>
  <c r="E90" i="49"/>
  <c r="F90" i="49" s="1"/>
  <c r="E91" i="49"/>
  <c r="F91" i="49" s="1"/>
  <c r="E92" i="49"/>
  <c r="F92" i="49" s="1"/>
  <c r="E93" i="49"/>
  <c r="F93" i="49" s="1"/>
  <c r="E94" i="49"/>
  <c r="F94" i="49" s="1"/>
  <c r="E95" i="49"/>
  <c r="F95" i="49" s="1"/>
  <c r="E96" i="49"/>
  <c r="F96" i="49" s="1"/>
  <c r="E2" i="50"/>
  <c r="E3" i="50"/>
  <c r="E4" i="50"/>
  <c r="E5" i="50"/>
  <c r="E6" i="50"/>
  <c r="E7" i="50"/>
  <c r="E8" i="50"/>
  <c r="E9" i="50"/>
  <c r="E10" i="50"/>
  <c r="E11" i="50"/>
  <c r="E12" i="50"/>
  <c r="E13" i="50"/>
  <c r="E14" i="50"/>
  <c r="E15" i="50"/>
  <c r="E16" i="50"/>
  <c r="E17" i="50"/>
  <c r="E18" i="50"/>
  <c r="E19" i="50"/>
  <c r="E20" i="50"/>
  <c r="E21" i="50"/>
  <c r="E22" i="50"/>
  <c r="E23" i="50"/>
  <c r="E24" i="50"/>
  <c r="E25" i="50"/>
  <c r="E26" i="50"/>
  <c r="E27" i="50"/>
  <c r="E28" i="50"/>
  <c r="E29" i="50"/>
  <c r="E30" i="50"/>
  <c r="E31" i="50"/>
  <c r="E32" i="50"/>
  <c r="E33" i="50"/>
  <c r="E34" i="50"/>
  <c r="E35" i="50"/>
  <c r="E36" i="50"/>
  <c r="E37" i="50"/>
  <c r="E38" i="50"/>
  <c r="E39" i="50"/>
  <c r="E40" i="50"/>
  <c r="E41" i="50"/>
  <c r="E2" i="52"/>
  <c r="F2" i="52" s="1"/>
  <c r="E3" i="52"/>
  <c r="F3" i="52" s="1"/>
  <c r="E4" i="52"/>
  <c r="F4" i="52" s="1"/>
  <c r="E5" i="52"/>
  <c r="F5" i="52" s="1"/>
  <c r="E6" i="52"/>
  <c r="F6" i="52" s="1"/>
  <c r="E7" i="52"/>
  <c r="F7" i="52" s="1"/>
  <c r="E8" i="52"/>
  <c r="F8" i="52" s="1"/>
  <c r="E9" i="52"/>
  <c r="F9" i="52" s="1"/>
  <c r="E10" i="52"/>
  <c r="F10" i="52" s="1"/>
  <c r="E11" i="52"/>
  <c r="F11" i="52" s="1"/>
  <c r="E12" i="52"/>
  <c r="F12" i="52" s="1"/>
  <c r="E13" i="52"/>
  <c r="E14" i="52"/>
  <c r="F14" i="52" s="1"/>
  <c r="E15" i="52"/>
  <c r="F15" i="52" s="1"/>
  <c r="E16" i="52"/>
  <c r="F16" i="52" s="1"/>
  <c r="E17" i="52"/>
  <c r="F17" i="52" s="1"/>
  <c r="E18" i="52"/>
  <c r="F18" i="52" s="1"/>
  <c r="E19" i="52"/>
  <c r="F19" i="52" s="1"/>
  <c r="E20" i="52"/>
  <c r="F20" i="52" s="1"/>
  <c r="E21" i="52"/>
  <c r="F21" i="52" s="1"/>
  <c r="E22" i="52"/>
  <c r="F22" i="52" s="1"/>
  <c r="E23" i="52"/>
  <c r="F23" i="52" s="1"/>
  <c r="E24" i="52"/>
  <c r="F24" i="52" s="1"/>
  <c r="E25" i="52"/>
  <c r="E26" i="52"/>
  <c r="F26" i="52" s="1"/>
  <c r="E27" i="52"/>
  <c r="F27" i="52" s="1"/>
  <c r="E28" i="52"/>
  <c r="F28" i="52" s="1"/>
  <c r="E29" i="52"/>
  <c r="F29" i="52" s="1"/>
  <c r="E30" i="52"/>
  <c r="F30" i="52" s="1"/>
  <c r="E31" i="52"/>
  <c r="F31" i="52" s="1"/>
  <c r="E32" i="52"/>
  <c r="F32" i="52" s="1"/>
  <c r="E33" i="52"/>
  <c r="F33" i="52" s="1"/>
  <c r="E34" i="52"/>
  <c r="F34" i="52" s="1"/>
  <c r="E35" i="52"/>
  <c r="F35" i="52" s="1"/>
  <c r="E36" i="52"/>
  <c r="F36" i="52" s="1"/>
  <c r="E37" i="52"/>
  <c r="E38" i="52"/>
  <c r="F38" i="52" s="1"/>
  <c r="E39" i="52"/>
  <c r="F39" i="52" s="1"/>
  <c r="E40" i="52"/>
  <c r="F40" i="52" s="1"/>
  <c r="E41" i="52"/>
  <c r="F41" i="52" s="1"/>
  <c r="E42" i="52"/>
  <c r="F42" i="52" s="1"/>
  <c r="E43" i="52"/>
  <c r="F43" i="52" s="1"/>
  <c r="E44" i="52"/>
  <c r="F44" i="52" s="1"/>
  <c r="E45" i="52"/>
  <c r="F45" i="52" s="1"/>
  <c r="E46" i="52"/>
  <c r="F46" i="52" s="1"/>
  <c r="E47" i="52"/>
  <c r="F47" i="52" s="1"/>
  <c r="E48" i="52"/>
  <c r="F48" i="52" s="1"/>
  <c r="E49" i="52"/>
  <c r="E50" i="52"/>
  <c r="F50" i="52" s="1"/>
  <c r="E51" i="52"/>
  <c r="F51" i="52" s="1"/>
  <c r="E52" i="52"/>
  <c r="F52" i="52" s="1"/>
  <c r="E53" i="52"/>
  <c r="F53" i="52" s="1"/>
  <c r="E54" i="52"/>
  <c r="F54" i="52" s="1"/>
  <c r="E55" i="52"/>
  <c r="F55" i="52" s="1"/>
  <c r="E56" i="52"/>
  <c r="F56" i="52" s="1"/>
  <c r="E57" i="52"/>
  <c r="F57" i="52" s="1"/>
  <c r="E58" i="52"/>
  <c r="F58" i="52" s="1"/>
  <c r="E59" i="52"/>
  <c r="F59" i="52" s="1"/>
  <c r="E60" i="52"/>
  <c r="F60" i="52" s="1"/>
  <c r="E61" i="52"/>
  <c r="E62" i="52"/>
  <c r="F62" i="52" s="1"/>
  <c r="E63" i="52"/>
  <c r="F63" i="52" s="1"/>
  <c r="E64" i="52"/>
  <c r="F64" i="52" s="1"/>
  <c r="E65" i="52"/>
  <c r="F65" i="52" s="1"/>
  <c r="E66" i="52"/>
  <c r="F66" i="52" s="1"/>
  <c r="E67" i="52"/>
  <c r="F67" i="52" s="1"/>
  <c r="E68" i="52"/>
  <c r="F68" i="52" s="1"/>
  <c r="E69" i="52"/>
  <c r="F69" i="52" s="1"/>
  <c r="E70" i="52"/>
  <c r="F70" i="52" s="1"/>
  <c r="E71" i="52"/>
  <c r="F71" i="52" s="1"/>
  <c r="E72" i="52"/>
  <c r="F72" i="52" s="1"/>
  <c r="E73" i="52"/>
  <c r="E2" i="51"/>
  <c r="E3" i="51"/>
  <c r="E4" i="51"/>
  <c r="E5" i="51"/>
  <c r="E6" i="51"/>
  <c r="E7" i="51"/>
  <c r="E8" i="51"/>
  <c r="E9" i="51"/>
  <c r="E10" i="51"/>
  <c r="E11" i="51"/>
  <c r="E12" i="51"/>
  <c r="E13" i="51"/>
  <c r="E14" i="51"/>
  <c r="E15" i="51"/>
  <c r="E16" i="51"/>
  <c r="E17" i="51"/>
  <c r="E18" i="51"/>
  <c r="E19" i="51"/>
  <c r="E20" i="51"/>
  <c r="E21" i="51"/>
  <c r="E22" i="51"/>
  <c r="E23" i="51"/>
  <c r="E24" i="51"/>
  <c r="E25" i="51"/>
  <c r="E26" i="51"/>
  <c r="E27" i="51"/>
  <c r="E28" i="51"/>
  <c r="E29" i="51"/>
  <c r="E30" i="51"/>
  <c r="E31" i="51"/>
  <c r="E32" i="51"/>
  <c r="E33" i="51"/>
  <c r="E34" i="51"/>
  <c r="E35" i="51"/>
  <c r="E36" i="51"/>
  <c r="E37" i="51"/>
  <c r="E38" i="51"/>
  <c r="E39" i="51"/>
  <c r="E40" i="51"/>
  <c r="E41" i="51"/>
  <c r="E42" i="51"/>
  <c r="E43" i="51"/>
  <c r="E44" i="51"/>
  <c r="E45" i="51"/>
  <c r="E46" i="51"/>
  <c r="E47" i="51"/>
  <c r="E48" i="51"/>
  <c r="E49" i="51"/>
  <c r="E50" i="51"/>
  <c r="E51" i="51"/>
  <c r="E52" i="51"/>
  <c r="E53" i="51"/>
  <c r="E54" i="51"/>
  <c r="E55" i="51"/>
  <c r="E56" i="51"/>
  <c r="E56" i="38"/>
  <c r="G56" i="38"/>
  <c r="H56" i="38"/>
  <c r="I4" i="38"/>
  <c r="I5" i="38"/>
  <c r="I6" i="38"/>
  <c r="I7" i="38"/>
  <c r="I8" i="38"/>
  <c r="I9" i="38"/>
  <c r="I10" i="38"/>
  <c r="I11" i="38"/>
  <c r="I12" i="38"/>
  <c r="I13" i="38"/>
  <c r="I14" i="38"/>
  <c r="I15" i="38"/>
  <c r="I16" i="38"/>
  <c r="I17" i="38"/>
  <c r="I18" i="38"/>
  <c r="I19" i="38"/>
  <c r="I20" i="38"/>
  <c r="I21" i="38"/>
  <c r="I22" i="38"/>
  <c r="I23" i="38"/>
  <c r="I24" i="38"/>
  <c r="I25" i="38"/>
  <c r="I26" i="38"/>
  <c r="I27" i="38"/>
  <c r="I28" i="38"/>
  <c r="I29" i="38"/>
  <c r="I30" i="38"/>
  <c r="I31" i="38"/>
  <c r="I32" i="38"/>
  <c r="I33" i="38"/>
  <c r="I34" i="38"/>
  <c r="I35" i="38"/>
  <c r="I36" i="38"/>
  <c r="I37" i="38"/>
  <c r="I38" i="38"/>
  <c r="I39" i="38"/>
  <c r="I40" i="38"/>
  <c r="I41" i="38"/>
  <c r="I42" i="38"/>
  <c r="I43" i="38"/>
  <c r="I44" i="38"/>
  <c r="I45" i="38"/>
  <c r="I46" i="38"/>
  <c r="I47" i="38"/>
  <c r="I48" i="38"/>
  <c r="I49" i="38"/>
  <c r="I50" i="38"/>
  <c r="I51" i="38"/>
  <c r="I52" i="38"/>
  <c r="I53" i="38"/>
  <c r="I54" i="38"/>
  <c r="I55" i="38"/>
  <c r="I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3" i="38"/>
  <c r="F3" i="38"/>
  <c r="F4" i="38"/>
  <c r="F5" i="38"/>
  <c r="F6" i="38"/>
  <c r="F7" i="38"/>
  <c r="F8" i="38"/>
  <c r="F9" i="38"/>
  <c r="F10" i="38"/>
  <c r="F11" i="38"/>
  <c r="F12" i="38"/>
  <c r="F13" i="38"/>
  <c r="F14" i="38"/>
  <c r="F15" i="38"/>
  <c r="F16" i="38"/>
  <c r="F17" i="38"/>
  <c r="F18" i="38"/>
  <c r="F19" i="38"/>
  <c r="F20" i="38"/>
  <c r="F21" i="38"/>
  <c r="F22" i="38"/>
  <c r="F23" i="38"/>
  <c r="F24" i="38"/>
  <c r="F25" i="38"/>
  <c r="F26" i="38"/>
  <c r="F27" i="38"/>
  <c r="F28" i="38"/>
  <c r="F29" i="38"/>
  <c r="F30" i="38"/>
  <c r="F31" i="38"/>
  <c r="F32" i="38"/>
  <c r="F33" i="38"/>
  <c r="F34" i="38"/>
  <c r="F35" i="38"/>
  <c r="F36" i="38"/>
  <c r="F37" i="38"/>
  <c r="F38" i="38"/>
  <c r="F39" i="38"/>
  <c r="F40" i="38"/>
  <c r="F41" i="38"/>
  <c r="F42" i="38"/>
  <c r="F43" i="38"/>
  <c r="F44" i="38"/>
  <c r="F45" i="38"/>
  <c r="F46" i="38"/>
  <c r="F47" i="38"/>
  <c r="F48" i="38"/>
  <c r="F49" i="38"/>
  <c r="F50" i="38"/>
  <c r="F51" i="38"/>
  <c r="F52" i="38"/>
  <c r="F53" i="38"/>
  <c r="F54" i="38"/>
  <c r="F55" i="38"/>
  <c r="F11" i="9" l="1"/>
  <c r="F3" i="11"/>
  <c r="J76" i="10"/>
  <c r="F53" i="11"/>
  <c r="F29" i="11"/>
  <c r="F17" i="11"/>
  <c r="F5" i="9"/>
  <c r="F8" i="9"/>
  <c r="F4" i="9"/>
  <c r="J3" i="7"/>
  <c r="F51" i="11"/>
  <c r="J70" i="10"/>
  <c r="F39" i="11"/>
  <c r="J58" i="10"/>
  <c r="F27" i="11"/>
  <c r="J46" i="10"/>
  <c r="F20" i="11"/>
  <c r="J34" i="10"/>
  <c r="F15" i="11"/>
  <c r="J22" i="10"/>
  <c r="F38" i="18"/>
  <c r="F8" i="11"/>
  <c r="F16" i="9"/>
  <c r="J10" i="10"/>
  <c r="F36" i="18"/>
  <c r="F50" i="11"/>
  <c r="F38" i="11"/>
  <c r="F26" i="11"/>
  <c r="F14" i="11"/>
  <c r="F2" i="11"/>
  <c r="F15" i="9"/>
  <c r="F3" i="9"/>
  <c r="J69" i="10"/>
  <c r="J57" i="10"/>
  <c r="J45" i="10"/>
  <c r="J33" i="10"/>
  <c r="J21" i="10"/>
  <c r="J9" i="10"/>
  <c r="J2" i="7"/>
  <c r="F76" i="18"/>
  <c r="F28" i="18"/>
  <c r="F49" i="11"/>
  <c r="F37" i="11"/>
  <c r="F25" i="11"/>
  <c r="F13" i="11"/>
  <c r="F14" i="9"/>
  <c r="F2" i="9"/>
  <c r="J68" i="10"/>
  <c r="J56" i="10"/>
  <c r="J44" i="10"/>
  <c r="J32" i="10"/>
  <c r="J20" i="10"/>
  <c r="J8" i="10"/>
  <c r="J13" i="7"/>
  <c r="F74" i="18"/>
  <c r="F26" i="18"/>
  <c r="F48" i="11"/>
  <c r="F36" i="11"/>
  <c r="F24" i="11"/>
  <c r="F12" i="11"/>
  <c r="F13" i="9"/>
  <c r="J67" i="10"/>
  <c r="J55" i="10"/>
  <c r="J43" i="10"/>
  <c r="J31" i="10"/>
  <c r="J19" i="10"/>
  <c r="J7" i="10"/>
  <c r="J12" i="7"/>
  <c r="F72" i="18"/>
  <c r="F24" i="18"/>
  <c r="F59" i="11"/>
  <c r="F47" i="11"/>
  <c r="F35" i="11"/>
  <c r="F23" i="11"/>
  <c r="F11" i="11"/>
  <c r="F12" i="9"/>
  <c r="J66" i="10"/>
  <c r="J54" i="10"/>
  <c r="J42" i="10"/>
  <c r="J30" i="10"/>
  <c r="J18" i="10"/>
  <c r="J6" i="10"/>
  <c r="J11" i="7"/>
  <c r="F64" i="18"/>
  <c r="F16" i="18"/>
  <c r="F58" i="11"/>
  <c r="F46" i="11"/>
  <c r="F34" i="11"/>
  <c r="F22" i="11"/>
  <c r="F10" i="11"/>
  <c r="J65" i="10"/>
  <c r="J53" i="10"/>
  <c r="J41" i="10"/>
  <c r="J29" i="10"/>
  <c r="J17" i="10"/>
  <c r="J5" i="10"/>
  <c r="J10" i="7"/>
  <c r="F62" i="18"/>
  <c r="F14" i="18"/>
  <c r="F57" i="11"/>
  <c r="F45" i="11"/>
  <c r="F33" i="11"/>
  <c r="F21" i="11"/>
  <c r="F9" i="11"/>
  <c r="F10" i="9"/>
  <c r="J64" i="10"/>
  <c r="J52" i="10"/>
  <c r="J40" i="10"/>
  <c r="J28" i="10"/>
  <c r="J16" i="10"/>
  <c r="J4" i="10"/>
  <c r="J9" i="7"/>
  <c r="F60" i="18"/>
  <c r="F12" i="18"/>
  <c r="F56" i="11"/>
  <c r="F44" i="11"/>
  <c r="F32" i="11"/>
  <c r="F9" i="9"/>
  <c r="J75" i="10"/>
  <c r="J63" i="10"/>
  <c r="J51" i="10"/>
  <c r="J39" i="10"/>
  <c r="J27" i="10"/>
  <c r="J15" i="10"/>
  <c r="J3" i="10"/>
  <c r="J8" i="7"/>
  <c r="F52" i="18"/>
  <c r="F4" i="18"/>
  <c r="F55" i="11"/>
  <c r="F43" i="11"/>
  <c r="F31" i="11"/>
  <c r="F19" i="11"/>
  <c r="F7" i="11"/>
  <c r="J62" i="10"/>
  <c r="J50" i="10"/>
  <c r="J38" i="10"/>
  <c r="J26" i="10"/>
  <c r="J14" i="10"/>
  <c r="J2" i="10"/>
  <c r="J7" i="7"/>
  <c r="F54" i="11"/>
  <c r="F42" i="11"/>
  <c r="F30" i="11"/>
  <c r="F18" i="11"/>
  <c r="F6" i="11"/>
  <c r="F7" i="9"/>
  <c r="J73" i="10"/>
  <c r="J61" i="10"/>
  <c r="J49" i="10"/>
  <c r="J37" i="10"/>
  <c r="J25" i="10"/>
  <c r="J13" i="10"/>
  <c r="J6" i="7"/>
  <c r="F48" i="18"/>
  <c r="F41" i="11"/>
  <c r="F5" i="11"/>
  <c r="F6" i="9"/>
  <c r="J60" i="10"/>
  <c r="J48" i="10"/>
  <c r="J36" i="10"/>
  <c r="J24" i="10"/>
  <c r="J12" i="10"/>
  <c r="J5" i="7"/>
  <c r="F52" i="11"/>
  <c r="F40" i="11"/>
  <c r="F28" i="11"/>
  <c r="F16" i="11"/>
  <c r="F4" i="11"/>
  <c r="J71" i="10"/>
  <c r="J59" i="10"/>
  <c r="J47" i="10"/>
  <c r="J35" i="10"/>
  <c r="J23" i="10"/>
  <c r="J11" i="10"/>
  <c r="J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A70ECC-130E-48C8-8A6F-91AB60BF52A2}" keepAlive="1" name="Query - Counties of Washington" description="Connection to the 'Counties of Washington' query in the workbook." type="5" refreshedVersion="6" background="1" saveData="1">
    <dbPr connection="Provider=Microsoft.Mashup.OleDb.1;Data Source=$Workbook$;Location=&quot;Counties of Washington&quot;;Extended Properties=&quot;&quot;" command="SELECT * FROM [Counties of Washington]"/>
  </connection>
  <connection id="2" xr16:uid="{1BFE1803-A662-4ABB-A41C-AD590F4E632E}" keepAlive="1" name="Query - Counties[edit]" description="Connection to the 'Counties[edit]' query in the workbook." type="5" refreshedVersion="6" background="1" saveData="1">
    <dbPr connection="Provider=Microsoft.Mashup.OleDb.1;Data Source=$Workbook$;Location=Counties[edit];Extended Properties=&quot;&quot;" command="SELECT * FROM [Counties[edit]]]"/>
  </connection>
  <connection id="3" xr16:uid="{BC188559-F7B2-43B5-947F-2174FA3B93C0}" keepAlive="1" name="Query - List of counties[edit]" description="Connection to the 'List of counties[edit]' query in the workbook." type="5" refreshedVersion="6" background="1" saveData="1">
    <dbPr connection="Provider=Microsoft.Mashup.OleDb.1;Data Source=$Workbook$;Location=&quot;List of counties[edit]&quot;;Extended Properties=&quot;&quot;" command="SELECT * FROM [List of counties[edit]]]"/>
  </connection>
  <connection id="4" xr16:uid="{42C31366-B64C-4D13-9589-972C7254256A}" keepAlive="1" name="Query - List of counties[edit] (2)" description="Connection to the 'List of counties[edit] (2)' query in the workbook." type="5" refreshedVersion="6" background="1" saveData="1">
    <dbPr connection="Provider=Microsoft.Mashup.OleDb.1;Data Source=$Workbook$;Location=&quot;List of counties[edit] (2)&quot;;Extended Properties=&quot;&quot;" command="SELECT * FROM [List of counties[edit]] (2)]"/>
  </connection>
  <connection id="5" xr16:uid="{7749ED5A-A0D9-459E-BA0F-D858112E5695}" keepAlive="1" name="Query - List[edit]" description="Connection to the 'List[edit]' query in the workbook." type="5" refreshedVersion="6" background="1" saveData="1">
    <dbPr connection="Provider=Microsoft.Mashup.OleDb.1;Data Source=$Workbook$;Location=List[edit];Extended Properties=&quot;&quot;" command="SELECT * FROM [List[edit]]]"/>
  </connection>
  <connection id="6" xr16:uid="{2CCA1776-7B1A-4EDE-A47D-3593B23D8FEF}" keepAlive="1" name="Query - List[edit] (2)" description="Connection to the 'List[edit] (2)' query in the workbook." type="5" refreshedVersion="6" background="1" saveData="1">
    <dbPr connection="Provider=Microsoft.Mashup.OleDb.1;Data Source=$Workbook$;Location=&quot;List[edit] (2)&quot;;Extended Properties=&quot;&quot;" command="SELECT * FROM [List[edit]] (2)]"/>
  </connection>
  <connection id="7" xr16:uid="{23C5EFC5-A77D-449B-A6A5-3F8003A40C73}" keepAlive="1" name="Query - List[edit] (3)" description="Connection to the 'List[edit] (3)' query in the workbook." type="5" refreshedVersion="6" background="1" saveData="1">
    <dbPr connection="Provider=Microsoft.Mashup.OleDb.1;Data Source=$Workbook$;Location=&quot;List[edit] (3)&quot;;Extended Properties=&quot;&quot;" command="SELECT * FROM [List[edit]] (3)]"/>
  </connection>
  <connection id="8" xr16:uid="{AEC63C3D-91F9-4B62-AFD0-EAC6F1CA10F4}" keepAlive="1" name="Query - List[edit] (4)" description="Connection to the 'List[edit] (4)' query in the workbook." type="5" refreshedVersion="6" background="1" saveData="1">
    <dbPr connection="Provider=Microsoft.Mashup.OleDb.1;Data Source=$Workbook$;Location=&quot;List[edit] (4)&quot;;Extended Properties=&quot;&quot;" command="SELECT * FROM [List[edit]] (4)]"/>
  </connection>
  <connection id="9" xr16:uid="{BEA540B4-7A0C-458D-ACC0-23DAB207F9D1}" keepAlive="1" name="Query - Table 0" description="Connection to the 'Table 0' query in the workbook." type="5" refreshedVersion="6" background="1" saveData="1">
    <dbPr connection="Provider=Microsoft.Mashup.OleDb.1;Data Source=$Workbook$;Location=&quot;Table 0&quot;;Extended Properties=&quot;&quot;" command="SELECT * FROM [Table 0]"/>
  </connection>
  <connection id="10" xr16:uid="{F98A7549-9F88-46BE-9F3D-661E4DA5385E}" keepAlive="1" name="Query - Table 0 (2)" description="Connection to the 'Table 0 (2)' query in the workbook." type="5" refreshedVersion="6" background="1" saveData="1">
    <dbPr connection="Provider=Microsoft.Mashup.OleDb.1;Data Source=$Workbook$;Location=&quot;Table 0 (2)&quot;;Extended Properties=&quot;&quot;" command="SELECT * FROM [Table 0 (2)]"/>
  </connection>
  <connection id="11" xr16:uid="{32C64F2F-B51E-4CB2-AC4B-126DB21D6569}" keepAlive="1" name="Query - Table 0 (3)" description="Connection to the 'Table 0 (3)' query in the workbook." type="5" refreshedVersion="6" background="1" saveData="1">
    <dbPr connection="Provider=Microsoft.Mashup.OleDb.1;Data Source=$Workbook$;Location=&quot;Table 0 (3)&quot;;Extended Properties=&quot;&quot;" command="SELECT * FROM [Table 0 (3)]"/>
  </connection>
  <connection id="12" xr16:uid="{4C194B83-6941-4A1E-BD6E-C00B631472C8}" keepAlive="1" name="Query - Table 0 (4)" description="Connection to the 'Table 0 (4)' query in the workbook." type="5" refreshedVersion="6" background="1" saveData="1">
    <dbPr connection="Provider=Microsoft.Mashup.OleDb.1;Data Source=$Workbook$;Location=&quot;Table 0 (4)&quot;;Extended Properties=&quot;&quot;" command="SELECT * FROM [Table 0 (4)]"/>
  </connection>
  <connection id="13" xr16:uid="{C3B4FAC1-E769-4798-B811-4D3B4BCFC39A}" keepAlive="1" name="Query - Table 0 (5)" description="Connection to the 'Table 0 (5)' query in the workbook." type="5" refreshedVersion="6" background="1" saveData="1">
    <dbPr connection="Provider=Microsoft.Mashup.OleDb.1;Data Source=$Workbook$;Location=&quot;Table 0 (5)&quot;;Extended Properties=&quot;&quot;" command="SELECT * FROM [Table 0 (5)]"/>
  </connection>
  <connection id="14" xr16:uid="{29FB0DB2-CF4D-4898-A7A5-CFD16DECB1A1}" keepAlive="1" name="Query - Table 1" description="Connection to the 'Table 1' query in the workbook." type="5" refreshedVersion="6" background="1" saveData="1">
    <dbPr connection="Provider=Microsoft.Mashup.OleDb.1;Data Source=$Workbook$;Location=&quot;Table 1&quot;;Extended Properties=&quot;&quot;" command="SELECT * FROM [Table 1]"/>
  </connection>
  <connection id="15" xr16:uid="{A22692F4-1091-4F69-A502-C56AF2C4C8EF}" keepAlive="1" name="Query - Table 1 (10)" description="Connection to the 'Table 1 (10)' query in the workbook." type="5" refreshedVersion="6" minRefreshableVersion="3" background="1" saveData="1">
    <dbPr connection="Provider=Microsoft.Mashup.OleDb.1;Data Source=$Workbook$;Location=&quot;Table 1 (10)&quot;;Extended Properties=&quot;&quot;" command="SELECT * FROM [Table 1 (10)]"/>
  </connection>
  <connection id="16" xr16:uid="{1C7807B8-282B-47DB-893D-86709F78EF38}" keepAlive="1" name="Query - Table 1 (11)" description="Connection to the 'Table 1 (11)' query in the workbook." type="5" refreshedVersion="6" minRefreshableVersion="3" background="1" saveData="1">
    <dbPr connection="Provider=Microsoft.Mashup.OleDb.1;Data Source=$Workbook$;Location=&quot;Table 1 (11)&quot;;Extended Properties=&quot;&quot;" command="SELECT * FROM [Table 1 (11)]"/>
  </connection>
  <connection id="17" xr16:uid="{BFBBE17B-2A6F-4A77-8F8E-C3B2A75AD8FC}" keepAlive="1" name="Query - Table 1 (12)" description="Connection to the 'Table 1 (12)' query in the workbook." type="5" refreshedVersion="6" minRefreshableVersion="3" background="1" saveData="1">
    <dbPr connection="Provider=Microsoft.Mashup.OleDb.1;Data Source=$Workbook$;Location=&quot;Table 1 (12)&quot;;Extended Properties=&quot;&quot;" command="SELECT * FROM [Table 1 (12)]"/>
  </connection>
  <connection id="18" xr16:uid="{0E9C2C2E-2223-486D-9072-03B91F3F2131}" keepAlive="1" name="Query - Table 1 (13)" description="Connection to the 'Table 1 (13)' query in the workbook." type="5" refreshedVersion="6" minRefreshableVersion="3" background="1" saveData="1">
    <dbPr connection="Provider=Microsoft.Mashup.OleDb.1;Data Source=$Workbook$;Location=&quot;Table 1 (13)&quot;;Extended Properties=&quot;&quot;" command="SELECT * FROM [Table 1 (13)]"/>
  </connection>
  <connection id="19" xr16:uid="{CBDDD0BB-02ED-4A22-A273-7008C35CB78E}" keepAlive="1" name="Query - Table 1 (14)" description="Connection to the 'Table 1 (14)' query in the workbook." type="5" refreshedVersion="6" minRefreshableVersion="3" background="1" saveData="1">
    <dbPr connection="Provider=Microsoft.Mashup.OleDb.1;Data Source=$Workbook$;Location=&quot;Table 1 (14)&quot;;Extended Properties=&quot;&quot;" command="SELECT * FROM [Table 1 (14)]"/>
  </connection>
  <connection id="20" xr16:uid="{681C06AC-76B9-4C51-8829-FFDACD5B9509}" keepAlive="1" name="Query - Table 1 (15)" description="Connection to the 'Table 1 (15)' query in the workbook." type="5" refreshedVersion="6" background="1" saveData="1">
    <dbPr connection="Provider=Microsoft.Mashup.OleDb.1;Data Source=$Workbook$;Location=&quot;Table 1 (15)&quot;;Extended Properties=&quot;&quot;" command="SELECT * FROM [Table 1 (15)]"/>
  </connection>
  <connection id="21" xr16:uid="{65FAEEBA-1A5A-405A-B459-53116A1ED7A8}" keepAlive="1" name="Query - Table 1 (16)" description="Connection to the 'Table 1 (16)' query in the workbook." type="5" refreshedVersion="6" background="1" saveData="1">
    <dbPr connection="Provider=Microsoft.Mashup.OleDb.1;Data Source=$Workbook$;Location=&quot;Table 1 (16)&quot;;Extended Properties=&quot;&quot;" command="SELECT * FROM [Table 1 (16)]"/>
  </connection>
  <connection id="22" xr16:uid="{D8400FF3-8C98-46C3-8980-7E6207C30148}" keepAlive="1" name="Query - Table 1 (17)" description="Connection to the 'Table 1 (17)' query in the workbook." type="5" refreshedVersion="6" background="1" saveData="1">
    <dbPr connection="Provider=Microsoft.Mashup.OleDb.1;Data Source=$Workbook$;Location=&quot;Table 1 (17)&quot;;Extended Properties=&quot;&quot;" command="SELECT * FROM [Table 1 (17)]"/>
  </connection>
  <connection id="23" xr16:uid="{9AB1A72B-9864-46F7-A0E2-0F76A016270D}" keepAlive="1" name="Query - Table 1 (18)" description="Connection to the 'Table 1 (18)' query in the workbook." type="5" refreshedVersion="6" background="1" saveData="1">
    <dbPr connection="Provider=Microsoft.Mashup.OleDb.1;Data Source=$Workbook$;Location=&quot;Table 1 (18)&quot;;Extended Properties=&quot;&quot;" command="SELECT * FROM [Table 1 (18)]"/>
  </connection>
  <connection id="24" xr16:uid="{462DB158-87E1-4A45-BCFB-09D4D6849869}" keepAlive="1" name="Query - Table 1 (19)" description="Connection to the 'Table 1 (19)' query in the workbook." type="5" refreshedVersion="6" background="1" saveData="1">
    <dbPr connection="Provider=Microsoft.Mashup.OleDb.1;Data Source=$Workbook$;Location=&quot;Table 1 (19)&quot;;Extended Properties=&quot;&quot;" command="SELECT * FROM [Table 1 (19)]"/>
  </connection>
  <connection id="25" xr16:uid="{16776622-6D2D-4C72-A91E-982136237B77}" keepAlive="1" name="Query - Table 1 (2)" description="Connection to the 'Table 1 (2)' query in the workbook." type="5" refreshedVersion="6" background="1" saveData="1">
    <dbPr connection="Provider=Microsoft.Mashup.OleDb.1;Data Source=$Workbook$;Location=&quot;Table 1 (2)&quot;;Extended Properties=&quot;&quot;" command="SELECT * FROM [Table 1 (2)]"/>
  </connection>
  <connection id="26" xr16:uid="{DF559D01-CFF2-484A-A1E4-9DFD3093D312}" keepAlive="1" name="Query - Table 1 (20)" description="Connection to the 'Table 1 (20)' query in the workbook." type="5" refreshedVersion="6" background="1" saveData="1">
    <dbPr connection="Provider=Microsoft.Mashup.OleDb.1;Data Source=$Workbook$;Location=&quot;Table 1 (20)&quot;;Extended Properties=&quot;&quot;" command="SELECT * FROM [Table 1 (20)]"/>
  </connection>
  <connection id="27" xr16:uid="{2B12A18B-384B-4513-94B5-7828B517F57C}" keepAlive="1" name="Query - Table 1 (21)" description="Connection to the 'Table 1 (21)' query in the workbook." type="5" refreshedVersion="6" background="1" saveData="1">
    <dbPr connection="Provider=Microsoft.Mashup.OleDb.1;Data Source=$Workbook$;Location=&quot;Table 1 (21)&quot;;Extended Properties=&quot;&quot;" command="SELECT * FROM [Table 1 (21)]"/>
  </connection>
  <connection id="28" xr16:uid="{D557BC79-CFD9-43A2-80DD-0B794EDA551B}" keepAlive="1" name="Query - Table 1 (22)" description="Connection to the 'Table 1 (22)' query in the workbook." type="5" refreshedVersion="6" background="1" saveData="1">
    <dbPr connection="Provider=Microsoft.Mashup.OleDb.1;Data Source=$Workbook$;Location=&quot;Table 1 (22)&quot;;Extended Properties=&quot;&quot;" command="SELECT * FROM [Table 1 (22)]"/>
  </connection>
  <connection id="29" xr16:uid="{5A27AE4F-15EC-4B91-A1A8-DDF321C3B997}" keepAlive="1" name="Query - Table 1 (23)" description="Connection to the 'Table 1 (23)' query in the workbook." type="5" refreshedVersion="6" background="1" saveData="1">
    <dbPr connection="Provider=Microsoft.Mashup.OleDb.1;Data Source=$Workbook$;Location=&quot;Table 1 (23)&quot;;Extended Properties=&quot;&quot;" command="SELECT * FROM [Table 1 (23)]"/>
  </connection>
  <connection id="30" xr16:uid="{9E7CB6D4-4AF0-42C6-B1F5-2E7DFD58ECBB}" keepAlive="1" name="Query - Table 1 (24)" description="Connection to the 'Table 1 (24)' query in the workbook." type="5" refreshedVersion="6" background="1" saveData="1">
    <dbPr connection="Provider=Microsoft.Mashup.OleDb.1;Data Source=$Workbook$;Location=&quot;Table 1 (24)&quot;;Extended Properties=&quot;&quot;" command="SELECT * FROM [Table 1 (24)]"/>
  </connection>
  <connection id="31" xr16:uid="{726B11EE-2BB4-4F33-9D46-C6F91B3C4039}" keepAlive="1" name="Query - Table 1 (25)" description="Connection to the 'Table 1 (25)' query in the workbook." type="5" refreshedVersion="6" background="1" saveData="1">
    <dbPr connection="Provider=Microsoft.Mashup.OleDb.1;Data Source=$Workbook$;Location=&quot;Table 1 (25)&quot;;Extended Properties=&quot;&quot;" command="SELECT * FROM [Table 1 (25)]"/>
  </connection>
  <connection id="32" xr16:uid="{23E56D80-8E84-4B6D-AC70-8307F297CCF9}" keepAlive="1" name="Query - Table 1 (26)" description="Connection to the 'Table 1 (26)' query in the workbook." type="5" refreshedVersion="6" background="1" saveData="1">
    <dbPr connection="Provider=Microsoft.Mashup.OleDb.1;Data Source=$Workbook$;Location=&quot;Table 1 (26)&quot;;Extended Properties=&quot;&quot;" command="SELECT * FROM [Table 1 (26)]"/>
  </connection>
  <connection id="33" xr16:uid="{A4013EA2-94D0-4C3A-A3EA-5ADD6B7EB700}" keepAlive="1" name="Query - Table 1 (27)" description="Connection to the 'Table 1 (27)' query in the workbook." type="5" refreshedVersion="6" background="1" saveData="1">
    <dbPr connection="Provider=Microsoft.Mashup.OleDb.1;Data Source=$Workbook$;Location=&quot;Table 1 (27)&quot;;Extended Properties=&quot;&quot;" command="SELECT * FROM [Table 1 (27)]"/>
  </connection>
  <connection id="34" xr16:uid="{BDFA0A99-3A99-4D6E-9587-82875670BB50}" keepAlive="1" name="Query - Table 1 (28)" description="Connection to the 'Table 1 (28)' query in the workbook." type="5" refreshedVersion="6" background="1" saveData="1">
    <dbPr connection="Provider=Microsoft.Mashup.OleDb.1;Data Source=$Workbook$;Location=&quot;Table 1 (28)&quot;;Extended Properties=&quot;&quot;" command="SELECT * FROM [Table 1 (28)]"/>
  </connection>
  <connection id="35" xr16:uid="{1066DFA9-A7B0-4D72-9654-679D01FFFFD6}" keepAlive="1" name="Query - Table 1 (29)" description="Connection to the 'Table 1 (29)' query in the workbook." type="5" refreshedVersion="6" background="1" saveData="1">
    <dbPr connection="Provider=Microsoft.Mashup.OleDb.1;Data Source=$Workbook$;Location=&quot;Table 1 (29)&quot;;Extended Properties=&quot;&quot;" command="SELECT * FROM [Table 1 (29)]"/>
  </connection>
  <connection id="36" xr16:uid="{D256CB3C-A703-4F38-B717-B7726AF3DD6D}" keepAlive="1" name="Query - Table 1 (3)" description="Connection to the 'Table 1 (3)' query in the workbook." type="5" refreshedVersion="6" background="1" saveData="1">
    <dbPr connection="Provider=Microsoft.Mashup.OleDb.1;Data Source=$Workbook$;Location=&quot;Table 1 (3)&quot;;Extended Properties=&quot;&quot;" command="SELECT * FROM [Table 1 (3)]"/>
  </connection>
  <connection id="37" xr16:uid="{910BE13F-E81A-4536-A7D0-FF7DFAB21506}" keepAlive="1" name="Query - Table 1 (30)" description="Connection to the 'Table 1 (30)' query in the workbook." type="5" refreshedVersion="6" background="1" saveData="1">
    <dbPr connection="Provider=Microsoft.Mashup.OleDb.1;Data Source=$Workbook$;Location=&quot;Table 1 (30)&quot;;Extended Properties=&quot;&quot;" command="SELECT * FROM [Table 1 (30)]"/>
  </connection>
  <connection id="38" xr16:uid="{5CF0D13C-C3B4-41AA-A826-6AAD1693452B}" keepAlive="1" name="Query - Table 1 (31)" description="Connection to the 'Table 1 (31)' query in the workbook." type="5" refreshedVersion="6" background="1" saveData="1">
    <dbPr connection="Provider=Microsoft.Mashup.OleDb.1;Data Source=$Workbook$;Location=&quot;Table 1 (31)&quot;;Extended Properties=&quot;&quot;" command="SELECT * FROM [Table 1 (31)]"/>
  </connection>
  <connection id="39" xr16:uid="{CDBF69D4-6989-4714-ADCA-EE0C54C282D3}" keepAlive="1" name="Query - Table 1 (32)" description="Connection to the 'Table 1 (32)' query in the workbook." type="5" refreshedVersion="6" background="1" saveData="1">
    <dbPr connection="Provider=Microsoft.Mashup.OleDb.1;Data Source=$Workbook$;Location=&quot;Table 1 (32)&quot;;Extended Properties=&quot;&quot;" command="SELECT * FROM [Table 1 (32)]"/>
  </connection>
  <connection id="40" xr16:uid="{F9B63CEC-8A14-47E3-BF1F-90197FEA5DFD}" keepAlive="1" name="Query - Table 1 (33)" description="Connection to the 'Table 1 (33)' query in the workbook." type="5" refreshedVersion="6" background="1" saveData="1">
    <dbPr connection="Provider=Microsoft.Mashup.OleDb.1;Data Source=$Workbook$;Location=&quot;Table 1 (33)&quot;;Extended Properties=&quot;&quot;" command="SELECT * FROM [Table 1 (33)]"/>
  </connection>
  <connection id="41" xr16:uid="{6872D6DE-DE45-41E9-AC23-B13AD740405A}" keepAlive="1" name="Query - Table 1 (34)" description="Connection to the 'Table 1 (34)' query in the workbook." type="5" refreshedVersion="6" background="1" saveData="1">
    <dbPr connection="Provider=Microsoft.Mashup.OleDb.1;Data Source=$Workbook$;Location=&quot;Table 1 (34)&quot;;Extended Properties=&quot;&quot;" command="SELECT * FROM [Table 1 (34)]"/>
  </connection>
  <connection id="42" xr16:uid="{90922A69-A168-49BF-BBB0-6E2F4BCCDE05}" keepAlive="1" name="Query - Table 1 (35)" description="Connection to the 'Table 1 (35)' query in the workbook." type="5" refreshedVersion="6" background="1" saveData="1">
    <dbPr connection="Provider=Microsoft.Mashup.OleDb.1;Data Source=$Workbook$;Location=&quot;Table 1 (35)&quot;;Extended Properties=&quot;&quot;" command="SELECT * FROM [Table 1 (35)]"/>
  </connection>
  <connection id="43" xr16:uid="{80250D0B-1824-453C-A963-369CF970893E}" keepAlive="1" name="Query - Table 1 (4)" description="Connection to the 'Table 1 (4)' query in the workbook." type="5" refreshedVersion="6" background="1" saveData="1">
    <dbPr connection="Provider=Microsoft.Mashup.OleDb.1;Data Source=$Workbook$;Location=&quot;Table 1 (4)&quot;;Extended Properties=&quot;&quot;" command="SELECT * FROM [Table 1 (4)]"/>
  </connection>
  <connection id="44" xr16:uid="{C7028A99-5BCF-483A-BF0C-B93FC287E978}" keepAlive="1" name="Query - Table 1 (5)" description="Connection to the 'Table 1 (5)' query in the workbook." type="5" refreshedVersion="6" background="1" saveData="1">
    <dbPr connection="Provider=Microsoft.Mashup.OleDb.1;Data Source=$Workbook$;Location=&quot;Table 1 (5)&quot;;Extended Properties=&quot;&quot;" command="SELECT * FROM [Table 1 (5)]"/>
  </connection>
  <connection id="45" xr16:uid="{87F1FC36-FFBC-4904-B1F2-D4B787333893}" keepAlive="1" name="Query - Table 1 (6)" description="Connection to the 'Table 1 (6)' query in the workbook." type="5" refreshedVersion="6" background="1" saveData="1">
    <dbPr connection="Provider=Microsoft.Mashup.OleDb.1;Data Source=$Workbook$;Location=&quot;Table 1 (6)&quot;;Extended Properties=&quot;&quot;" command="SELECT * FROM [Table 1 (6)]"/>
  </connection>
  <connection id="46" xr16:uid="{716DDA8D-B9E3-46DF-9007-923662F5546F}" keepAlive="1" name="Query - Table 1 (7)" description="Connection to the 'Table 1 (7)' query in the workbook." type="5" refreshedVersion="6" background="1" saveData="1">
    <dbPr connection="Provider=Microsoft.Mashup.OleDb.1;Data Source=$Workbook$;Location=&quot;Table 1 (7)&quot;;Extended Properties=&quot;&quot;" command="SELECT * FROM [Table 1 (7)]"/>
  </connection>
  <connection id="47" xr16:uid="{A261FC3F-437A-4A28-8342-747FBED93A91}" keepAlive="1" name="Query - Table 1 (8)" description="Connection to the 'Table 1 (8)' query in the workbook." type="5" refreshedVersion="6" background="1" saveData="1">
    <dbPr connection="Provider=Microsoft.Mashup.OleDb.1;Data Source=$Workbook$;Location=&quot;Table 1 (8)&quot;;Extended Properties=&quot;&quot;" command="SELECT * FROM [Table 1 (8)]"/>
  </connection>
  <connection id="48" xr16:uid="{29714950-C7A7-4F4F-89F8-F30FD9AA5ED2}" keepAlive="1" name="Query - Table 1 (9)" description="Connection to the 'Table 1 (9)' query in the workbook." type="5" refreshedVersion="6" minRefreshableVersion="3" background="1" saveData="1">
    <dbPr connection="Provider=Microsoft.Mashup.OleDb.1;Data Source=$Workbook$;Location=&quot;Table 1 (9)&quot;;Extended Properties=&quot;&quot;" command="SELECT * FROM [Table 1 (9)]"/>
  </connection>
  <connection id="49" xr16:uid="{AD0FF465-9A03-4B47-9FC7-2D6CD04EA724}" keepAlive="1" name="Query - Table 2" description="Connection to the 'Table 2' query in the workbook." type="5" refreshedVersion="6" background="1" saveData="1">
    <dbPr connection="Provider=Microsoft.Mashup.OleDb.1;Data Source=$Workbook$;Location=&quot;Table 2&quot;;Extended Properties=&quot;&quot;" command="SELECT * FROM [Table 2]"/>
  </connection>
  <connection id="50" xr16:uid="{166D6D52-303E-4C39-A972-457EA4AF977B}" keepAlive="1" name="Query - Table 2 (2)" description="Connection to the 'Table 2 (2)' query in the workbook." type="5" refreshedVersion="6" background="1" saveData="1">
    <dbPr connection="Provider=Microsoft.Mashup.OleDb.1;Data Source=$Workbook$;Location=&quot;Table 2 (2)&quot;;Extended Properties=&quot;&quot;" command="SELECT * FROM [Table 2 (2)]"/>
  </connection>
  <connection id="51" xr16:uid="{737EEB6B-0896-4043-8432-9AB5695D99D3}" keepAlive="1" name="Query - Table 2 (3)" description="Connection to the 'Table 2 (3)' query in the workbook." type="5" refreshedVersion="6" background="1" saveData="1">
    <dbPr connection="Provider=Microsoft.Mashup.OleDb.1;Data Source=$Workbook$;Location=&quot;Table 2 (3)&quot;;Extended Properties=&quot;&quot;" command="SELECT * FROM [Table 2 (3)]"/>
  </connection>
  <connection id="52" xr16:uid="{297101C8-4D34-4415-A47F-64C37D661841}" keepAlive="1" name="Query - The 64 Counties of the State of Colorado" description="Connection to the 'The 64 Counties of the State of Colorado' query in the workbook." type="5" refreshedVersion="6" background="1" saveData="1">
    <dbPr connection="Provider=Microsoft.Mashup.OleDb.1;Data Source=$Workbook$;Location=&quot;The 64 Counties of the State of Colorado&quot;;Extended Properties=&quot;&quot;" command="SELECT * FROM [The 64 Counties of the State of Colorado]"/>
  </connection>
</connections>
</file>

<file path=xl/sharedStrings.xml><?xml version="1.0" encoding="utf-8"?>
<sst xmlns="http://schemas.openxmlformats.org/spreadsheetml/2006/main" count="13181" uniqueCount="7423">
  <si>
    <t>County</t>
  </si>
  <si>
    <t>FIPS code[11]</t>
  </si>
  <si>
    <t>Population (2010)[15]</t>
  </si>
  <si>
    <t>Land Area[15]</t>
  </si>
  <si>
    <t>Map</t>
  </si>
  <si>
    <t>FIPS code</t>
  </si>
  <si>
    <t>Est.</t>
  </si>
  <si>
    <t>Etymology</t>
  </si>
  <si>
    <t>Density</t>
  </si>
  <si>
    <t>Autauga County</t>
  </si>
  <si>
    <t>001</t>
  </si>
  <si>
    <t>Montgomery County</t>
  </si>
  <si>
    <t>54,571</t>
  </si>
  <si>
    <t>594.44 sq mi_x000D_
(1,540 km)</t>
  </si>
  <si>
    <t/>
  </si>
  <si>
    <t>Baldwin County</t>
  </si>
  <si>
    <t>003</t>
  </si>
  <si>
    <t>182,265</t>
  </si>
  <si>
    <t>1,589.78 sq mi_x000D_
(4,118 km)</t>
  </si>
  <si>
    <t>Barbour County</t>
  </si>
  <si>
    <t>005</t>
  </si>
  <si>
    <t>Pike County</t>
  </si>
  <si>
    <t>27,457</t>
  </si>
  <si>
    <t>884.88 sq mi_x000D_
(2,292 km)</t>
  </si>
  <si>
    <t>Bibb County</t>
  </si>
  <si>
    <t>007</t>
  </si>
  <si>
    <t>22,915</t>
  </si>
  <si>
    <t>622.58 sq mi_x000D_
(1,612 km)</t>
  </si>
  <si>
    <t>Blount County</t>
  </si>
  <si>
    <t>009</t>
  </si>
  <si>
    <t>57,322</t>
  </si>
  <si>
    <t>644.78 sq mi_x000D_
(1,670 km)</t>
  </si>
  <si>
    <t>Bullock County</t>
  </si>
  <si>
    <t>011</t>
  </si>
  <si>
    <t>10,914</t>
  </si>
  <si>
    <t>622.80 sq mi_x000D_
(1,613 km)</t>
  </si>
  <si>
    <t>Butler County</t>
  </si>
  <si>
    <t>013</t>
  </si>
  <si>
    <t>20,947</t>
  </si>
  <si>
    <t>776.83 sq mi_x000D_
(2,012 km)</t>
  </si>
  <si>
    <t>Calhoun County</t>
  </si>
  <si>
    <t>015</t>
  </si>
  <si>
    <t>118,572</t>
  </si>
  <si>
    <t>605.87 sq mi_x000D_
(1,569 km)</t>
  </si>
  <si>
    <t>Chambers County</t>
  </si>
  <si>
    <t>017</t>
  </si>
  <si>
    <t>34,215</t>
  </si>
  <si>
    <t>596.53 sq mi_x000D_
(1,545 km)</t>
  </si>
  <si>
    <t>Cherokee County</t>
  </si>
  <si>
    <t>019</t>
  </si>
  <si>
    <t>25,989</t>
  </si>
  <si>
    <t>553.70 sq mi_x000D_
(1,434 km)</t>
  </si>
  <si>
    <t>Chilton County</t>
  </si>
  <si>
    <t>021</t>
  </si>
  <si>
    <t>43,643</t>
  </si>
  <si>
    <t>692.85 sq mi_x000D_
(1,794 km)</t>
  </si>
  <si>
    <t>Choctaw County</t>
  </si>
  <si>
    <t>023</t>
  </si>
  <si>
    <t>13,859</t>
  </si>
  <si>
    <t>913.50 sq mi_x000D_
(2,366 km)</t>
  </si>
  <si>
    <t>Clarke County</t>
  </si>
  <si>
    <t>025</t>
  </si>
  <si>
    <t>Washington County</t>
  </si>
  <si>
    <t>25,833</t>
  </si>
  <si>
    <t>1,238.46 sq mi_x000D_
(3,208 km)</t>
  </si>
  <si>
    <t>Clay County</t>
  </si>
  <si>
    <t>027</t>
  </si>
  <si>
    <t>13,932</t>
  </si>
  <si>
    <t>603.96 sq mi_x000D_
(1,564 km)</t>
  </si>
  <si>
    <t>Cleburne County</t>
  </si>
  <si>
    <t>029</t>
  </si>
  <si>
    <t>14,972</t>
  </si>
  <si>
    <t>560.10 sq mi_x000D_
(1,451 km)</t>
  </si>
  <si>
    <t>Coffee County</t>
  </si>
  <si>
    <t>031</t>
  </si>
  <si>
    <t>Dale County</t>
  </si>
  <si>
    <t>49,948</t>
  </si>
  <si>
    <t>678.97 sq mi_x000D_
(1,759 km)</t>
  </si>
  <si>
    <t>Colbert County</t>
  </si>
  <si>
    <t>033</t>
  </si>
  <si>
    <t>Franklin County</t>
  </si>
  <si>
    <t>54,428</t>
  </si>
  <si>
    <t>592.62 sq mi_x000D_
(1,535 km)</t>
  </si>
  <si>
    <t>Conecuh County</t>
  </si>
  <si>
    <t>035</t>
  </si>
  <si>
    <t>Monroe County</t>
  </si>
  <si>
    <t>13,228</t>
  </si>
  <si>
    <t>850.16 sq mi_x000D_
(2,202 km)</t>
  </si>
  <si>
    <t>Coosa County</t>
  </si>
  <si>
    <t>037</t>
  </si>
  <si>
    <t>11,539</t>
  </si>
  <si>
    <t>650.93 sq mi_x000D_
(1,686 km)</t>
  </si>
  <si>
    <t>Covington County</t>
  </si>
  <si>
    <t>039</t>
  </si>
  <si>
    <t>Henry County</t>
  </si>
  <si>
    <t>37,765</t>
  </si>
  <si>
    <t>1,030.46 sq mi_x000D_
(2,669 km)</t>
  </si>
  <si>
    <t>Crenshaw County</t>
  </si>
  <si>
    <t>041</t>
  </si>
  <si>
    <t>Luverne</t>
  </si>
  <si>
    <t>13,906</t>
  </si>
  <si>
    <t>608.84 sq mi_x000D_
(1,577 km)</t>
  </si>
  <si>
    <t>Cullman County</t>
  </si>
  <si>
    <t>043</t>
  </si>
  <si>
    <t>80,406</t>
  </si>
  <si>
    <t>734.84 sq mi_x000D_
(1,903 km)</t>
  </si>
  <si>
    <t>045</t>
  </si>
  <si>
    <t>50,251</t>
  </si>
  <si>
    <t>561.15 sq mi_x000D_
(1,453 km)</t>
  </si>
  <si>
    <t>Dallas County</t>
  </si>
  <si>
    <t>047</t>
  </si>
  <si>
    <t>43,820</t>
  </si>
  <si>
    <t>978.69 sq mi_x000D_
(2,535 km)</t>
  </si>
  <si>
    <t>DeKalb County</t>
  </si>
  <si>
    <t>049</t>
  </si>
  <si>
    <t>71,109</t>
  </si>
  <si>
    <t>777.09 sq mi_x000D_
(2,013 km)</t>
  </si>
  <si>
    <t>Elmore County</t>
  </si>
  <si>
    <t>051</t>
  </si>
  <si>
    <t>79,303</t>
  </si>
  <si>
    <t>618.48 sq mi_x000D_
(1,602 km)</t>
  </si>
  <si>
    <t>Escambia County</t>
  </si>
  <si>
    <t>053</t>
  </si>
  <si>
    <t>38,319</t>
  </si>
  <si>
    <t>945.08 sq mi_x000D_
(2,448 km)</t>
  </si>
  <si>
    <t>Etowah County</t>
  </si>
  <si>
    <t>055</t>
  </si>
  <si>
    <t>104,430</t>
  </si>
  <si>
    <t>534.99 sq mi_x000D_
(1,386 km)</t>
  </si>
  <si>
    <t>Fayette County</t>
  </si>
  <si>
    <t>057</t>
  </si>
  <si>
    <t>17,241</t>
  </si>
  <si>
    <t>627.66 sq mi_x000D_
(1,626 km)</t>
  </si>
  <si>
    <t>059</t>
  </si>
  <si>
    <t>Russellville</t>
  </si>
  <si>
    <t>31,704</t>
  </si>
  <si>
    <t>633.82 sq mi_x000D_
(1,642 km)</t>
  </si>
  <si>
    <t>Geneva County</t>
  </si>
  <si>
    <t>061</t>
  </si>
  <si>
    <t>26,790</t>
  </si>
  <si>
    <t>574.41 sq mi_x000D_
(1,488 km)</t>
  </si>
  <si>
    <t>Greene County</t>
  </si>
  <si>
    <t>063</t>
  </si>
  <si>
    <t>9,045</t>
  </si>
  <si>
    <t>647.11 sq mi_x000D_
(1,676 km)</t>
  </si>
  <si>
    <t>Hale County</t>
  </si>
  <si>
    <t>065</t>
  </si>
  <si>
    <t>15,760</t>
  </si>
  <si>
    <t>643.94 sq mi_x000D_
(1,668 km)</t>
  </si>
  <si>
    <t>067</t>
  </si>
  <si>
    <t>17,302</t>
  </si>
  <si>
    <t>561.75 sq mi_x000D_
(1,455 km)</t>
  </si>
  <si>
    <t>Houston County</t>
  </si>
  <si>
    <t>069</t>
  </si>
  <si>
    <t>101,547</t>
  </si>
  <si>
    <t>579.82 sq mi_x000D_
(1,502 km)</t>
  </si>
  <si>
    <t>Jackson County</t>
  </si>
  <si>
    <t>071</t>
  </si>
  <si>
    <t>53,227</t>
  </si>
  <si>
    <t>1,077.87 sq mi_x000D_
(2,792 km)</t>
  </si>
  <si>
    <t>Jefferson County</t>
  </si>
  <si>
    <t>073</t>
  </si>
  <si>
    <t>658,466</t>
  </si>
  <si>
    <t>1,111.28 sq mi_x000D_
(2,878 km)</t>
  </si>
  <si>
    <t>Lamar County</t>
  </si>
  <si>
    <t>075</t>
  </si>
  <si>
    <t>14,564</t>
  </si>
  <si>
    <t>604.85 sq mi_x000D_
(1,567 km)</t>
  </si>
  <si>
    <t>Lauderdale County</t>
  </si>
  <si>
    <t>077</t>
  </si>
  <si>
    <t>92,709</t>
  </si>
  <si>
    <t>667.70 sq mi_x000D_
(1,729 km)</t>
  </si>
  <si>
    <t>Lawrence County</t>
  </si>
  <si>
    <t>079</t>
  </si>
  <si>
    <t>34,339</t>
  </si>
  <si>
    <t>690.68 sq mi_x000D_
(1,789 km)</t>
  </si>
  <si>
    <t>Lee County</t>
  </si>
  <si>
    <t>081</t>
  </si>
  <si>
    <t>140,247</t>
  </si>
  <si>
    <t>607.54 sq mi_x000D_
(1,574 km)</t>
  </si>
  <si>
    <t>Limestone County</t>
  </si>
  <si>
    <t>083</t>
  </si>
  <si>
    <t>82,782</t>
  </si>
  <si>
    <t>559.94 sq mi_x000D_
(1,450 km)</t>
  </si>
  <si>
    <t>Lowndes County</t>
  </si>
  <si>
    <t>085</t>
  </si>
  <si>
    <t>11,299</t>
  </si>
  <si>
    <t>715.91 sq mi_x000D_
(1,854 km)</t>
  </si>
  <si>
    <t>Macon County</t>
  </si>
  <si>
    <t>087</t>
  </si>
  <si>
    <t>21,452</t>
  </si>
  <si>
    <t>608.89 sq mi_x000D_
(1,577 km)</t>
  </si>
  <si>
    <t>Madison County</t>
  </si>
  <si>
    <t>089</t>
  </si>
  <si>
    <t>Huntsville</t>
  </si>
  <si>
    <t>334,811</t>
  </si>
  <si>
    <t>801.59 sq mi_x000D_
(2,076 km)</t>
  </si>
  <si>
    <t>Marengo County</t>
  </si>
  <si>
    <t>091</t>
  </si>
  <si>
    <t>21,027</t>
  </si>
  <si>
    <t>976.88 sq mi_x000D_
(2,530 km)</t>
  </si>
  <si>
    <t>Marion County</t>
  </si>
  <si>
    <t>093</t>
  </si>
  <si>
    <t>Tuscaloosa County</t>
  </si>
  <si>
    <t>30,776</t>
  </si>
  <si>
    <t>742.29 sq mi_x000D_
(1,923 km)</t>
  </si>
  <si>
    <t>Marshall County</t>
  </si>
  <si>
    <t>095</t>
  </si>
  <si>
    <t>93,019</t>
  </si>
  <si>
    <t>565.84 sq mi_x000D_
(1,466 km)</t>
  </si>
  <si>
    <t>Mobile County</t>
  </si>
  <si>
    <t>097</t>
  </si>
  <si>
    <t>412,992</t>
  </si>
  <si>
    <t>1,229.44 sq mi_x000D_
(3,184 km)</t>
  </si>
  <si>
    <t>099</t>
  </si>
  <si>
    <t>23,068</t>
  </si>
  <si>
    <t>1,025.67 sq mi_x000D_
(2,656 km)</t>
  </si>
  <si>
    <t>101</t>
  </si>
  <si>
    <t>229,363</t>
  </si>
  <si>
    <t>784.25 sq mi_x000D_
(2,031 km)</t>
  </si>
  <si>
    <t>Morgan County</t>
  </si>
  <si>
    <t>103</t>
  </si>
  <si>
    <t>119,490</t>
  </si>
  <si>
    <t>579.34 sq mi_x000D_
(1,500 km)</t>
  </si>
  <si>
    <t>Perry County</t>
  </si>
  <si>
    <t>105</t>
  </si>
  <si>
    <t>Marion</t>
  </si>
  <si>
    <t>53</t>
  </si>
  <si>
    <t>10,591</t>
  </si>
  <si>
    <t>719.66 sq mi_x000D_
(1,864 km)</t>
  </si>
  <si>
    <t>Pickens County</t>
  </si>
  <si>
    <t>107</t>
  </si>
  <si>
    <t>19,746</t>
  </si>
  <si>
    <t>881.41 sq mi_x000D_
(2,283 km)</t>
  </si>
  <si>
    <t>109</t>
  </si>
  <si>
    <t>32,899</t>
  </si>
  <si>
    <t>672.09 sq mi_x000D_
(1,741 km)</t>
  </si>
  <si>
    <t>Randolph County</t>
  </si>
  <si>
    <t>111</t>
  </si>
  <si>
    <t>22,913</t>
  </si>
  <si>
    <t>580.55 sq mi_x000D_
(1,504 km)</t>
  </si>
  <si>
    <t>Russell County</t>
  </si>
  <si>
    <t>113</t>
  </si>
  <si>
    <t>52,947</t>
  </si>
  <si>
    <t>641.14 sq mi_x000D_
(1,661 km)</t>
  </si>
  <si>
    <t>St. Clair County</t>
  </si>
  <si>
    <t>115</t>
  </si>
  <si>
    <t>Shelby County</t>
  </si>
  <si>
    <t>83,593</t>
  </si>
  <si>
    <t>631.90 sq mi_x000D_
(1,637 km)</t>
  </si>
  <si>
    <t>117</t>
  </si>
  <si>
    <t>195,085</t>
  </si>
  <si>
    <t>784.93 sq mi_x000D_
(2,033 km)</t>
  </si>
  <si>
    <t>Sumter County</t>
  </si>
  <si>
    <t>119</t>
  </si>
  <si>
    <t>13,763</t>
  </si>
  <si>
    <t>903.89 sq mi_x000D_
(2,341 km)</t>
  </si>
  <si>
    <t>Talladega County</t>
  </si>
  <si>
    <t>121</t>
  </si>
  <si>
    <t>82,291</t>
  </si>
  <si>
    <t>736.78 sq mi_x000D_
(1,908 km)</t>
  </si>
  <si>
    <t>Tallapoosa County</t>
  </si>
  <si>
    <t>123</t>
  </si>
  <si>
    <t>41,616</t>
  </si>
  <si>
    <t>716.52 sq mi_x000D_
(1,856 km)</t>
  </si>
  <si>
    <t>125</t>
  </si>
  <si>
    <t>194,656</t>
  </si>
  <si>
    <t>1,321.75 sq mi_x000D_
(3,423 km)</t>
  </si>
  <si>
    <t>Walker County</t>
  </si>
  <si>
    <t>127</t>
  </si>
  <si>
    <t>Jasper</t>
  </si>
  <si>
    <t>67,023</t>
  </si>
  <si>
    <t>791.19 sq mi_x000D_
(2,049 km)</t>
  </si>
  <si>
    <t>129</t>
  </si>
  <si>
    <t>17,581</t>
  </si>
  <si>
    <t>1,080.21 sq mi_x000D_
(2,798 km)</t>
  </si>
  <si>
    <t>Wilcox County</t>
  </si>
  <si>
    <t>131</t>
  </si>
  <si>
    <t>Camden</t>
  </si>
  <si>
    <t>11,670</t>
  </si>
  <si>
    <t>888.50 sq mi_x000D_
(2,301 km)</t>
  </si>
  <si>
    <t>Winston County</t>
  </si>
  <si>
    <t>133</t>
  </si>
  <si>
    <t>24,484</t>
  </si>
  <si>
    <t>612.98 sq mi_x000D_
(1,588 km)</t>
  </si>
  <si>
    <t>Census area</t>
  </si>
  <si>
    <t>FIPS code[4]</t>
  </si>
  <si>
    <t>Largest town (as of 2000)</t>
  </si>
  <si>
    <t>Population[1]</t>
  </si>
  <si>
    <t>Area[9]</t>
  </si>
  <si>
    <t>Largest town_x000D_
(as of 2000)</t>
  </si>
  <si>
    <t>Population</t>
  </si>
  <si>
    <t>Area</t>
  </si>
  <si>
    <t>Aleutians West Census Area</t>
  </si>
  <si>
    <t>016</t>
  </si>
  <si>
    <t>Unalaska</t>
  </si>
  <si>
    <t>Location in the western Aleutian Islands.</t>
  </si>
  <si>
    <t>1.27</t>
  </si>
  <si>
    <t>5,579</t>
  </si>
  <si>
    <t>4,394 sq mi_x000D_
(11,380 km)</t>
  </si>
  <si>
    <t>Bethel Census Area</t>
  </si>
  <si>
    <t>050</t>
  </si>
  <si>
    <t>Bethel</t>
  </si>
  <si>
    <t>City of Bethel, the largest settlement in the census area, which is itself named for the Biblical term Bethel ("house of God").</t>
  </si>
  <si>
    <t>0.45</t>
  </si>
  <si>
    <t>18,131</t>
  </si>
  <si>
    <t>40,631 sq mi_x000D_
(105,234 km)</t>
  </si>
  <si>
    <t>Chugach Census Area</t>
  </si>
  <si>
    <t>Valdez</t>
  </si>
  <si>
    <t>The Chugach people_x000D_
(Part of Valdez–Cordova Census Area prior to January 02, 2019)</t>
  </si>
  <si>
    <t>0.71</t>
  </si>
  <si>
    <t>6,734</t>
  </si>
  <si>
    <t>9,530 sq mi_x000D_
(24,683 km)</t>
  </si>
  <si>
    <t>Copper River Census Area</t>
  </si>
  <si>
    <t>066</t>
  </si>
  <si>
    <t>Glennallen</t>
  </si>
  <si>
    <t>The Copper River_x000D_
(Part of Valdez–Cordova Census Area prior to January 02, 2019)</t>
  </si>
  <si>
    <t>0.11</t>
  </si>
  <si>
    <t>2,764</t>
  </si>
  <si>
    <t>24,692 sq mi_x000D_
(63,952 km)</t>
  </si>
  <si>
    <t>Dillingham Census Area</t>
  </si>
  <si>
    <t>070</t>
  </si>
  <si>
    <t>Dillingham</t>
  </si>
  <si>
    <t>The city of Dillingham, the largest settlement in the area, which was itself named after United States Senator Paul Dillingham (1843-1923), who had toured Alaska extensively with his Senate subcommittee in 1903.</t>
  </si>
  <si>
    <t>0.27</t>
  </si>
  <si>
    <t>4,887</t>
  </si>
  <si>
    <t>18,334 sq mi_x000D_
(47,485 km)</t>
  </si>
  <si>
    <t>Hoonah–Angoon Census Area</t>
  </si>
  <si>
    <t>Hoonah</t>
  </si>
  <si>
    <t>The cities of Hoonah and Angoon</t>
  </si>
  <si>
    <t>0.33</t>
  </si>
  <si>
    <t>2,145</t>
  </si>
  <si>
    <t>6,555 sq mi_x000D_
(16,977 km)</t>
  </si>
  <si>
    <t>Kusilvak Census Area</t>
  </si>
  <si>
    <t>158</t>
  </si>
  <si>
    <t>Hooper Bay</t>
  </si>
  <si>
    <t>Kusilvak Mountains_x000D_
(Known as Wade Hampton prior to 2015)</t>
  </si>
  <si>
    <t>0.48</t>
  </si>
  <si>
    <t>8,180</t>
  </si>
  <si>
    <t>17,077 sq mi_x000D_
(44,229 km)</t>
  </si>
  <si>
    <t>Nome Census Area</t>
  </si>
  <si>
    <t>180</t>
  </si>
  <si>
    <t>Nome</t>
  </si>
  <si>
    <t>City of Nome, the largest settlement in the census area.</t>
  </si>
  <si>
    <t>0.43</t>
  </si>
  <si>
    <t>9,831</t>
  </si>
  <si>
    <t>22,970 sq mi_x000D_
(59,492 km)</t>
  </si>
  <si>
    <t>Prince of Wales-Hyder Census Area</t>
  </si>
  <si>
    <t>198</t>
  </si>
  <si>
    <t>Craig</t>
  </si>
  <si>
    <t>Prince of Wales Island and the town of Hyder_x000D_
(Known as Prince of Wales-Outer Ketchikan prior to the expansion of Ketchikan Gateway Borough in 2008)</t>
  </si>
  <si>
    <t>1.18</t>
  </si>
  <si>
    <t>6,194</t>
  </si>
  <si>
    <t>5,264 sq mi_x000D_
(13,634 km)</t>
  </si>
  <si>
    <t>Southeast Fairbanks Census Area</t>
  </si>
  <si>
    <t>240</t>
  </si>
  <si>
    <t>Deltana</t>
  </si>
  <si>
    <t>Its location, southeast of Fairbanks</t>
  </si>
  <si>
    <t>0.28</t>
  </si>
  <si>
    <t>6,891</t>
  </si>
  <si>
    <t>24,823 sq mi_x000D_
(64,291 km)</t>
  </si>
  <si>
    <t>Yukon-Koyukuk Census Area</t>
  </si>
  <si>
    <t>290</t>
  </si>
  <si>
    <t>Fort Yukon</t>
  </si>
  <si>
    <t>Yukon River ("great river" in Gwich’in), which flows through the census area; and the city of Koyukuk</t>
  </si>
  <si>
    <t>0.04</t>
  </si>
  <si>
    <t>5,198</t>
  </si>
  <si>
    <t>145,576 sq mi_x000D_
(377,040 km)</t>
  </si>
  <si>
    <t>Borough</t>
  </si>
  <si>
    <t>Borough seat[5]</t>
  </si>
  <si>
    <t>Class [6][7][8]</t>
  </si>
  <si>
    <t>Est.[5]</t>
  </si>
  <si>
    <t>Origin</t>
  </si>
  <si>
    <t>Borough seat</t>
  </si>
  <si>
    <t>Class</t>
  </si>
  <si>
    <t>Aleutians East Borough</t>
  </si>
  <si>
    <t>Sand Point</t>
  </si>
  <si>
    <t>Second</t>
  </si>
  <si>
    <t>1987</t>
  </si>
  <si>
    <t>-</t>
  </si>
  <si>
    <t>Its location in the east Aleutian Islands, which are themselves of uncertain linguistic origin; possibly derived from Chukchi word aliat ("island")</t>
  </si>
  <si>
    <t>0.42</t>
  </si>
  <si>
    <t>2,938</t>
  </si>
  <si>
    <t>6,985 sq mi_x000D_
(18,091 km)</t>
  </si>
  <si>
    <t>Anchorage</t>
  </si>
  <si>
    <t>020</t>
  </si>
  <si>
    <t>(Consolidated_x000D_
city-borough)</t>
  </si>
  <si>
    <t>Unified Home Rule</t>
  </si>
  <si>
    <t>1964/1975</t>
  </si>
  <si>
    <t>Anchorage Borough formed in 1964, merged with city in 1975 to form unified city-borough</t>
  </si>
  <si>
    <t>Derived from the presence of a safe place to anchor and unload supplies for construction of the Alaska Railroad circa 1913, thereby creating a community.</t>
  </si>
  <si>
    <t>170.97</t>
  </si>
  <si>
    <t>291,845</t>
  </si>
  <si>
    <t>1,707 sq mi_x000D_
(4,421 km)</t>
  </si>
  <si>
    <t>Bristol Bay Borough</t>
  </si>
  <si>
    <t>060</t>
  </si>
  <si>
    <t>Naknek</t>
  </si>
  <si>
    <t>1962</t>
  </si>
  <si>
    <t>Named in 1778 by Capt. James Cook for George Digby, 2nd Earl of Bristol.</t>
  </si>
  <si>
    <t>1.80</t>
  </si>
  <si>
    <t>869</t>
  </si>
  <si>
    <t>482 sq mi_x000D_
(1,248 km)</t>
  </si>
  <si>
    <t>Denali Borough</t>
  </si>
  <si>
    <t>068</t>
  </si>
  <si>
    <t>Healy</t>
  </si>
  <si>
    <t>Home Rule</t>
  </si>
  <si>
    <t>1990</t>
  </si>
  <si>
    <t>From Denali, the tallest North American mountain, which means "great one" in the Dena'ina language</t>
  </si>
  <si>
    <t>0.15</t>
  </si>
  <si>
    <t>1,860</t>
  </si>
  <si>
    <t>12,637 sq mi_x000D_
(32,730 km)</t>
  </si>
  <si>
    <t>Fairbanks North Star Borough</t>
  </si>
  <si>
    <t>090</t>
  </si>
  <si>
    <t>Fairbanks</t>
  </si>
  <si>
    <t>1964</t>
  </si>
  <si>
    <t>Named for its borough seat of Fairbanks, named in turn for Charles Fairbanks (1852 - 1918), U.S. Senator from Indiana and vice president under Theodore Roosevelt, and for Polaris, the North Star</t>
  </si>
  <si>
    <t>13.07</t>
  </si>
  <si>
    <t>95,898</t>
  </si>
  <si>
    <t>7,335 sq mi_x000D_
(18,998 km)</t>
  </si>
  <si>
    <t>Haines Borough</t>
  </si>
  <si>
    <t>100</t>
  </si>
  <si>
    <t>1968_x000D_
(Consolidated 2002)</t>
  </si>
  <si>
    <t>After Haines, which was itself named for Mrs. F.E. Haines, the key fundraiser for the construction of a Presbyterian mission in the town.</t>
  </si>
  <si>
    <t>1.07</t>
  </si>
  <si>
    <t>2,516</t>
  </si>
  <si>
    <t>2,345 sq mi_x000D_
(6,074 km)</t>
  </si>
  <si>
    <t>Juneau</t>
  </si>
  <si>
    <t>110</t>
  </si>
  <si>
    <t>1970</t>
  </si>
  <si>
    <t>The cities of Juneau and Douglas merged with the surrounding borough to form the municipality</t>
  </si>
  <si>
    <t>Joseph "Joe" Juneau, prospector and co-founder of the city.</t>
  </si>
  <si>
    <t>11.83</t>
  </si>
  <si>
    <t>31,986</t>
  </si>
  <si>
    <t>2,704 sq mi_x000D_
(7,003 km)</t>
  </si>
  <si>
    <t>Kenai Peninsula Borough</t>
  </si>
  <si>
    <t>122</t>
  </si>
  <si>
    <t>Soldotna</t>
  </si>
  <si>
    <t>The Kenai Peninsula, whose name may be derived from Kenayskaya, the Russian name for Cook Inlet.</t>
  </si>
  <si>
    <t>3.64</t>
  </si>
  <si>
    <t>58,367</t>
  </si>
  <si>
    <t>16,023 sq mi_x000D_
(41,499 km)</t>
  </si>
  <si>
    <t>Ketchikan Gateway Borough</t>
  </si>
  <si>
    <t>130</t>
  </si>
  <si>
    <t>Ketchikan</t>
  </si>
  <si>
    <t>1963</t>
  </si>
  <si>
    <t>The borough seat of Ketchikan and the borough's gateway location on the Alaska-Canada border.</t>
  </si>
  <si>
    <t>2.83</t>
  </si>
  <si>
    <t>13,739</t>
  </si>
  <si>
    <t>4,857 sq mi_x000D_
(12,580 km)</t>
  </si>
  <si>
    <t>Kodiak Island Borough</t>
  </si>
  <si>
    <t>150</t>
  </si>
  <si>
    <t>Kodiak</t>
  </si>
  <si>
    <t>Named after Kodiak Island, which may itself be named for the Koniag people</t>
  </si>
  <si>
    <t>1.97</t>
  </si>
  <si>
    <t>13,001</t>
  </si>
  <si>
    <t>6,615 sq mi_x000D_
(17,133 km)</t>
  </si>
  <si>
    <t>Lake and Peninsula Borough</t>
  </si>
  <si>
    <t>164</t>
  </si>
  <si>
    <t>King Salmon</t>
  </si>
  <si>
    <t>1989</t>
  </si>
  <si>
    <t>The borough's many large lakes, and the Alaska Peninsula</t>
  </si>
  <si>
    <t>0.07</t>
  </si>
  <si>
    <t>1,622</t>
  </si>
  <si>
    <t>23,905 sq mi_x000D_
(61,914 km)</t>
  </si>
  <si>
    <t>Matanuska-Susitna Borough</t>
  </si>
  <si>
    <t>170</t>
  </si>
  <si>
    <t>Palmer</t>
  </si>
  <si>
    <t>Named for the valley that the Matanuska and Susitna Rivers form.</t>
  </si>
  <si>
    <t>4.31</t>
  </si>
  <si>
    <t>106,438</t>
  </si>
  <si>
    <t>24,715 sq mi_x000D_
(64,012 km)</t>
  </si>
  <si>
    <t>North Slope Borough</t>
  </si>
  <si>
    <t>185</t>
  </si>
  <si>
    <t>Utqiagvik</t>
  </si>
  <si>
    <t>1972</t>
  </si>
  <si>
    <t>The Alaska North Slope along the Brooks Range.</t>
  </si>
  <si>
    <t>9,886</t>
  </si>
  <si>
    <t>88,824 sq mi_x000D_
(230,053 km)</t>
  </si>
  <si>
    <t>Northwest Arctic Borough</t>
  </si>
  <si>
    <t>188</t>
  </si>
  <si>
    <t>Kotzebue</t>
  </si>
  <si>
    <t>1986</t>
  </si>
  <si>
    <t>In 1986, residents of Kotzebue and 10 other area villages voted to form the Northwest Arctic Borough (with boundaries coincident with those of NANA), to be economically based on taxing the Red Dog mine, then under development.</t>
  </si>
  <si>
    <t>Its geographic location and position above the Arctic Circle.</t>
  </si>
  <si>
    <t>0.22</t>
  </si>
  <si>
    <t>7,715</t>
  </si>
  <si>
    <t>35,664 sq mi_x000D_
(92,369 km)</t>
  </si>
  <si>
    <t>Petersburg Borough</t>
  </si>
  <si>
    <t>195</t>
  </si>
  <si>
    <t>Petersburg</t>
  </si>
  <si>
    <t>2013</t>
  </si>
  <si>
    <t>Incorporated after voters approved borough formation in December 2012.</t>
  </si>
  <si>
    <t>Named for Norwegian immigrant Peter Buschmann, founder of the former city of Petersburg.</t>
  </si>
  <si>
    <t>1.11</t>
  </si>
  <si>
    <t>3,226</t>
  </si>
  <si>
    <t>2,901 sq mi_x000D_
(7,514 km)</t>
  </si>
  <si>
    <t>Sitka</t>
  </si>
  <si>
    <t>220</t>
  </si>
  <si>
    <t>1971</t>
  </si>
  <si>
    <t>Derived from Tlingit word Shee At'iká, meaning "People on the outside of Shee (Baranof Island)."</t>
  </si>
  <si>
    <t>2.97</t>
  </si>
  <si>
    <t>8,532</t>
  </si>
  <si>
    <t>2,870 sq mi_x000D_
(7,433 km)</t>
  </si>
  <si>
    <t>Skagway</t>
  </si>
  <si>
    <t>230</t>
  </si>
  <si>
    <t>First</t>
  </si>
  <si>
    <t>2007</t>
  </si>
  <si>
    <t>Derived from Tlingit word Shgagwèi, meaning "a windy place with white caps on the water."</t>
  </si>
  <si>
    <t>2.52</t>
  </si>
  <si>
    <t>1,095</t>
  </si>
  <si>
    <t>434 sq mi_x000D_
(1,124 km)</t>
  </si>
  <si>
    <t>Unorganized Borough</t>
  </si>
  <si>
    <t>1961</t>
  </si>
  <si>
    <t>The Borough Act of 1961 created The Unorganized Borough including all of Alaska not within a Unified, Home rule, First class or Second class borough.</t>
  </si>
  <si>
    <t>A legal entity in Alaska, covering those parts of Alaska not within an incorporated borough; it is administered by the state of Alaska.</t>
  </si>
  <si>
    <t>0.26</t>
  </si>
  <si>
    <t>76,534</t>
  </si>
  <si>
    <t>295,153 sq mi_x000D_
(764,443 km)</t>
  </si>
  <si>
    <t>Wrangell</t>
  </si>
  <si>
    <t>275</t>
  </si>
  <si>
    <t>2008</t>
  </si>
  <si>
    <t>formerly part of Wrangell-Petersburg Census Area</t>
  </si>
  <si>
    <t>Ferdinand von Wrangel, Russian administrator of Alaska, 1840-49.</t>
  </si>
  <si>
    <t>0.94</t>
  </si>
  <si>
    <t>2,400</t>
  </si>
  <si>
    <t>2,556 sq mi_x000D_
(6,620 km)</t>
  </si>
  <si>
    <t>Yakutat</t>
  </si>
  <si>
    <t>282</t>
  </si>
  <si>
    <t>1992</t>
  </si>
  <si>
    <t>Yakutat Bay and the Yakutat Alaska Native people</t>
  </si>
  <si>
    <t>540</t>
  </si>
  <si>
    <t>7,623 sq mi_x000D_
(19,743 km)</t>
  </si>
  <si>
    <t>County seat[1]</t>
  </si>
  <si>
    <t>Est.[2]</t>
  </si>
  <si>
    <t>Etymology[2]</t>
  </si>
  <si>
    <t>Area[3]</t>
  </si>
  <si>
    <t>Arkansas County</t>
  </si>
  <si>
    <t>Stuttgart, _x000D_
DeWitt</t>
  </si>
  <si>
    <t>December 13, 1813</t>
  </si>
  <si>
    <t>1st County (Eastern Arkansas)</t>
  </si>
  <si>
    <t>The state of Arkansas</t>
  </si>
  <si>
    <t>19,019</t>
  </si>
  <si>
    <t>1,033.79 sq mi_x000D_
(2,678 km)</t>
  </si>
  <si>
    <t>Ashley County</t>
  </si>
  <si>
    <t>Hamburg</t>
  </si>
  <si>
    <t>November 30, 1848</t>
  </si>
  <si>
    <t>Chicot, Drew and Union counties</t>
  </si>
  <si>
    <t>Chester Ashley (1791–1848), a U.S. Senator from Arkansas</t>
  </si>
  <si>
    <t>21,853</t>
  </si>
  <si>
    <t>939.08 sq mi_x000D_
(2,432 km)</t>
  </si>
  <si>
    <t>Baxter County</t>
  </si>
  <si>
    <t>Mountain Home</t>
  </si>
  <si>
    <t>March 24, 1873</t>
  </si>
  <si>
    <t>Fulton, Izard, Marion, and Searcy counties</t>
  </si>
  <si>
    <t>Elisha Baxter (1827–1899), a governor of Arkansas</t>
  </si>
  <si>
    <t>41,513</t>
  </si>
  <si>
    <t>586.74 sq mi_x000D_
(1,520 km)</t>
  </si>
  <si>
    <t>Benton County</t>
  </si>
  <si>
    <t>Bentonville</t>
  </si>
  <si>
    <t>September 30, 1836</t>
  </si>
  <si>
    <t>Thomas Hart Benton (1782–1858), a U.S. Senator from Missouri</t>
  </si>
  <si>
    <t>221,339</t>
  </si>
  <si>
    <t>884.86 sq mi_x000D_
(2,292 km)</t>
  </si>
  <si>
    <t>Boone County</t>
  </si>
  <si>
    <t>Harrison</t>
  </si>
  <si>
    <t>April 9, 1869</t>
  </si>
  <si>
    <t>Carroll and Marion counties</t>
  </si>
  <si>
    <t>Some historians say Daniel Boone (1734–1820), the American frontiersman</t>
  </si>
  <si>
    <t>36,903</t>
  </si>
  <si>
    <t>601.82 sq mi_x000D_
(1,559 km)</t>
  </si>
  <si>
    <t>Bradley County</t>
  </si>
  <si>
    <t>Warren</t>
  </si>
  <si>
    <t>December 18, 1840</t>
  </si>
  <si>
    <t>Union County</t>
  </si>
  <si>
    <t>Hugh Bradley, a soldier in the War of 1812 and early area settler</t>
  </si>
  <si>
    <t>11,508</t>
  </si>
  <si>
    <t>654.38 sq mi_x000D_
(1,695 km)</t>
  </si>
  <si>
    <t>Hampton</t>
  </si>
  <si>
    <t>December 6, 1850</t>
  </si>
  <si>
    <t>Dallas and Ouachita counties</t>
  </si>
  <si>
    <t>John C. Calhoun (1782–1850), 7th Vice President of the United States and a Senator from South Carolina</t>
  </si>
  <si>
    <t>5,368</t>
  </si>
  <si>
    <t>632.54 sq mi_x000D_
(1,638 km)</t>
  </si>
  <si>
    <t>Carroll County</t>
  </si>
  <si>
    <t>Berryville, _x000D_
Eureka Springs</t>
  </si>
  <si>
    <t>November 1, 1833</t>
  </si>
  <si>
    <t>Izard County and later by Madison County (1870)</t>
  </si>
  <si>
    <t>Charles Carroll of Carrollton (1737–1832), a signer of the Declaration of Independence</t>
  </si>
  <si>
    <t>27,446</t>
  </si>
  <si>
    <t>638.81 sq mi_x000D_
(1,655 km)</t>
  </si>
  <si>
    <t>Chicot County</t>
  </si>
  <si>
    <t>Lake Village</t>
  </si>
  <si>
    <t>October 15, 1823</t>
  </si>
  <si>
    <t>Point Chicot on the Mississippi River</t>
  </si>
  <si>
    <t>11,800</t>
  </si>
  <si>
    <t>690.88 sq mi_x000D_
(1,789 km)</t>
  </si>
  <si>
    <t>Clark County</t>
  </si>
  <si>
    <t>Arkadelphia</t>
  </si>
  <si>
    <t>December 15, 1818</t>
  </si>
  <si>
    <t>Arkansas (1818)</t>
  </si>
  <si>
    <t>William Clark (1770–1838), explorer and Governor of the Missouri Territory</t>
  </si>
  <si>
    <t>22,995</t>
  </si>
  <si>
    <t>882.60 sq mi_x000D_
(2,286 km)</t>
  </si>
  <si>
    <t>Piggott, _x000D_
Corning</t>
  </si>
  <si>
    <t>Randolph and Greene counties, and originally named Clayton before 1875</t>
  </si>
  <si>
    <t>John Clayton, a state senator; later shortened to Clay_x000D_
to avoid misassociation with Powell Clayton</t>
  </si>
  <si>
    <t>16,083</t>
  </si>
  <si>
    <t>641.42 sq mi_x000D_
(1,661 km)</t>
  </si>
  <si>
    <t>Heber Springs</t>
  </si>
  <si>
    <t>February 20, 1883</t>
  </si>
  <si>
    <t>White, Van Buren, and Independence counties</t>
  </si>
  <si>
    <t>Patrick Cleburne (1828–1864), a Confederate General in the Civil War</t>
  </si>
  <si>
    <t>25,970</t>
  </si>
  <si>
    <t>591.91 sq mi_x000D_
(1,533 km)</t>
  </si>
  <si>
    <t>Cleveland County</t>
  </si>
  <si>
    <t>Rison</t>
  </si>
  <si>
    <t>April 17, 1873</t>
  </si>
  <si>
    <t>Bradley, Dallas, Jefferson counties, and formerly named Dorsey County (from 1885)</t>
  </si>
  <si>
    <t>Grover Cleveland (1837–1908), 22nd and 24th President of the United States_x000D_
(formerly Stephen Dorsey, U.S. Senator from Arkansas)</t>
  </si>
  <si>
    <t>8,689</t>
  </si>
  <si>
    <t>598.80 sq mi_x000D_
(1,551 km)</t>
  </si>
  <si>
    <t>Columbia County</t>
  </si>
  <si>
    <t>Magnolia</t>
  </si>
  <si>
    <t>December 17, 1852</t>
  </si>
  <si>
    <t>Formed from Lafayette, Hempstead, and Ouachita counties</t>
  </si>
  <si>
    <t>Columbia, a female personification of the United States</t>
  </si>
  <si>
    <t>24,552</t>
  </si>
  <si>
    <t>766.86 sq mi_x000D_
(1,986 km)</t>
  </si>
  <si>
    <t>Conway County</t>
  </si>
  <si>
    <t>Morrilton</t>
  </si>
  <si>
    <t>October 20, 1825</t>
  </si>
  <si>
    <t>Pulaski County</t>
  </si>
  <si>
    <t>Henry Wharton Conway (1793–1827), territorial delegate to the United States House of Representatives</t>
  </si>
  <si>
    <t>21,273</t>
  </si>
  <si>
    <t>566.66 sq mi_x000D_
(1,468 km)</t>
  </si>
  <si>
    <t>Craighead County</t>
  </si>
  <si>
    <t>Jonesboro, _x000D_
Lake City</t>
  </si>
  <si>
    <t>February 19, 1859</t>
  </si>
  <si>
    <t>Mississippi, Greene, Poinsett counties</t>
  </si>
  <si>
    <t>Thomas Craighead (1798–1862), a state senator who ironically opposed the creation of the county</t>
  </si>
  <si>
    <t>96,443</t>
  </si>
  <si>
    <t>712.98 sq mi_x000D_
(1,847 km)</t>
  </si>
  <si>
    <t>Crawford County</t>
  </si>
  <si>
    <t>Van Buren</t>
  </si>
  <si>
    <t>October 18, 1820</t>
  </si>
  <si>
    <t>William H. Crawford (1772–1834), a politician who served as Secretary of the Treasury and Secretary of War</t>
  </si>
  <si>
    <t>61,948</t>
  </si>
  <si>
    <t>604.20 sq mi_x000D_
(1,565 km)</t>
  </si>
  <si>
    <t>Crittenden County</t>
  </si>
  <si>
    <t>October 22, 1825</t>
  </si>
  <si>
    <t>Phillips County</t>
  </si>
  <si>
    <t>Robert Crittenden (1797–1834), Governor of the Arkansas Territory</t>
  </si>
  <si>
    <t>50,902</t>
  </si>
  <si>
    <t>636.74 sq mi_x000D_
(1,649 km)</t>
  </si>
  <si>
    <t>Cross County</t>
  </si>
  <si>
    <t>Wynne</t>
  </si>
  <si>
    <t>November 15, 1862</t>
  </si>
  <si>
    <t>St. Francis, Poinsett, and Crittenden counties</t>
  </si>
  <si>
    <t>David C. Cross, a Confederate soldier in the Civil War and local politician</t>
  </si>
  <si>
    <t>17,870</t>
  </si>
  <si>
    <t>622.33 sq mi_x000D_
(1,612 km)</t>
  </si>
  <si>
    <t>Fordyce</t>
  </si>
  <si>
    <t>January 1, 1845</t>
  </si>
  <si>
    <t>Clark and Bradley counties</t>
  </si>
  <si>
    <t>George M. Dallas (1792–1864), 11th Vice President of the United States</t>
  </si>
  <si>
    <t>8,116</t>
  </si>
  <si>
    <t>668.16 sq mi_x000D_
(1,731 km)</t>
  </si>
  <si>
    <t>Desha County</t>
  </si>
  <si>
    <t>Arkansas City</t>
  </si>
  <si>
    <t>December 12, 1838</t>
  </si>
  <si>
    <t>Arkansas, Union counties, then from Chicot County (prior to 1880), and Lincoln (prior 1930)</t>
  </si>
  <si>
    <t>Benjamin Desha, a soldier in the War of 1812</t>
  </si>
  <si>
    <t>13,008</t>
  </si>
  <si>
    <t>819.52 sq mi_x000D_
(2,123 km)</t>
  </si>
  <si>
    <t>Drew County</t>
  </si>
  <si>
    <t>Monticello</t>
  </si>
  <si>
    <t>November 26, 1846</t>
  </si>
  <si>
    <t>Bradley, Chicot, Desha, Union counties</t>
  </si>
  <si>
    <t>Thomas Stevenson Drew (1802–1879), 3rd Governor of Arkansas</t>
  </si>
  <si>
    <t>18,509</t>
  </si>
  <si>
    <t>835.65 sq mi_x000D_
(2,164 km)</t>
  </si>
  <si>
    <t>Faulkner County</t>
  </si>
  <si>
    <t>Conway</t>
  </si>
  <si>
    <t>April 12, 1873</t>
  </si>
  <si>
    <t>Pulaski and Conway counties</t>
  </si>
  <si>
    <t>Sanford Faulkner (1806–1874), a Confederate soldier and the composer of the song "The Arkansas Traveler"</t>
  </si>
  <si>
    <t>113,237</t>
  </si>
  <si>
    <t>664.01 sq mi_x000D_
(1,720 km)</t>
  </si>
  <si>
    <t>Ozark, _x000D_
Charleston</t>
  </si>
  <si>
    <t>December 19, 1837</t>
  </si>
  <si>
    <t>Crawford and Johnson counties</t>
  </si>
  <si>
    <t>Benjamin Franklin (1706–1790), founding father of the United States</t>
  </si>
  <si>
    <t>18,125</t>
  </si>
  <si>
    <t>619.69 sq mi_x000D_
(1,605 km)</t>
  </si>
  <si>
    <t>Fulton County</t>
  </si>
  <si>
    <t>Salem</t>
  </si>
  <si>
    <t>December 21, 1842</t>
  </si>
  <si>
    <t>Izard County and then later from Lawrence County (prior 1850)</t>
  </si>
  <si>
    <t>William S. Fulton (1795–1844), the last Governor of the Arkansas Territory prior to statehood</t>
  </si>
  <si>
    <t>12,245</t>
  </si>
  <si>
    <t>620.32 sq mi_x000D_
(1,607 km)</t>
  </si>
  <si>
    <t>Garland County</t>
  </si>
  <si>
    <t>Hot Springs</t>
  </si>
  <si>
    <t>April 5, 1873</t>
  </si>
  <si>
    <t>Montgomery, Hot Spring, and Saline counties</t>
  </si>
  <si>
    <t>Augustus Hill Garland (1832–1899), U.S. Senator and 11th Governor of Arkansas</t>
  </si>
  <si>
    <t>96,024</t>
  </si>
  <si>
    <t>734.57 sq mi_x000D_
(1,903 km)</t>
  </si>
  <si>
    <t>Grant County</t>
  </si>
  <si>
    <t>Sheridan</t>
  </si>
  <si>
    <t>February 4, 1869</t>
  </si>
  <si>
    <t>Jefferson, Hot Spring, Saline counties</t>
  </si>
  <si>
    <t>Ulysses S. Grant (1822–1885), 18th President of the United States</t>
  </si>
  <si>
    <t>17,853</t>
  </si>
  <si>
    <t>633.01 sq mi_x000D_
(1,639 km)</t>
  </si>
  <si>
    <t>Paragould</t>
  </si>
  <si>
    <t>November 5, 1833</t>
  </si>
  <si>
    <t>Lawrence County and later on by Randolph</t>
  </si>
  <si>
    <t>Nathanael Greene (1742–1786), the Revolutionary War General</t>
  </si>
  <si>
    <t>42,090</t>
  </si>
  <si>
    <t>579.65 sq mi_x000D_
(1,501 km)</t>
  </si>
  <si>
    <t>Hempstead County</t>
  </si>
  <si>
    <t>Hope</t>
  </si>
  <si>
    <t>Edward Hempstead (1780–1817), Delegate to the U.S. House of Representatives from the Missouri Territory</t>
  </si>
  <si>
    <t>22,609</t>
  </si>
  <si>
    <t>741.36 sq mi_x000D_
(1,920 km)</t>
  </si>
  <si>
    <t>Hot Spring County</t>
  </si>
  <si>
    <t>Malvern</t>
  </si>
  <si>
    <t>November 2, 1829</t>
  </si>
  <si>
    <t>Clark County and later from Montgomery County (prior 1880)</t>
  </si>
  <si>
    <t>Naturally occurring hot springs within the county</t>
  </si>
  <si>
    <t>32,923</t>
  </si>
  <si>
    <t>622.16 sq mi_x000D_
(1,611 km)</t>
  </si>
  <si>
    <t>Howard County</t>
  </si>
  <si>
    <t>Nashville</t>
  </si>
  <si>
    <t>Pike, Hempstead, Polk, Sevier counties.</t>
  </si>
  <si>
    <t>James H. Howard, a state senator</t>
  </si>
  <si>
    <t>13,789</t>
  </si>
  <si>
    <t>595.20 sq mi_x000D_
(1,542 km)</t>
  </si>
  <si>
    <t>Independence County</t>
  </si>
  <si>
    <t>Batesville</t>
  </si>
  <si>
    <t>October 20, 1820</t>
  </si>
  <si>
    <t>Lawrence County (1820)</t>
  </si>
  <si>
    <t>The Declaration of Independence</t>
  </si>
  <si>
    <t>36,647</t>
  </si>
  <si>
    <t>771.57 sq mi_x000D_
(1,998 km)</t>
  </si>
  <si>
    <t>Izard County</t>
  </si>
  <si>
    <t>Melbourne</t>
  </si>
  <si>
    <t>October 27, 1825</t>
  </si>
  <si>
    <t>Independence, Crawford counties, and later from Fulton (prior 1880)</t>
  </si>
  <si>
    <t>George Izard (1776–1828), Governor of the Arkansas Territory and a General during the War of 1812</t>
  </si>
  <si>
    <t>13,696</t>
  </si>
  <si>
    <t>584.02 sq mi_x000D_
(1,513 km)</t>
  </si>
  <si>
    <t>Newport</t>
  </si>
  <si>
    <t>November 5, 1829</t>
  </si>
  <si>
    <t>Lawrence and St. Francis counties</t>
  </si>
  <si>
    <t>Andrew Jackson (1767–1845), 7th President of the United States</t>
  </si>
  <si>
    <t>17,997</t>
  </si>
  <si>
    <t>641.45 sq mi_x000D_
(1,661 km)</t>
  </si>
  <si>
    <t>Pine Bluff</t>
  </si>
  <si>
    <t>Arkansas and Pulaski</t>
  </si>
  <si>
    <t>Thomas Jefferson (1743–1826), 3rd President of the United States</t>
  </si>
  <si>
    <t>77,435</t>
  </si>
  <si>
    <t>913.70 sq mi_x000D_
(2,366 km)</t>
  </si>
  <si>
    <t>Johnson County</t>
  </si>
  <si>
    <t>Clarksville</t>
  </si>
  <si>
    <t>November 16, 1833</t>
  </si>
  <si>
    <t>Pope County, and a small portion from Madison County (prior 1890)</t>
  </si>
  <si>
    <t>Benjamin Johnson (1784–1849), the first judge of the federal district court for Arkansas</t>
  </si>
  <si>
    <t>25,540</t>
  </si>
  <si>
    <t>682.74 sq mi_x000D_
(1,768 km)</t>
  </si>
  <si>
    <t>Lafayette County</t>
  </si>
  <si>
    <t>Lewisville</t>
  </si>
  <si>
    <t>October 15, 1827</t>
  </si>
  <si>
    <t>Hempstead County and later from Columbia County (prior 1910)</t>
  </si>
  <si>
    <t>Gilbert du Motier, Marquis de Lafayette (1757–1834), a Frenchman who served as a General in the Continental Army during the Revolutionary War</t>
  </si>
  <si>
    <t>7,645</t>
  </si>
  <si>
    <t>545.07 sq mi_x000D_
(1,412 km)</t>
  </si>
  <si>
    <t>Walnut Ridge</t>
  </si>
  <si>
    <t>January 15, 1815</t>
  </si>
  <si>
    <t>Arkansas and New Madrid (MO) in 1815</t>
  </si>
  <si>
    <t>James Lawrence (1781–1813), an American naval officer during the War of 1812</t>
  </si>
  <si>
    <t>17,415</t>
  </si>
  <si>
    <t>592.34 sq mi_x000D_
(1,534 km)</t>
  </si>
  <si>
    <t>Marianna</t>
  </si>
  <si>
    <t>Phillips, Monroe, Crittenden, and St. Francis counties.</t>
  </si>
  <si>
    <t>Robert E. Lee (1807–1870), a confederate General during the Civil War</t>
  </si>
  <si>
    <t>10,424</t>
  </si>
  <si>
    <t>619.47 sq mi_x000D_
(1,604 km)</t>
  </si>
  <si>
    <t>Lincoln County</t>
  </si>
  <si>
    <t>Star City</t>
  </si>
  <si>
    <t>March 28, 1871</t>
  </si>
  <si>
    <t>Arkansas, Bradley, Desha, Drew, and Jefferson counties</t>
  </si>
  <si>
    <t>Abraham Lincoln (1809–1865), 16th President of the United States</t>
  </si>
  <si>
    <t>14,134</t>
  </si>
  <si>
    <t>572.17 sq mi_x000D_
(1,482 km)</t>
  </si>
  <si>
    <t>Little River County</t>
  </si>
  <si>
    <t>Ashdown</t>
  </si>
  <si>
    <t>March 5, 1867</t>
  </si>
  <si>
    <t>Sevier County</t>
  </si>
  <si>
    <t>Little River, a tributary of the Red River</t>
  </si>
  <si>
    <t>13,171</t>
  </si>
  <si>
    <t>564.87 sq mi_x000D_
(1,463 km)</t>
  </si>
  <si>
    <t>Logan County</t>
  </si>
  <si>
    <t>Booneville, _x000D_
Paris</t>
  </si>
  <si>
    <t>March 22, 1871</t>
  </si>
  <si>
    <t>Franklin, Johnson, Pope, Scott, and Yell counties (Formally named Sarber County)</t>
  </si>
  <si>
    <t>James Logan (1791–1859), an early settler of western Arkansas</t>
  </si>
  <si>
    <t>22,353</t>
  </si>
  <si>
    <t>731.50 sq mi_x000D_
(1,895 km)</t>
  </si>
  <si>
    <t>Lonoke County</t>
  </si>
  <si>
    <t>Lonoke</t>
  </si>
  <si>
    <t>April 16, 1873</t>
  </si>
  <si>
    <t>Prairie and Pulaski counties</t>
  </si>
  <si>
    <t>An oak tree that stood on the site of the current county seat</t>
  </si>
  <si>
    <t>68,356</t>
  </si>
  <si>
    <t>802.43 sq mi_x000D_
(2,078 km)</t>
  </si>
  <si>
    <t>James Madison (1751–1836), 4th President of the United States</t>
  </si>
  <si>
    <t>15,717</t>
  </si>
  <si>
    <t>837.06 sq mi_x000D_
(2,168 km)</t>
  </si>
  <si>
    <t>Yellville</t>
  </si>
  <si>
    <t>November 3, 1835</t>
  </si>
  <si>
    <t>Francis Marion (1732–1795), an American general during the Revolutionary War</t>
  </si>
  <si>
    <t>16,653</t>
  </si>
  <si>
    <t>640.39 sq mi_x000D_
(1,659 km)</t>
  </si>
  <si>
    <t>Miller County</t>
  </si>
  <si>
    <t>Texarkana</t>
  </si>
  <si>
    <t>April 1, 1820</t>
  </si>
  <si>
    <t>Former Miller County, Arkansas Territory (1820-38), which was named for_x000D_
James Miller (1776–1851), first Governor of the Arkansas Territory</t>
  </si>
  <si>
    <t>43,462</t>
  </si>
  <si>
    <t>637.48 sq mi_x000D_
(1,651 km)</t>
  </si>
  <si>
    <t>Mississippi County</t>
  </si>
  <si>
    <t>Blytheville, _x000D_
Osceola</t>
  </si>
  <si>
    <t>Crittenden</t>
  </si>
  <si>
    <t>the Mississippi River</t>
  </si>
  <si>
    <t>46,480</t>
  </si>
  <si>
    <t>919.73 sq mi_x000D_
(2,382 km)</t>
  </si>
  <si>
    <t>Clarendon</t>
  </si>
  <si>
    <t>Phillips and Arkansas counties</t>
  </si>
  <si>
    <t>James Monroe (1758–1831), 5th President of the United States</t>
  </si>
  <si>
    <t>8,149</t>
  </si>
  <si>
    <t>621.41 sq mi_x000D_
(1,609 km)</t>
  </si>
  <si>
    <t>Mount Ida</t>
  </si>
  <si>
    <t>December 9, 1842</t>
  </si>
  <si>
    <t>Hot Spring</t>
  </si>
  <si>
    <t>Richard Montgomery (1738–1775), an American general during the Revolutionary War</t>
  </si>
  <si>
    <t>9,487</t>
  </si>
  <si>
    <t>800.29 sq mi_x000D_
(2,073 km)</t>
  </si>
  <si>
    <t>Nevada County</t>
  </si>
  <si>
    <t>Prescott</t>
  </si>
  <si>
    <t>March 20, 1871</t>
  </si>
  <si>
    <t>Columbia, Hempstead, Ouachita counties</t>
  </si>
  <si>
    <t>the state of Nevada, which has a similar outline to the county's boundaries</t>
  </si>
  <si>
    <t>8,997</t>
  </si>
  <si>
    <t>620.78 sq mi_x000D_
(1,608 km)</t>
  </si>
  <si>
    <t>Newton County</t>
  </si>
  <si>
    <t>December 14, 1842</t>
  </si>
  <si>
    <t>Carroll</t>
  </si>
  <si>
    <t>Thomas W. Newton (1804–1853), a state senator and member of the United States House of Representatives from Arkansas</t>
  </si>
  <si>
    <t>8,330</t>
  </si>
  <si>
    <t>823.18 sq mi_x000D_
(2,132 km)</t>
  </si>
  <si>
    <t>Ouachita County</t>
  </si>
  <si>
    <t>November 29, 1842</t>
  </si>
  <si>
    <t>Union</t>
  </si>
  <si>
    <t>the Ouachita River</t>
  </si>
  <si>
    <t>26,120</t>
  </si>
  <si>
    <t>739.63 sq mi_x000D_
(1,916 km)</t>
  </si>
  <si>
    <t>Perryville</t>
  </si>
  <si>
    <t>Oliver Hazard Perry (1785–1819), a naval officer in the War of 1812</t>
  </si>
  <si>
    <t>10,445</t>
  </si>
  <si>
    <t>560.47 sq mi_x000D_
(1,452 km)</t>
  </si>
  <si>
    <t>Helena</t>
  </si>
  <si>
    <t>May 1, 1820</t>
  </si>
  <si>
    <t>Arkansas and Lawrence County</t>
  </si>
  <si>
    <t>Sylvanus Phillips, a member of the territorial legislature</t>
  </si>
  <si>
    <t>21,757</t>
  </si>
  <si>
    <t>727.29 sq mi_x000D_
(1,884 km)</t>
  </si>
  <si>
    <t>Murfreesboro</t>
  </si>
  <si>
    <t>Clark and Hempstead counties</t>
  </si>
  <si>
    <t>Zebulon Pike (1779–1813), the explorer and discoverer of Pikes Peak</t>
  </si>
  <si>
    <t>11,291</t>
  </si>
  <si>
    <t>613.88 sq mi_x000D_
(1,590 km)</t>
  </si>
  <si>
    <t>Poinsett County</t>
  </si>
  <si>
    <t>Harrisburg</t>
  </si>
  <si>
    <t>February 28, 1838</t>
  </si>
  <si>
    <t>Greene, Lawrence counties</t>
  </si>
  <si>
    <t>Joel Poinsett (1779–1851), a United States Secretary of War and namesake of the poinsettia</t>
  </si>
  <si>
    <t>24,583</t>
  </si>
  <si>
    <t>763.39 sq mi_x000D_
(1,977 km)</t>
  </si>
  <si>
    <t>Polk County</t>
  </si>
  <si>
    <t>Mena</t>
  </si>
  <si>
    <t>November 30, 1844</t>
  </si>
  <si>
    <t>Sevier</t>
  </si>
  <si>
    <t>James K. Polk (1795–1849), the eleventh president of the United States</t>
  </si>
  <si>
    <t>20,662</t>
  </si>
  <si>
    <t>862.42 sq mi_x000D_
(2,234 km)</t>
  </si>
  <si>
    <t>Pope County</t>
  </si>
  <si>
    <t>John Pope (1770–1845), a governor of the Arkansas Territory</t>
  </si>
  <si>
    <t>61,754</t>
  </si>
  <si>
    <t>830.79 sq mi_x000D_
(2,152 km)</t>
  </si>
  <si>
    <t>Prairie County</t>
  </si>
  <si>
    <t>Des Arc, _x000D_
DeValls Bluff</t>
  </si>
  <si>
    <t>October 25, 1846</t>
  </si>
  <si>
    <t>Arkansas and Pulaski counties</t>
  </si>
  <si>
    <t>Grand Prairie of eastern Arkansas</t>
  </si>
  <si>
    <t>8,715</t>
  </si>
  <si>
    <t>675.76 sq mi_x000D_
(1,750 km)</t>
  </si>
  <si>
    <t>Little Rock</t>
  </si>
  <si>
    <t>Arkansas and Lawrence counties (1818)</t>
  </si>
  <si>
    <t>Casimir Pulaski (1745–1779), the Polish general in the American Revolutionary War</t>
  </si>
  <si>
    <t>382,748</t>
  </si>
  <si>
    <t>807.84 sq mi_x000D_
(2,092 km)</t>
  </si>
  <si>
    <t>Pocahontas</t>
  </si>
  <si>
    <t>October 29, 1835</t>
  </si>
  <si>
    <t>John Randolph of Roanoke (1773–1833), a U.S. congressman from Virginia</t>
  </si>
  <si>
    <t>17,969</t>
  </si>
  <si>
    <t>656.04 sq mi_x000D_
(1,699 km)</t>
  </si>
  <si>
    <t>St. Francis County</t>
  </si>
  <si>
    <t>Forrest City</t>
  </si>
  <si>
    <t>October 13, 1827</t>
  </si>
  <si>
    <t>Formed from Phillips County</t>
  </si>
  <si>
    <t>The St. Francis River, a tributary of the Mississippi River</t>
  </si>
  <si>
    <t>28,258</t>
  </si>
  <si>
    <t>642.40 sq mi_x000D_
(1,664 km)</t>
  </si>
  <si>
    <t>Saline County</t>
  </si>
  <si>
    <t>Benton</t>
  </si>
  <si>
    <t>November 2, 1835</t>
  </si>
  <si>
    <t>Independence and Pulaski</t>
  </si>
  <si>
    <t>Salt reserves found within its borders</t>
  </si>
  <si>
    <t>107,118</t>
  </si>
  <si>
    <t>730.46 sq mi_x000D_
(1,892 km)</t>
  </si>
  <si>
    <t>Scott County</t>
  </si>
  <si>
    <t>Waldron</t>
  </si>
  <si>
    <t>Crawford and Pope counties</t>
  </si>
  <si>
    <t>Andrew Scott (1789–1841), a judge of the Arkansas Territory Supreme Court</t>
  </si>
  <si>
    <t>11,233</t>
  </si>
  <si>
    <t>898.09 sq mi_x000D_
(2,326 km)</t>
  </si>
  <si>
    <t>Searcy County</t>
  </si>
  <si>
    <t>Marshall</t>
  </si>
  <si>
    <t>December 13, 1838</t>
  </si>
  <si>
    <t>Richard Searcy, a judge from Lawrence County</t>
  </si>
  <si>
    <t>8,195</t>
  </si>
  <si>
    <t>668.51 sq mi_x000D_
(1,731 km)</t>
  </si>
  <si>
    <t>Sebastian County</t>
  </si>
  <si>
    <t>Fort Smith, _x000D_
Greenwood</t>
  </si>
  <si>
    <t>January 6, 1851</t>
  </si>
  <si>
    <t>Crawford and Scott</t>
  </si>
  <si>
    <t>William K. Sebastian (1812–1865), a U.S. Senator</t>
  </si>
  <si>
    <t>125,744</t>
  </si>
  <si>
    <t>546.04 sq mi_x000D_
(1,414 km)</t>
  </si>
  <si>
    <t>De Queen</t>
  </si>
  <si>
    <t>October 17, 1828</t>
  </si>
  <si>
    <t>Ambrose Hundley Sevier (1801–1848), U.S. Senator</t>
  </si>
  <si>
    <t>17,058</t>
  </si>
  <si>
    <t>581.35 sq mi_x000D_
(1,506 km)</t>
  </si>
  <si>
    <t>Sharp County</t>
  </si>
  <si>
    <t>135</t>
  </si>
  <si>
    <t>Ash Flat</t>
  </si>
  <si>
    <t>July 18, 1868</t>
  </si>
  <si>
    <t>Ephraim Sharp, an early settler and state legislator from the area</t>
  </si>
  <si>
    <t>17,264</t>
  </si>
  <si>
    <t>606.35 sq mi_x000D_
(1,570 km)</t>
  </si>
  <si>
    <t>Stone County</t>
  </si>
  <si>
    <t>137</t>
  </si>
  <si>
    <t>Mountain View</t>
  </si>
  <si>
    <t>April 21, 1873</t>
  </si>
  <si>
    <t>Izard, Independence, Searcy, Van Buren</t>
  </si>
  <si>
    <t>Rugged, rocky area terrain</t>
  </si>
  <si>
    <t>12,394</t>
  </si>
  <si>
    <t>609.43 sq mi_x000D_
(1,578 km)</t>
  </si>
  <si>
    <t>139</t>
  </si>
  <si>
    <t>El Dorado</t>
  </si>
  <si>
    <t>Petition of citizens in the Spirit of "Union and Unity"</t>
  </si>
  <si>
    <t>41,639</t>
  </si>
  <si>
    <t>1,055.27 sq mi_x000D_
(2,733 km)</t>
  </si>
  <si>
    <t>Van Buren County</t>
  </si>
  <si>
    <t>141</t>
  </si>
  <si>
    <t>Clinton</t>
  </si>
  <si>
    <t>November 11, 1833</t>
  </si>
  <si>
    <t>Conway, Izard, and Independence</t>
  </si>
  <si>
    <t>Martin Van Buren (1782–1862), eighth president of the United States</t>
  </si>
  <si>
    <t>17,295</t>
  </si>
  <si>
    <t>724.32 sq mi_x000D_
(1,876 km)</t>
  </si>
  <si>
    <t>143</t>
  </si>
  <si>
    <t>Fayetteville</t>
  </si>
  <si>
    <t>Lovely County</t>
  </si>
  <si>
    <t>George Washington (1732–1799), first president of the United States</t>
  </si>
  <si>
    <t>203,065</t>
  </si>
  <si>
    <t>951.72 sq mi_x000D_
(2,465 km)</t>
  </si>
  <si>
    <t>White County</t>
  </si>
  <si>
    <t>145</t>
  </si>
  <si>
    <t>Searcy</t>
  </si>
  <si>
    <t>October 23, 1835</t>
  </si>
  <si>
    <t>Independence, Jackson and Pulaski counties</t>
  </si>
  <si>
    <t>Hugh L. White (1773–1840), U.S. Senator from Tennessee and U.S. presidential candidate in 1836 for the Whig Party</t>
  </si>
  <si>
    <t>77,076</t>
  </si>
  <si>
    <t>1,042.36 sq mi_x000D_
(2,700 km)</t>
  </si>
  <si>
    <t>Woodruff County</t>
  </si>
  <si>
    <t>147</t>
  </si>
  <si>
    <t>Augusta</t>
  </si>
  <si>
    <t>November 26, 1862</t>
  </si>
  <si>
    <t>Jackson and St. Francis counties</t>
  </si>
  <si>
    <t>William Woodruff (1795–1885), the first newspaper publisher in Arkansas</t>
  </si>
  <si>
    <t>7,260</t>
  </si>
  <si>
    <t>594.05 sq mi_x000D_
(1,539 km)</t>
  </si>
  <si>
    <t>Yell County</t>
  </si>
  <si>
    <t>149</t>
  </si>
  <si>
    <t>Dardanelle, _x000D_
Danville</t>
  </si>
  <si>
    <t>December 5, 1840</t>
  </si>
  <si>
    <t>Hot Spring, Pope, and Scott County</t>
  </si>
  <si>
    <t>Archibald Yell (1797–1847), the second governor of Arkansas</t>
  </si>
  <si>
    <t>22,185</t>
  </si>
  <si>
    <t>948.84 sq mi_x000D_
(2,457 km)</t>
  </si>
  <si>
    <t>FIPS code[7]</t>
  </si>
  <si>
    <t>Population[8][9]</t>
  </si>
  <si>
    <t>Area[8][9]</t>
  </si>
  <si>
    <t>Apache County</t>
  </si>
  <si>
    <t>Yavapai County</t>
  </si>
  <si>
    <t>71,887</t>
  </si>
  <si>
    <t>11,218 sq mi_x000D_
(29,054 km)</t>
  </si>
  <si>
    <t>Cochise County</t>
  </si>
  <si>
    <t>Pima County</t>
  </si>
  <si>
    <t>125,922</t>
  </si>
  <si>
    <t>6,219 sq mi_x000D_
(16,107 km)</t>
  </si>
  <si>
    <t>Coconino County</t>
  </si>
  <si>
    <t>143,476</t>
  </si>
  <si>
    <t>18,661 sq mi_x000D_
(48,332 km)</t>
  </si>
  <si>
    <t>Gila County</t>
  </si>
  <si>
    <t>54,018</t>
  </si>
  <si>
    <t>4,796 sq mi_x000D_
(12,422 km)</t>
  </si>
  <si>
    <t>Graham County</t>
  </si>
  <si>
    <t>38,837</t>
  </si>
  <si>
    <t>4,641 sq mi_x000D_
(12,020 km)</t>
  </si>
  <si>
    <t>Greenlee County</t>
  </si>
  <si>
    <t>9,498</t>
  </si>
  <si>
    <t>1,848 sq mi_x000D_
(4,786 km)</t>
  </si>
  <si>
    <t>La Paz County</t>
  </si>
  <si>
    <t>012</t>
  </si>
  <si>
    <t>Yuma County</t>
  </si>
  <si>
    <t>21,108</t>
  </si>
  <si>
    <t>4,513 sq mi_x000D_
(11,689 km)</t>
  </si>
  <si>
    <t>Maricopa County</t>
  </si>
  <si>
    <t>4,485,414</t>
  </si>
  <si>
    <t>9,224 sq mi_x000D_
(23,890 km)</t>
  </si>
  <si>
    <t>Mohave County</t>
  </si>
  <si>
    <t>212,181</t>
  </si>
  <si>
    <t>13,470 sq mi_x000D_
(34,887 km)</t>
  </si>
  <si>
    <t>Navajo County</t>
  </si>
  <si>
    <t>110,924</t>
  </si>
  <si>
    <t>9,959 sq mi_x000D_
(25,794 km)</t>
  </si>
  <si>
    <t>1,047,279</t>
  </si>
  <si>
    <t>9,189 sq mi_x000D_
(23,799 km)</t>
  </si>
  <si>
    <t>Pinal County</t>
  </si>
  <si>
    <t>462,789</t>
  </si>
  <si>
    <t>5,374 sq mi_x000D_
(13,919 km)</t>
  </si>
  <si>
    <t>Santa Cruz County</t>
  </si>
  <si>
    <t>46,498</t>
  </si>
  <si>
    <t>1,238 sq mi_x000D_
(3,206 km)</t>
  </si>
  <si>
    <t>235,099</t>
  </si>
  <si>
    <t>8,128 sq mi_x000D_
(21,051 km)</t>
  </si>
  <si>
    <t>213,787</t>
  </si>
  <si>
    <t>5,519 sq mi_x000D_
(14,294 km)</t>
  </si>
  <si>
    <t>INCITS</t>
  </si>
  <si>
    <t>2013 Pop</t>
  </si>
  <si>
    <t>Total Area</t>
  </si>
  <si>
    <t>Adams County</t>
  </si>
  <si>
    <t>1,183.897 mi_x000D_
3,066.278 km</t>
  </si>
  <si>
    <t>Alamosa County</t>
  </si>
  <si>
    <t>723.341 mi_x000D_
1,873.445 km</t>
  </si>
  <si>
    <t>Arapahoe County</t>
  </si>
  <si>
    <t>805.438 mi_x000D_
2,086.074 km</t>
  </si>
  <si>
    <t>Archuleta County</t>
  </si>
  <si>
    <t>1,355.514 mi_x000D_
3,510.765 km</t>
  </si>
  <si>
    <t>Baca County</t>
  </si>
  <si>
    <t>2,557.338 mi_x000D_
6,623.476 km</t>
  </si>
  <si>
    <t>Bent County</t>
  </si>
  <si>
    <t>1,541.083 mi_x000D_
3,991.386 km</t>
  </si>
  <si>
    <t>Boulder County</t>
  </si>
  <si>
    <t>740.370 mi_x000D_
1,917.549 km</t>
  </si>
  <si>
    <t>City and County of Broomfield</t>
  </si>
  <si>
    <t>33.600 mi_x000D_
87.024 km</t>
  </si>
  <si>
    <t>Chaffee County</t>
  </si>
  <si>
    <t>1,014.953 mi_x000D_
2,628.716 km</t>
  </si>
  <si>
    <t>Cheyenne County</t>
  </si>
  <si>
    <t>1,781.429 mi_x000D_
4,613.879 km</t>
  </si>
  <si>
    <t>Clear Creek County</t>
  </si>
  <si>
    <t>396.493 mi_x000D_
1,026.913 km</t>
  </si>
  <si>
    <t>Conejos County</t>
  </si>
  <si>
    <t>1,290.956 mi_x000D_
3,343.561 km</t>
  </si>
  <si>
    <t>Costilla County</t>
  </si>
  <si>
    <t>1,230.360 mi_x000D_
3,186.619 km</t>
  </si>
  <si>
    <t>Crowley County</t>
  </si>
  <si>
    <t>800.329 mi_x000D_
2,072.842 km</t>
  </si>
  <si>
    <t>Custer County</t>
  </si>
  <si>
    <t>739.925 mi_x000D_
1,916.396 km</t>
  </si>
  <si>
    <t>Delta County</t>
  </si>
  <si>
    <t>1,148.599 mi_x000D_
2,974.858 km</t>
  </si>
  <si>
    <t>City and County of Denver</t>
  </si>
  <si>
    <t>154.632 mi_x000D_
400.494 km</t>
  </si>
  <si>
    <t>Dolores County</t>
  </si>
  <si>
    <t>1,068.100 mi_x000D_
2,766.366 km</t>
  </si>
  <si>
    <t>Douglas County</t>
  </si>
  <si>
    <t>842.869 mi_x000D_
2,183.022 km</t>
  </si>
  <si>
    <t>Eagle County</t>
  </si>
  <si>
    <t>1,691.791 mi_x000D_
4,381.718 km</t>
  </si>
  <si>
    <t>Elbert County</t>
  </si>
  <si>
    <t>1,851.018 mi_x000D_
4,794.113 km</t>
  </si>
  <si>
    <t>El Paso County</t>
  </si>
  <si>
    <t>2,129.547 mi_x000D_
5,515.501 km</t>
  </si>
  <si>
    <t>Fremont County</t>
  </si>
  <si>
    <t>1,533.931 mi_x000D_
3,972.863 km</t>
  </si>
  <si>
    <t>Garfield County</t>
  </si>
  <si>
    <t>2,955.838 mi_x000D_
7,655.584 km</t>
  </si>
  <si>
    <t>Gilpin County</t>
  </si>
  <si>
    <t>150.260 mi_x000D_
389.171 km</t>
  </si>
  <si>
    <t>Grand County</t>
  </si>
  <si>
    <t>1,869.592 mi_x000D_
4,842.222 km</t>
  </si>
  <si>
    <t>Gunnison County</t>
  </si>
  <si>
    <t>3,259.629 mi_x000D_
8,442.401 km</t>
  </si>
  <si>
    <t>Hinsdale County</t>
  </si>
  <si>
    <t>1,123.168 mi_x000D_
2,908.992 km</t>
  </si>
  <si>
    <t>Huerfano County</t>
  </si>
  <si>
    <t>1,593.237 mi_x000D_
4,126.465 km</t>
  </si>
  <si>
    <t>1,620.962 mi_x000D_
4,198.273 km</t>
  </si>
  <si>
    <t>774.033 mi_x000D_
2,004.736 km</t>
  </si>
  <si>
    <t>Kiowa County</t>
  </si>
  <si>
    <t>1,785.927 mi_x000D_
4,625.529 km</t>
  </si>
  <si>
    <t>Kit Carson County</t>
  </si>
  <si>
    <t>2,161.691 mi_x000D_
5,598.754 km</t>
  </si>
  <si>
    <t>Lake County</t>
  </si>
  <si>
    <t>383.909 mi_x000D_
994.319 km</t>
  </si>
  <si>
    <t>La Plata County</t>
  </si>
  <si>
    <t>1,699.708 mi_x000D_
4,402.223 km</t>
  </si>
  <si>
    <t>Larimer County</t>
  </si>
  <si>
    <t>2,633.954 mi_x000D_
6,821.909 km</t>
  </si>
  <si>
    <t>Las Animas County</t>
  </si>
  <si>
    <t>4,775.347 mi_x000D_
12,368.092 km</t>
  </si>
  <si>
    <t>2,586.422 mi_x000D_
6,698.802 km</t>
  </si>
  <si>
    <t>1,844.864 mi_x000D_
4,778.177 km</t>
  </si>
  <si>
    <t>Mesa County</t>
  </si>
  <si>
    <t>3,341.123 mi_x000D_
8,653.470 km</t>
  </si>
  <si>
    <t>Mineral County</t>
  </si>
  <si>
    <t>877.683 mi_x000D_
2,273.188 km</t>
  </si>
  <si>
    <t>Moffat County</t>
  </si>
  <si>
    <t>4,750.912 mi_x000D_
12,304.807 km</t>
  </si>
  <si>
    <t>Montezuma County</t>
  </si>
  <si>
    <t>2,040.151 mi_x000D_
5,283.968 km</t>
  </si>
  <si>
    <t>Montrose County</t>
  </si>
  <si>
    <t>2,242.596 mi_x000D_
5,808.296 km</t>
  </si>
  <si>
    <t>1,293.743 mi_x000D_
3,350.779 km</t>
  </si>
  <si>
    <t>Otero County</t>
  </si>
  <si>
    <t>1,269.704 mi_x000D_
3,288.518 km</t>
  </si>
  <si>
    <t>Ouray County</t>
  </si>
  <si>
    <t>542.210 mi_x000D_
1,404.318 km</t>
  </si>
  <si>
    <t>Park County</t>
  </si>
  <si>
    <t>2,210.653 mi_x000D_
5,725.565 km</t>
  </si>
  <si>
    <t>688.044 mi_x000D_
1,782.027 km</t>
  </si>
  <si>
    <t>Pitkin County</t>
  </si>
  <si>
    <t>973.195 mi_x000D_
2,520.564 km</t>
  </si>
  <si>
    <t>Prowers County</t>
  </si>
  <si>
    <t>1,644.322 mi_x000D_
4,258.775 km</t>
  </si>
  <si>
    <t>Pueblo County</t>
  </si>
  <si>
    <t>2,397.795 mi_x000D_
6,210.261 km</t>
  </si>
  <si>
    <t>Rio Blanco County</t>
  </si>
  <si>
    <t>3,222.813 mi_x000D_
8,347.047 km</t>
  </si>
  <si>
    <t>Rio Grande County</t>
  </si>
  <si>
    <t>912.338 mi_x000D_
2,362.944 km</t>
  </si>
  <si>
    <t>Routt County</t>
  </si>
  <si>
    <t>2,368.136 mi_x000D_
6,133.445 km</t>
  </si>
  <si>
    <t>Saguache County</t>
  </si>
  <si>
    <t>3,170.244 mi_x000D_
8,210.895 km</t>
  </si>
  <si>
    <t>San Juan County</t>
  </si>
  <si>
    <t>388.274 mi_x000D_
1,005.624 km</t>
  </si>
  <si>
    <t>San Miguel County</t>
  </si>
  <si>
    <t>1,288.625 mi_x000D_
3,337.522 km</t>
  </si>
  <si>
    <t>Sedgwick County</t>
  </si>
  <si>
    <t>549.404 mi_x000D_
1,422.950 km</t>
  </si>
  <si>
    <t>Summit County</t>
  </si>
  <si>
    <t>Breckenridge</t>
  </si>
  <si>
    <t>619.278 mi_x000D_
1,603.922 km</t>
  </si>
  <si>
    <t>Teller County</t>
  </si>
  <si>
    <t>558.965 mi_x000D_
1,447.712 km</t>
  </si>
  <si>
    <t>2,523.903 mi_x000D_
6,536.878 km</t>
  </si>
  <si>
    <t>Weld County</t>
  </si>
  <si>
    <t>4,016.796 mi_x000D_
10,403.453 km</t>
  </si>
  <si>
    <t>2,368.704 mi_x000D_
6,134.915 km</t>
  </si>
  <si>
    <t>State of Colorado</t>
  </si>
  <si>
    <t>104,093.662 mi_x000D_
269,601.348 km</t>
  </si>
  <si>
    <t>FIPS code[5]</t>
  </si>
  <si>
    <t>Population (July 2019)[9]</t>
  </si>
  <si>
    <t>Area[6]</t>
  </si>
  <si>
    <t>Alameda County</t>
  </si>
  <si>
    <t>1,671,329</t>
  </si>
  <si>
    <t>738 sq mi_x000D_
(1,911 km)</t>
  </si>
  <si>
    <t>Alpine County</t>
  </si>
  <si>
    <t>1,129</t>
  </si>
  <si>
    <t>739 sq mi_x000D_
(1,914 km)</t>
  </si>
  <si>
    <t>Amador County</t>
  </si>
  <si>
    <t>Jackson</t>
  </si>
  <si>
    <t>39,752</t>
  </si>
  <si>
    <t>606 sq mi_x000D_
(1,570 km)</t>
  </si>
  <si>
    <t>Butte County</t>
  </si>
  <si>
    <t>219,186</t>
  </si>
  <si>
    <t>1,640 sq mi_x000D_
(4,248 km)</t>
  </si>
  <si>
    <t>Calaveras County</t>
  </si>
  <si>
    <t>45,905</t>
  </si>
  <si>
    <t>1,020 sq mi_x000D_
(2,642 km)</t>
  </si>
  <si>
    <t>Colusa County</t>
  </si>
  <si>
    <t>21,547</t>
  </si>
  <si>
    <t>1,151 sq mi_x000D_
(2,981 km)</t>
  </si>
  <si>
    <t>Contra Costa County</t>
  </si>
  <si>
    <t>1,153,526</t>
  </si>
  <si>
    <t>720 sq mi_x000D_
(1,865 km)</t>
  </si>
  <si>
    <t>Del Norte County</t>
  </si>
  <si>
    <t>27,812</t>
  </si>
  <si>
    <t>1,008 sq mi_x000D_
(2,611 km)</t>
  </si>
  <si>
    <t>El Dorado County</t>
  </si>
  <si>
    <t>192,843</t>
  </si>
  <si>
    <t>1,712 sq mi_x000D_
(4,434 km)</t>
  </si>
  <si>
    <t>Fresno County</t>
  </si>
  <si>
    <t>999,101</t>
  </si>
  <si>
    <t>5,963 sq mi_x000D_
(15,444 km)</t>
  </si>
  <si>
    <t>Glenn County</t>
  </si>
  <si>
    <t>28,393</t>
  </si>
  <si>
    <t>1,315 sq mi_x000D_
(3,406 km)</t>
  </si>
  <si>
    <t>Humboldt County</t>
  </si>
  <si>
    <t>135,558</t>
  </si>
  <si>
    <t>3,573 sq mi_x000D_
(9,254 km)</t>
  </si>
  <si>
    <t>Imperial County</t>
  </si>
  <si>
    <t>181,215</t>
  </si>
  <si>
    <t>4,175 sq mi_x000D_
(10,813 km)</t>
  </si>
  <si>
    <t>Inyo County</t>
  </si>
  <si>
    <t>18,039</t>
  </si>
  <si>
    <t>10,192 sq mi_x000D_
(26,397 km)</t>
  </si>
  <si>
    <t>Kern County</t>
  </si>
  <si>
    <t>900,202</t>
  </si>
  <si>
    <t>8,142 sq mi_x000D_
(21,088 km)</t>
  </si>
  <si>
    <t>Kings County</t>
  </si>
  <si>
    <t>152,940</t>
  </si>
  <si>
    <t>1,390 sq mi_x000D_
(3,600 km)</t>
  </si>
  <si>
    <t>64,386</t>
  </si>
  <si>
    <t>1,258 sq mi_x000D_
(3,258 km)</t>
  </si>
  <si>
    <t>Lassen County</t>
  </si>
  <si>
    <t>30,573</t>
  </si>
  <si>
    <t>4,558 sq mi_x000D_
(11,805 km)</t>
  </si>
  <si>
    <t>Los Angeles County</t>
  </si>
  <si>
    <t>10,039,107</t>
  </si>
  <si>
    <t>4,060 sq mi_x000D_
(10,515 km)</t>
  </si>
  <si>
    <t>Madera County</t>
  </si>
  <si>
    <t>157,327</t>
  </si>
  <si>
    <t>2,138 sq mi_x000D_
(5,537 km)</t>
  </si>
  <si>
    <t>Marin County</t>
  </si>
  <si>
    <t>258,826</t>
  </si>
  <si>
    <t>520 sq mi_x000D_
(1,347 km)</t>
  </si>
  <si>
    <t>Mariposa County</t>
  </si>
  <si>
    <t>17,203</t>
  </si>
  <si>
    <t>1,451 sq mi_x000D_
(3,758 km)</t>
  </si>
  <si>
    <t>Mendocino County</t>
  </si>
  <si>
    <t>86,749</t>
  </si>
  <si>
    <t>3,509 sq mi_x000D_
(9,088 km)</t>
  </si>
  <si>
    <t>Merced County</t>
  </si>
  <si>
    <t>277,680</t>
  </si>
  <si>
    <t>1,929 sq mi_x000D_
(4,996 km)</t>
  </si>
  <si>
    <t>Modoc County</t>
  </si>
  <si>
    <t>8,841</t>
  </si>
  <si>
    <t>3,944 sq mi_x000D_
(10,215 km)</t>
  </si>
  <si>
    <t>Mono County</t>
  </si>
  <si>
    <t>14,444</t>
  </si>
  <si>
    <t>3,044 sq mi_x000D_
(7,884 km)</t>
  </si>
  <si>
    <t>Monterey County</t>
  </si>
  <si>
    <t>434,061</t>
  </si>
  <si>
    <t>3,322 sq mi_x000D_
(8,604 km)</t>
  </si>
  <si>
    <t>Napa County</t>
  </si>
  <si>
    <t>137,744</t>
  </si>
  <si>
    <t>754 sq mi_x000D_
(1,953 km)</t>
  </si>
  <si>
    <t>99,755</t>
  </si>
  <si>
    <t>958 sq mi_x000D_
(2,481 km)</t>
  </si>
  <si>
    <t>Orange County</t>
  </si>
  <si>
    <t>3,175,692</t>
  </si>
  <si>
    <t>948 sq mi_x000D_
(2,455 km)</t>
  </si>
  <si>
    <t>Placer County</t>
  </si>
  <si>
    <t>398,329</t>
  </si>
  <si>
    <t>1,407 sq mi_x000D_
(3,644 km)</t>
  </si>
  <si>
    <t>Plumas County</t>
  </si>
  <si>
    <t>18,807</t>
  </si>
  <si>
    <t>2,554 sq mi_x000D_
(6,615 km)</t>
  </si>
  <si>
    <t>Riverside County</t>
  </si>
  <si>
    <t>2,470,546</t>
  </si>
  <si>
    <t>7,208 sq mi_x000D_
(18,669 km)</t>
  </si>
  <si>
    <t>Sacramento County</t>
  </si>
  <si>
    <t>1,552,058</t>
  </si>
  <si>
    <t>966 sq mi_x000D_
(2,502 km)</t>
  </si>
  <si>
    <t>San Benito County</t>
  </si>
  <si>
    <t>62,808</t>
  </si>
  <si>
    <t>1,389 sq mi_x000D_
(3,597 km)</t>
  </si>
  <si>
    <t>San Bernardino County</t>
  </si>
  <si>
    <t>2,180,085</t>
  </si>
  <si>
    <t>20,062 sq mi_x000D_
(51,960 km)</t>
  </si>
  <si>
    <t>San Diego County</t>
  </si>
  <si>
    <t>3,338,330</t>
  </si>
  <si>
    <t>4,204 sq mi_x000D_
(10,888 km)</t>
  </si>
  <si>
    <t>San Francisco</t>
  </si>
  <si>
    <t>881,549</t>
  </si>
  <si>
    <t>47 sq mi_x000D_
(122 km)</t>
  </si>
  <si>
    <t>San Joaquin County</t>
  </si>
  <si>
    <t>762,148</t>
  </si>
  <si>
    <t>1,399 sq mi_x000D_
(3,623 km)</t>
  </si>
  <si>
    <t>San Luis Obispo County</t>
  </si>
  <si>
    <t>283,111</t>
  </si>
  <si>
    <t>3,304 sq mi_x000D_
(8,557 km)</t>
  </si>
  <si>
    <t>San Mateo County</t>
  </si>
  <si>
    <t>766,573</t>
  </si>
  <si>
    <t>449 sq mi_x000D_
(1,163 km)</t>
  </si>
  <si>
    <t>Santa Barbara County</t>
  </si>
  <si>
    <t>446,499</t>
  </si>
  <si>
    <t>2,738 sq mi_x000D_
(7,091 km)</t>
  </si>
  <si>
    <t>Santa Clara County</t>
  </si>
  <si>
    <t>1,927,852</t>
  </si>
  <si>
    <t>1,291 sq mi_x000D_
(3,344 km)</t>
  </si>
  <si>
    <t>273,213</t>
  </si>
  <si>
    <t>446 sq mi_x000D_
(1,155 km)</t>
  </si>
  <si>
    <t>Shasta County</t>
  </si>
  <si>
    <t>180,080</t>
  </si>
  <si>
    <t>3,786 sq mi_x000D_
(9,806 km)</t>
  </si>
  <si>
    <t>Sierra County</t>
  </si>
  <si>
    <t>3,005</t>
  </si>
  <si>
    <t>953 sq mi_x000D_
(2,468 km)</t>
  </si>
  <si>
    <t>Siskiyou County</t>
  </si>
  <si>
    <t>43,539</t>
  </si>
  <si>
    <t>6,287 sq mi_x000D_
(16,283 km)</t>
  </si>
  <si>
    <t>Solano County</t>
  </si>
  <si>
    <t>447,643</t>
  </si>
  <si>
    <t>828 sq mi_x000D_
(2,145 km)</t>
  </si>
  <si>
    <t>Sonoma County</t>
  </si>
  <si>
    <t>494,336</t>
  </si>
  <si>
    <t>1,576 sq mi_x000D_
(4,082 km)</t>
  </si>
  <si>
    <t>Stanislaus County</t>
  </si>
  <si>
    <t>550,660</t>
  </si>
  <si>
    <t>1,495 sq mi_x000D_
(3,872 km)</t>
  </si>
  <si>
    <t>Sutter County</t>
  </si>
  <si>
    <t>96,971</t>
  </si>
  <si>
    <t>603 sq mi_x000D_
(1,562 km)</t>
  </si>
  <si>
    <t>Tehama County</t>
  </si>
  <si>
    <t>65,084</t>
  </si>
  <si>
    <t>2,951 sq mi_x000D_
(7,643 km)</t>
  </si>
  <si>
    <t>Trinity County</t>
  </si>
  <si>
    <t>12,285</t>
  </si>
  <si>
    <t>3,179 sq mi_x000D_
(8,234 km)</t>
  </si>
  <si>
    <t>Tulare County</t>
  </si>
  <si>
    <t>466,195</t>
  </si>
  <si>
    <t>4,824 sq mi_x000D_
(12,494 km)</t>
  </si>
  <si>
    <t>Tuolumne County</t>
  </si>
  <si>
    <t>54,478</t>
  </si>
  <si>
    <t>2,236 sq mi_x000D_
(5,791 km)</t>
  </si>
  <si>
    <t>Ventura County</t>
  </si>
  <si>
    <t>846,006</t>
  </si>
  <si>
    <t>1,846 sq mi_x000D_
(4,781 km)</t>
  </si>
  <si>
    <t>Yolo County</t>
  </si>
  <si>
    <t>220,500</t>
  </si>
  <si>
    <t>1,012 sq mi_x000D_
(2,621 km)</t>
  </si>
  <si>
    <t>Yuba County</t>
  </si>
  <si>
    <t>78,668</t>
  </si>
  <si>
    <t>630 sq mi_x000D_
(1,632 km)</t>
  </si>
  <si>
    <t>Population[6][8]</t>
  </si>
  <si>
    <t>Fairfield County</t>
  </si>
  <si>
    <t>916,829</t>
  </si>
  <si>
    <t>626 sq mi_x000D_
(1,621 km)</t>
  </si>
  <si>
    <t>Hartford County</t>
  </si>
  <si>
    <t>894,014</t>
  </si>
  <si>
    <t>736 sq mi_x000D_
(1,906 km)</t>
  </si>
  <si>
    <t>Litchfield County</t>
  </si>
  <si>
    <t>Litchfield</t>
  </si>
  <si>
    <t>189,927</t>
  </si>
  <si>
    <t>920 sq mi_x000D_
(2,383 km)</t>
  </si>
  <si>
    <t>Middlesex County</t>
  </si>
  <si>
    <t>165,676</t>
  </si>
  <si>
    <t>369 sq mi_x000D_
(956 km)</t>
  </si>
  <si>
    <t>New Haven County</t>
  </si>
  <si>
    <t>862,477</t>
  </si>
  <si>
    <t>New London County</t>
  </si>
  <si>
    <t>274,055</t>
  </si>
  <si>
    <t>666 sq mi_x000D_
(1,725 km)</t>
  </si>
  <si>
    <t>Tolland County</t>
  </si>
  <si>
    <t>152,691</t>
  </si>
  <si>
    <t>410 sq mi_x000D_
(1,062 km)</t>
  </si>
  <si>
    <t>Windham County</t>
  </si>
  <si>
    <t>118,428</t>
  </si>
  <si>
    <t>513 sq mi_x000D_
(1,329 km)</t>
  </si>
  <si>
    <t>Population[14]</t>
  </si>
  <si>
    <t>Area[12]</t>
  </si>
  <si>
    <t>Kent County</t>
  </si>
  <si>
    <t>162,310</t>
  </si>
  <si>
    <t>800 sq mi_x000D_
(2,072 km)</t>
  </si>
  <si>
    <t>New Castle County</t>
  </si>
  <si>
    <t>538,479</t>
  </si>
  <si>
    <t>494 sq mi_x000D_
(1,279 km)</t>
  </si>
  <si>
    <t>Sussex County</t>
  </si>
  <si>
    <t>197,145</t>
  </si>
  <si>
    <t>1,196 sq mi_x000D_
(3,098 km)</t>
  </si>
  <si>
    <t>Population[10]</t>
  </si>
  <si>
    <t>Area[5][8]</t>
  </si>
  <si>
    <t>Alachua County</t>
  </si>
  <si>
    <t>249,365</t>
  </si>
  <si>
    <t>874 sq mi_x000D_
(2,264 km)</t>
  </si>
  <si>
    <t>Baker County</t>
  </si>
  <si>
    <t>27,154</t>
  </si>
  <si>
    <t>585 sq mi_x000D_
(1,515 km)</t>
  </si>
  <si>
    <t>Bay County</t>
  </si>
  <si>
    <t>169,856</t>
  </si>
  <si>
    <t>764 sq mi_x000D_
(1,979 km)</t>
  </si>
  <si>
    <t>Bradford County</t>
  </si>
  <si>
    <t>28,255</t>
  </si>
  <si>
    <t>293 sq mi_x000D_
(759 km)</t>
  </si>
  <si>
    <t>Brevard County</t>
  </si>
  <si>
    <t>543,566</t>
  </si>
  <si>
    <t>1,018 sq mi_x000D_
(2,637 km)</t>
  </si>
  <si>
    <t>Broward County</t>
  </si>
  <si>
    <t>1,780,172</t>
  </si>
  <si>
    <t>1,209 sq mi_x000D_
(3,131 km)</t>
  </si>
  <si>
    <t>14,750</t>
  </si>
  <si>
    <t>567 sq mi_x000D_
(1,469 km)</t>
  </si>
  <si>
    <t>Charlotte County</t>
  </si>
  <si>
    <t>160,511</t>
  </si>
  <si>
    <t>694 sq mi_x000D_
(1,797 km)</t>
  </si>
  <si>
    <t>Citrus County</t>
  </si>
  <si>
    <t>140,031</t>
  </si>
  <si>
    <t>584 sq mi_x000D_
(1,513 km)</t>
  </si>
  <si>
    <t>192,370</t>
  </si>
  <si>
    <t>601 sq mi_x000D_
(1,557 km)</t>
  </si>
  <si>
    <t>Collier County</t>
  </si>
  <si>
    <t>328,134</t>
  </si>
  <si>
    <t>2,026 sq mi_x000D_
(5,247 km)</t>
  </si>
  <si>
    <t>67,485</t>
  </si>
  <si>
    <t>797 sq mi_x000D_
(2,064 km)</t>
  </si>
  <si>
    <t>DeSoto County</t>
  </si>
  <si>
    <t>34,894</t>
  </si>
  <si>
    <t>637 sq mi_x000D_
(1,650 km)</t>
  </si>
  <si>
    <t>Dixie County</t>
  </si>
  <si>
    <t>16,486</t>
  </si>
  <si>
    <t>704 sq mi_x000D_
(1,823 km)</t>
  </si>
  <si>
    <t>Duval County</t>
  </si>
  <si>
    <t>937,934</t>
  </si>
  <si>
    <t>774 sq mi_x000D_
(2,005 km)</t>
  </si>
  <si>
    <t>299,114</t>
  </si>
  <si>
    <t>664 sq mi_x000D_
(1,720 km)</t>
  </si>
  <si>
    <t>Flagler County</t>
  </si>
  <si>
    <t>97,376</t>
  </si>
  <si>
    <t>485 sq mi_x000D_
(1,256 km)</t>
  </si>
  <si>
    <t>11,596</t>
  </si>
  <si>
    <t>534 sq mi_x000D_
(1,383 km)</t>
  </si>
  <si>
    <t>Gadsden County</t>
  </si>
  <si>
    <t>46,151</t>
  </si>
  <si>
    <t>516 sq mi_x000D_
(1,336 km)</t>
  </si>
  <si>
    <t>Gilchrist County</t>
  </si>
  <si>
    <t>17,004</t>
  </si>
  <si>
    <t>349 sq mi_x000D_
(904 km)</t>
  </si>
  <si>
    <t>Glades County</t>
  </si>
  <si>
    <t>12,635</t>
  </si>
  <si>
    <t>Gulf County</t>
  </si>
  <si>
    <t>15,844</t>
  </si>
  <si>
    <t>565 sq mi_x000D_
(1,463 km)</t>
  </si>
  <si>
    <t>Hamilton County</t>
  </si>
  <si>
    <t>14,671</t>
  </si>
  <si>
    <t>515 sq mi_x000D_
(1,334 km)</t>
  </si>
  <si>
    <t>Hardee County</t>
  </si>
  <si>
    <t>27,887</t>
  </si>
  <si>
    <t>Hendry County</t>
  </si>
  <si>
    <t>39,089</t>
  </si>
  <si>
    <t>1,153 sq mi_x000D_
(2,986 km)</t>
  </si>
  <si>
    <t>Hernando County</t>
  </si>
  <si>
    <t>173,094</t>
  </si>
  <si>
    <t>478 sq mi_x000D_
(1,238 km)</t>
  </si>
  <si>
    <t>Highlands County</t>
  </si>
  <si>
    <t>98,630</t>
  </si>
  <si>
    <t>1,028 sq mi_x000D_
(2,663 km)</t>
  </si>
  <si>
    <t>Hillsborough County</t>
  </si>
  <si>
    <t>1,267,775</t>
  </si>
  <si>
    <t>1,051 sq mi_x000D_
(2,722 km)</t>
  </si>
  <si>
    <t>Holmes County</t>
  </si>
  <si>
    <t>19,873</t>
  </si>
  <si>
    <t>Indian River County</t>
  </si>
  <si>
    <t>138,894</t>
  </si>
  <si>
    <t>503 sq mi_x000D_
(1,303 km)</t>
  </si>
  <si>
    <t>49,292</t>
  </si>
  <si>
    <t>916 sq mi_x000D_
(2,372 km)</t>
  </si>
  <si>
    <t>14,658</t>
  </si>
  <si>
    <t>598 sq mi_x000D_
(1,549 km)</t>
  </si>
  <si>
    <t>Madison</t>
  </si>
  <si>
    <t>8,942</t>
  </si>
  <si>
    <t>543 sq mi_x000D_
(1,406 km)</t>
  </si>
  <si>
    <t>301,019</t>
  </si>
  <si>
    <t>631,330</t>
  </si>
  <si>
    <t>804 sq mi_x000D_
(2,082 km)</t>
  </si>
  <si>
    <t>Leon County</t>
  </si>
  <si>
    <t>277,971</t>
  </si>
  <si>
    <t>667 sq mi_x000D_
(1,728 km)</t>
  </si>
  <si>
    <t>Levy County</t>
  </si>
  <si>
    <t>40,156</t>
  </si>
  <si>
    <t>1,118 sq mi_x000D_
(2,896 km)</t>
  </si>
  <si>
    <t>Liberty County</t>
  </si>
  <si>
    <t>8,314</t>
  </si>
  <si>
    <t>836 sq mi_x000D_
(2,165 km)</t>
  </si>
  <si>
    <t>19,115</t>
  </si>
  <si>
    <t>692 sq mi_x000D_
(1,792 km)</t>
  </si>
  <si>
    <t>Manatee County</t>
  </si>
  <si>
    <t>327,142</t>
  </si>
  <si>
    <t>741 sq mi_x000D_
(1,919 km)</t>
  </si>
  <si>
    <t>332,529</t>
  </si>
  <si>
    <t>1,579 sq mi_x000D_
(4,090 km)</t>
  </si>
  <si>
    <t>Martin County</t>
  </si>
  <si>
    <t>147,495</t>
  </si>
  <si>
    <t>556 sq mi_x000D_
(1,440 km)</t>
  </si>
  <si>
    <t>Miami-Dade County</t>
  </si>
  <si>
    <t>086</t>
  </si>
  <si>
    <t>2,662,874</t>
  </si>
  <si>
    <t>1,946 sq mi_x000D_
(5,040 km)</t>
  </si>
  <si>
    <t>73,873</t>
  </si>
  <si>
    <t>997 sq mi_x000D_
(2,582 km)</t>
  </si>
  <si>
    <t>Nassau County</t>
  </si>
  <si>
    <t>74,195</t>
  </si>
  <si>
    <t>652 sq mi_x000D_
(1,689 km)</t>
  </si>
  <si>
    <t>Okaloosa County</t>
  </si>
  <si>
    <t>183,482</t>
  </si>
  <si>
    <t>936 sq mi_x000D_
(2,424 km)</t>
  </si>
  <si>
    <t>Okeechobee County</t>
  </si>
  <si>
    <t>40,140</t>
  </si>
  <si>
    <t>1,169,107</t>
  </si>
  <si>
    <t>908 sq mi_x000D_
(2,352 km)</t>
  </si>
  <si>
    <t>Osceola County</t>
  </si>
  <si>
    <t>276,163</t>
  </si>
  <si>
    <t>1,322 sq mi_x000D_
(3,424 km)</t>
  </si>
  <si>
    <t>Palm Beach County</t>
  </si>
  <si>
    <t>1,335,187</t>
  </si>
  <si>
    <t>2,034 sq mi_x000D_
(5,268 km)</t>
  </si>
  <si>
    <t>Pasco County</t>
  </si>
  <si>
    <t>466,457</t>
  </si>
  <si>
    <t>745 sq mi_x000D_
(1,930 km)</t>
  </si>
  <si>
    <t>Pinellas County</t>
  </si>
  <si>
    <t>917,398</t>
  </si>
  <si>
    <t>280 sq mi_x000D_
(725 km)</t>
  </si>
  <si>
    <t>609,492</t>
  </si>
  <si>
    <t>1,875 sq mi_x000D_
(4,856 km)</t>
  </si>
  <si>
    <t>Putnam County</t>
  </si>
  <si>
    <t>74,041</t>
  </si>
  <si>
    <t>722 sq mi_x000D_
(1,870 km)</t>
  </si>
  <si>
    <t>St. Johns County</t>
  </si>
  <si>
    <t>195,823</t>
  </si>
  <si>
    <t>609 sq mi_x000D_
(1,577 km)</t>
  </si>
  <si>
    <t>St. Lucie County</t>
  </si>
  <si>
    <t>280,379</t>
  </si>
  <si>
    <t>572 sq mi_x000D_
(1,481 km)</t>
  </si>
  <si>
    <t>Santa Rosa County</t>
  </si>
  <si>
    <t>154,104</t>
  </si>
  <si>
    <t>1,016 sq mi_x000D_
(2,631 km)</t>
  </si>
  <si>
    <t>Sarasota County</t>
  </si>
  <si>
    <t>382,213</t>
  </si>
  <si>
    <t>Seminole County</t>
  </si>
  <si>
    <t>425,071</t>
  </si>
  <si>
    <t>308 sq mi_x000D_
(798 km)</t>
  </si>
  <si>
    <t>97,756</t>
  </si>
  <si>
    <t>546 sq mi_x000D_
(1,414 km)</t>
  </si>
  <si>
    <t>Suwannee County</t>
  </si>
  <si>
    <t>41,972</t>
  </si>
  <si>
    <t>688 sq mi_x000D_
(1,782 km)</t>
  </si>
  <si>
    <t>Taylor County</t>
  </si>
  <si>
    <t>22,691</t>
  </si>
  <si>
    <t>1,042 sq mi_x000D_
(2,699 km)</t>
  </si>
  <si>
    <t>15,388</t>
  </si>
  <si>
    <t>240 sq mi_x000D_
(622 km)</t>
  </si>
  <si>
    <t>Volusia County</t>
  </si>
  <si>
    <t>494,804</t>
  </si>
  <si>
    <t>1,106 sq mi_x000D_
(2,865 km)</t>
  </si>
  <si>
    <t>Wakulla County</t>
  </si>
  <si>
    <t>30,978</t>
  </si>
  <si>
    <t>607 sq mi_x000D_
(1,572 km)</t>
  </si>
  <si>
    <t>Walton County</t>
  </si>
  <si>
    <t>55,793</t>
  </si>
  <si>
    <t>1,058 sq mi_x000D_
(2,740 km)</t>
  </si>
  <si>
    <t>24,935</t>
  </si>
  <si>
    <t>580 sq mi_x000D_
(1,502 km)</t>
  </si>
  <si>
    <t>FIPS code[9]</t>
  </si>
  <si>
    <t>Population[12]</t>
  </si>
  <si>
    <t>Area[10]</t>
  </si>
  <si>
    <t>Appling County</t>
  </si>
  <si>
    <t>18,368</t>
  </si>
  <si>
    <t>509 sq mi_x000D_
(1,318 km)</t>
  </si>
  <si>
    <t>Atkinson County</t>
  </si>
  <si>
    <t>8,284</t>
  </si>
  <si>
    <t>338 sq mi_x000D_
(875 km)</t>
  </si>
  <si>
    <t>Bacon County</t>
  </si>
  <si>
    <t>11,198</t>
  </si>
  <si>
    <t>285 sq mi_x000D_
(738 km)</t>
  </si>
  <si>
    <t>Early County</t>
  </si>
  <si>
    <t>3,366</t>
  </si>
  <si>
    <t>343 sq mi_x000D_
(888 km)</t>
  </si>
  <si>
    <t>46,367</t>
  </si>
  <si>
    <t>258 sq mi_x000D_
(668 km)</t>
  </si>
  <si>
    <t>Banks County</t>
  </si>
  <si>
    <t>18,316</t>
  </si>
  <si>
    <t>234 sq mi_x000D_
(606 km)</t>
  </si>
  <si>
    <t>Barrow County</t>
  </si>
  <si>
    <t>70,169</t>
  </si>
  <si>
    <t>162 sq mi_x000D_
(420 km)</t>
  </si>
  <si>
    <t>Bartow County</t>
  </si>
  <si>
    <t>100,661</t>
  </si>
  <si>
    <t>460 sq mi_x000D_
(1,191 km)</t>
  </si>
  <si>
    <t>Ben Hill County</t>
  </si>
  <si>
    <t>17,538</t>
  </si>
  <si>
    <t>252 sq mi_x000D_
(653 km)</t>
  </si>
  <si>
    <t>Berrien County</t>
  </si>
  <si>
    <t>19,041</t>
  </si>
  <si>
    <t>452 sq mi_x000D_
(1,171 km)</t>
  </si>
  <si>
    <t>156,462</t>
  </si>
  <si>
    <t>250 sq mi_x000D_
(647 km)</t>
  </si>
  <si>
    <t>Bleckley County</t>
  </si>
  <si>
    <t>12,913</t>
  </si>
  <si>
    <t>217 sq mi_x000D_
(562 km)</t>
  </si>
  <si>
    <t>Brantley County</t>
  </si>
  <si>
    <t>18,587</t>
  </si>
  <si>
    <t>444 sq mi_x000D_
(1,150 km)</t>
  </si>
  <si>
    <t>Brooks County</t>
  </si>
  <si>
    <t>15,403</t>
  </si>
  <si>
    <t>Bryan County</t>
  </si>
  <si>
    <t>Chatham County</t>
  </si>
  <si>
    <t>32,214</t>
  </si>
  <si>
    <t>442 sq mi_x000D_
(1,145 km)</t>
  </si>
  <si>
    <t>Bulloch County</t>
  </si>
  <si>
    <t>72,694</t>
  </si>
  <si>
    <t>683 sq mi_x000D_
(1,769 km)</t>
  </si>
  <si>
    <t>Burke County</t>
  </si>
  <si>
    <t>23,125</t>
  </si>
  <si>
    <t>831 sq mi_x000D_
(2,152 km)</t>
  </si>
  <si>
    <t>Butts County</t>
  </si>
  <si>
    <t>23,524</t>
  </si>
  <si>
    <t>187 sq mi_x000D_
(484 km)</t>
  </si>
  <si>
    <t>6,504</t>
  </si>
  <si>
    <t>Camden County</t>
  </si>
  <si>
    <t>51,402</t>
  </si>
  <si>
    <t>Candler County</t>
  </si>
  <si>
    <t>11,117</t>
  </si>
  <si>
    <t>247 sq mi_x000D_
(640 km)</t>
  </si>
  <si>
    <t>111,580</t>
  </si>
  <si>
    <t>499 sq mi_x000D_
(1,292 km)</t>
  </si>
  <si>
    <t>Catoosa County</t>
  </si>
  <si>
    <t>65,046</t>
  </si>
  <si>
    <t>Charlton County</t>
  </si>
  <si>
    <t>13,295</t>
  </si>
  <si>
    <t>781 sq mi_x000D_
(2,023 km)</t>
  </si>
  <si>
    <t>276,434</t>
  </si>
  <si>
    <t>440 sq mi_x000D_
(1,140 km)</t>
  </si>
  <si>
    <t>Chattahoochee County</t>
  </si>
  <si>
    <t>13,037</t>
  </si>
  <si>
    <t>249 sq mi_x000D_
(645 km)</t>
  </si>
  <si>
    <t>Chattooga County</t>
  </si>
  <si>
    <t>25,725</t>
  </si>
  <si>
    <t>314 sq mi_x000D_
(813 km)</t>
  </si>
  <si>
    <t>221,315</t>
  </si>
  <si>
    <t>424 sq mi_x000D_
(1,098 km)</t>
  </si>
  <si>
    <t>120,266</t>
  </si>
  <si>
    <t>121 sq mi_x000D_
(313 km)</t>
  </si>
  <si>
    <t>3,116</t>
  </si>
  <si>
    <t>195 sq mi_x000D_
(505 km)</t>
  </si>
  <si>
    <t>Clayton County</t>
  </si>
  <si>
    <t>265,888</t>
  </si>
  <si>
    <t>143 sq mi_x000D_
(370 km)</t>
  </si>
  <si>
    <t>Clinch County</t>
  </si>
  <si>
    <t>6,718</t>
  </si>
  <si>
    <t>809 sq mi_x000D_
(2,095 km)</t>
  </si>
  <si>
    <t>Cobb County</t>
  </si>
  <si>
    <t>707,442</t>
  </si>
  <si>
    <t>340 sq mi_x000D_
(881 km)</t>
  </si>
  <si>
    <t>43,170</t>
  </si>
  <si>
    <t>599 sq mi_x000D_
(1,551 km)</t>
  </si>
  <si>
    <t>Colquitt County</t>
  </si>
  <si>
    <t>46,137</t>
  </si>
  <si>
    <t>552 sq mi_x000D_
(1,430 km)</t>
  </si>
  <si>
    <t>Richmond County</t>
  </si>
  <si>
    <t>131,627</t>
  </si>
  <si>
    <t>290 sq mi_x000D_
(751 km)</t>
  </si>
  <si>
    <t>Cook County</t>
  </si>
  <si>
    <t>16,923</t>
  </si>
  <si>
    <t>229 sq mi_x000D_
(593 km)</t>
  </si>
  <si>
    <t>Coweta County</t>
  </si>
  <si>
    <t>130,929</t>
  </si>
  <si>
    <t>443 sq mi_x000D_
(1,147 km)</t>
  </si>
  <si>
    <t>12,600</t>
  </si>
  <si>
    <t>325 sq mi_x000D_
(842 km)</t>
  </si>
  <si>
    <t>Crisp County</t>
  </si>
  <si>
    <t>Dooly County</t>
  </si>
  <si>
    <t>23,606</t>
  </si>
  <si>
    <t>274 sq mi_x000D_
(710 km)</t>
  </si>
  <si>
    <t>Dade County</t>
  </si>
  <si>
    <t>16,490</t>
  </si>
  <si>
    <t>174 sq mi_x000D_
(451 km)</t>
  </si>
  <si>
    <t>Dawson County</t>
  </si>
  <si>
    <t>22,422</t>
  </si>
  <si>
    <t>211 sq mi_x000D_
(546 km)</t>
  </si>
  <si>
    <t>Decatur County</t>
  </si>
  <si>
    <t>27,509</t>
  </si>
  <si>
    <t>597 sq mi_x000D_
(1,546 km)</t>
  </si>
  <si>
    <t>707,089</t>
  </si>
  <si>
    <t>268 sq mi_x000D_
(694 km)</t>
  </si>
  <si>
    <t>Dodge County</t>
  </si>
  <si>
    <t>21,329</t>
  </si>
  <si>
    <t>501 sq mi_x000D_
(1,298 km)</t>
  </si>
  <si>
    <t>14,318</t>
  </si>
  <si>
    <t>393 sq mi_x000D_
(1,018 km)</t>
  </si>
  <si>
    <t>Dougherty County</t>
  </si>
  <si>
    <t>94,501</t>
  </si>
  <si>
    <t>330 sq mi_x000D_
(855 km)</t>
  </si>
  <si>
    <t>133,971</t>
  </si>
  <si>
    <t>199 sq mi_x000D_
(515 km)</t>
  </si>
  <si>
    <t>10,594</t>
  </si>
  <si>
    <t>511 sq mi_x000D_
(1,323 km)</t>
  </si>
  <si>
    <t>Echols County</t>
  </si>
  <si>
    <t>3,988</t>
  </si>
  <si>
    <t>404 sq mi_x000D_
(1,046 km)</t>
  </si>
  <si>
    <t>Effingham County</t>
  </si>
  <si>
    <t>53,293</t>
  </si>
  <si>
    <t>480 sq mi_x000D_
(1,243 km)</t>
  </si>
  <si>
    <t>Wilkes County</t>
  </si>
  <si>
    <t>19,684</t>
  </si>
  <si>
    <t>Emanuel County</t>
  </si>
  <si>
    <t>22,898</t>
  </si>
  <si>
    <t>686 sq mi_x000D_
(1,777 km)</t>
  </si>
  <si>
    <t>Evans County</t>
  </si>
  <si>
    <t>10,689</t>
  </si>
  <si>
    <t>185 sq mi_x000D_
(479 km)</t>
  </si>
  <si>
    <t>Fannin County</t>
  </si>
  <si>
    <t>23,492</t>
  </si>
  <si>
    <t>386 sq mi_x000D_
(1,000 km)</t>
  </si>
  <si>
    <t>107,524</t>
  </si>
  <si>
    <t>197 sq mi_x000D_
(510 km)</t>
  </si>
  <si>
    <t>Floyd County</t>
  </si>
  <si>
    <t>96,177</t>
  </si>
  <si>
    <t>Forsyth County</t>
  </si>
  <si>
    <t>187,928</t>
  </si>
  <si>
    <t>226 sq mi_x000D_
(585 km)</t>
  </si>
  <si>
    <t>21,894</t>
  </si>
  <si>
    <t>263 sq mi_x000D_
(681 km)</t>
  </si>
  <si>
    <t>1,041,423</t>
  </si>
  <si>
    <t>529 sq mi_x000D_
(1,370 km)</t>
  </si>
  <si>
    <t>Gilmer County</t>
  </si>
  <si>
    <t>28,190</t>
  </si>
  <si>
    <t>427 sq mi_x000D_
(1,106 km)</t>
  </si>
  <si>
    <t>Glascock County</t>
  </si>
  <si>
    <t>Warren County</t>
  </si>
  <si>
    <t>3,142</t>
  </si>
  <si>
    <t>144 sq mi_x000D_
(373 km)</t>
  </si>
  <si>
    <t>Glynn County</t>
  </si>
  <si>
    <t>81,022</t>
  </si>
  <si>
    <t>422 sq mi_x000D_
(1,093 km)</t>
  </si>
  <si>
    <t>Gordon County</t>
  </si>
  <si>
    <t>55,766</t>
  </si>
  <si>
    <t>355 sq mi_x000D_
(919 km)</t>
  </si>
  <si>
    <t>Grady County</t>
  </si>
  <si>
    <t>25,440</t>
  </si>
  <si>
    <t>458 sq mi_x000D_
(1,186 km)</t>
  </si>
  <si>
    <t>16,092</t>
  </si>
  <si>
    <t>388 sq mi_x000D_
(1,005 km)</t>
  </si>
  <si>
    <t>Gwinnett County</t>
  </si>
  <si>
    <t>842,046</t>
  </si>
  <si>
    <t>433 sq mi_x000D_
(1,121 km)</t>
  </si>
  <si>
    <t>Habersham County</t>
  </si>
  <si>
    <t>43,520</t>
  </si>
  <si>
    <t>278 sq mi_x000D_
(720 km)</t>
  </si>
  <si>
    <t>Hall County</t>
  </si>
  <si>
    <t>185,416</t>
  </si>
  <si>
    <t>394 sq mi_x000D_
(1,020 km)</t>
  </si>
  <si>
    <t>Hancock County</t>
  </si>
  <si>
    <t>8,996</t>
  </si>
  <si>
    <t>473 sq mi_x000D_
(1,225 km)</t>
  </si>
  <si>
    <t>Haralson County</t>
  </si>
  <si>
    <t>28,400</t>
  </si>
  <si>
    <t>282 sq mi_x000D_
(730 km)</t>
  </si>
  <si>
    <t>Harris County</t>
  </si>
  <si>
    <t>32,550</t>
  </si>
  <si>
    <t>464 sq mi_x000D_
(1,202 km)</t>
  </si>
  <si>
    <t>Hart County</t>
  </si>
  <si>
    <t>25,518</t>
  </si>
  <si>
    <t>232 sq mi_x000D_
(601 km)</t>
  </si>
  <si>
    <t>Heard County</t>
  </si>
  <si>
    <t>11,633</t>
  </si>
  <si>
    <t>296 sq mi_x000D_
(767 km)</t>
  </si>
  <si>
    <t>151</t>
  </si>
  <si>
    <t>209,053</t>
  </si>
  <si>
    <t>323 sq mi_x000D_
(837 km)</t>
  </si>
  <si>
    <t>153</t>
  </si>
  <si>
    <t>146,136</t>
  </si>
  <si>
    <t>377 sq mi_x000D_
(976 km)</t>
  </si>
  <si>
    <t>Irwin County</t>
  </si>
  <si>
    <t>155</t>
  </si>
  <si>
    <t>9,600</t>
  </si>
  <si>
    <t>357 sq mi_x000D_
(925 km)</t>
  </si>
  <si>
    <t>157</t>
  </si>
  <si>
    <t>60,571</t>
  </si>
  <si>
    <t>342 sq mi_x000D_
(886 km)</t>
  </si>
  <si>
    <t>Jasper County</t>
  </si>
  <si>
    <t>159</t>
  </si>
  <si>
    <t>13,630</t>
  </si>
  <si>
    <t>370 sq mi_x000D_
(958 km)</t>
  </si>
  <si>
    <t>Jeff Davis County</t>
  </si>
  <si>
    <t>161</t>
  </si>
  <si>
    <t>15,156</t>
  </si>
  <si>
    <t>333 sq mi_x000D_
(862 km)</t>
  </si>
  <si>
    <t>163</t>
  </si>
  <si>
    <t>16,432</t>
  </si>
  <si>
    <t>528 sq mi_x000D_
(1,368 km)</t>
  </si>
  <si>
    <t>Jenkins County</t>
  </si>
  <si>
    <t>165</t>
  </si>
  <si>
    <t>9,213</t>
  </si>
  <si>
    <t>350 sq mi_x000D_
(906 km)</t>
  </si>
  <si>
    <t>167</t>
  </si>
  <si>
    <t>9,897</t>
  </si>
  <si>
    <t>304 sq mi_x000D_
(787 km)</t>
  </si>
  <si>
    <t>Jones County</t>
  </si>
  <si>
    <t>169</t>
  </si>
  <si>
    <t>28,577</t>
  </si>
  <si>
    <t>171</t>
  </si>
  <si>
    <t>18,057</t>
  </si>
  <si>
    <t>Lanier County</t>
  </si>
  <si>
    <t>173</t>
  </si>
  <si>
    <t>10,400</t>
  </si>
  <si>
    <t>Laurens County</t>
  </si>
  <si>
    <t>175</t>
  </si>
  <si>
    <t>Wilkinson County</t>
  </si>
  <si>
    <t>48,041</t>
  </si>
  <si>
    <t>813 sq mi_x000D_
(2,106 km)</t>
  </si>
  <si>
    <t>177</t>
  </si>
  <si>
    <t>28,746</t>
  </si>
  <si>
    <t>356 sq mi_x000D_
(922 km)</t>
  </si>
  <si>
    <t>179</t>
  </si>
  <si>
    <t>65,471</t>
  </si>
  <si>
    <t>519 sq mi_x000D_
(1,344 km)</t>
  </si>
  <si>
    <t>181</t>
  </si>
  <si>
    <t>7,737</t>
  </si>
  <si>
    <t>Long County</t>
  </si>
  <si>
    <t>183</t>
  </si>
  <si>
    <t>16,048</t>
  </si>
  <si>
    <t>401 sq mi_x000D_
(1,039 km)</t>
  </si>
  <si>
    <t>114,552</t>
  </si>
  <si>
    <t>504 sq mi_x000D_
(1,305 km)</t>
  </si>
  <si>
    <t>Lumpkin County</t>
  </si>
  <si>
    <t>187</t>
  </si>
  <si>
    <t>30,611</t>
  </si>
  <si>
    <t>284 sq mi_x000D_
(736 km)</t>
  </si>
  <si>
    <t>193</t>
  </si>
  <si>
    <t>14,263</t>
  </si>
  <si>
    <t>403 sq mi_x000D_
(1,044 km)</t>
  </si>
  <si>
    <t>27,922</t>
  </si>
  <si>
    <t>197</t>
  </si>
  <si>
    <t>8,711</t>
  </si>
  <si>
    <t>367 sq mi_x000D_
(951 km)</t>
  </si>
  <si>
    <t>McDuffie County</t>
  </si>
  <si>
    <t>189</t>
  </si>
  <si>
    <t>21,663</t>
  </si>
  <si>
    <t>260 sq mi_x000D_
(673 km)</t>
  </si>
  <si>
    <t>McIntosh County</t>
  </si>
  <si>
    <t>191</t>
  </si>
  <si>
    <t>13,839</t>
  </si>
  <si>
    <t>Meriwether County</t>
  </si>
  <si>
    <t>199</t>
  </si>
  <si>
    <t>201</t>
  </si>
  <si>
    <t>5,969</t>
  </si>
  <si>
    <t>283 sq mi_x000D_
(733 km)</t>
  </si>
  <si>
    <t>Mitchell County</t>
  </si>
  <si>
    <t>205</t>
  </si>
  <si>
    <t>23,144</t>
  </si>
  <si>
    <t>512 sq mi_x000D_
(1,326 km)</t>
  </si>
  <si>
    <t>207</t>
  </si>
  <si>
    <t>26,637</t>
  </si>
  <si>
    <t>396 sq mi_x000D_
(1,026 km)</t>
  </si>
  <si>
    <t>209</t>
  </si>
  <si>
    <t>8,913</t>
  </si>
  <si>
    <t>245 sq mi_x000D_
(635 km)</t>
  </si>
  <si>
    <t>211</t>
  </si>
  <si>
    <t>17,881</t>
  </si>
  <si>
    <t>Murray County</t>
  </si>
  <si>
    <t>213</t>
  </si>
  <si>
    <t>39,392</t>
  </si>
  <si>
    <t>344 sq mi_x000D_
(891 km)</t>
  </si>
  <si>
    <t>Muscogee County</t>
  </si>
  <si>
    <t>215</t>
  </si>
  <si>
    <t>198,413</t>
  </si>
  <si>
    <t>216 sq mi_x000D_
(559 km)</t>
  </si>
  <si>
    <t>217</t>
  </si>
  <si>
    <t>101,505</t>
  </si>
  <si>
    <t>276 sq mi_x000D_
(715 km)</t>
  </si>
  <si>
    <t>Oconee County</t>
  </si>
  <si>
    <t>219</t>
  </si>
  <si>
    <t>33,619</t>
  </si>
  <si>
    <t>186 sq mi_x000D_
(482 km)</t>
  </si>
  <si>
    <t>Oglethorpe County</t>
  </si>
  <si>
    <t>221</t>
  </si>
  <si>
    <t>14,618</t>
  </si>
  <si>
    <t>441 sq mi_x000D_
(1,142 km)</t>
  </si>
  <si>
    <t>Paulding County</t>
  </si>
  <si>
    <t>223</t>
  </si>
  <si>
    <t>144,800</t>
  </si>
  <si>
    <t>Peach County</t>
  </si>
  <si>
    <t>225</t>
  </si>
  <si>
    <t>27,622</t>
  </si>
  <si>
    <t>151 sq mi_x000D_
(391 km)</t>
  </si>
  <si>
    <t>227</t>
  </si>
  <si>
    <t>29,268</t>
  </si>
  <si>
    <t>Pierce County</t>
  </si>
  <si>
    <t>229</t>
  </si>
  <si>
    <t>18,844</t>
  </si>
  <si>
    <t>231</t>
  </si>
  <si>
    <t>17,810</t>
  </si>
  <si>
    <t>218 sq mi_x000D_
(565 km)</t>
  </si>
  <si>
    <t>233</t>
  </si>
  <si>
    <t>41,188</t>
  </si>
  <si>
    <t>311 sq mi_x000D_
(805 km)</t>
  </si>
  <si>
    <t>235</t>
  </si>
  <si>
    <t>11,720</t>
  </si>
  <si>
    <t>237</t>
  </si>
  <si>
    <t>21,198</t>
  </si>
  <si>
    <t>Quitman County</t>
  </si>
  <si>
    <t>239</t>
  </si>
  <si>
    <t>2,404</t>
  </si>
  <si>
    <t>152 sq mi_x000D_
(394 km)</t>
  </si>
  <si>
    <t>Rabun County</t>
  </si>
  <si>
    <t>241</t>
  </si>
  <si>
    <t>16,297</t>
  </si>
  <si>
    <t>371 sq mi_x000D_
(961 km)</t>
  </si>
  <si>
    <t>243</t>
  </si>
  <si>
    <t>7,327</t>
  </si>
  <si>
    <t>429 sq mi_x000D_
(1,111 km)</t>
  </si>
  <si>
    <t>245</t>
  </si>
  <si>
    <t>202,587</t>
  </si>
  <si>
    <t>324 sq mi_x000D_
(839 km)</t>
  </si>
  <si>
    <t>Rockdale County</t>
  </si>
  <si>
    <t>247</t>
  </si>
  <si>
    <t>85,820</t>
  </si>
  <si>
    <t>131 sq mi_x000D_
(339 km)</t>
  </si>
  <si>
    <t>Schley County</t>
  </si>
  <si>
    <t>249</t>
  </si>
  <si>
    <t>4,990</t>
  </si>
  <si>
    <t>168 sq mi_x000D_
(435 km)</t>
  </si>
  <si>
    <t>Screven County</t>
  </si>
  <si>
    <t>251</t>
  </si>
  <si>
    <t>14,202</t>
  </si>
  <si>
    <t>648 sq mi_x000D_
(1,678 km)</t>
  </si>
  <si>
    <t>253</t>
  </si>
  <si>
    <t>8,947</t>
  </si>
  <si>
    <t>238 sq mi_x000D_
(616 km)</t>
  </si>
  <si>
    <t>Spalding County</t>
  </si>
  <si>
    <t>255</t>
  </si>
  <si>
    <t>63,865</t>
  </si>
  <si>
    <t>198 sq mi_x000D_
(513 km)</t>
  </si>
  <si>
    <t>Stephens County</t>
  </si>
  <si>
    <t>257</t>
  </si>
  <si>
    <t>25,891</t>
  </si>
  <si>
    <t>179 sq mi_x000D_
(464 km)</t>
  </si>
  <si>
    <t>Stewart County</t>
  </si>
  <si>
    <t>259</t>
  </si>
  <si>
    <t>6,042</t>
  </si>
  <si>
    <t>459 sq mi_x000D_
(1,189 km)</t>
  </si>
  <si>
    <t>261</t>
  </si>
  <si>
    <t>31,554</t>
  </si>
  <si>
    <t>Talbot County</t>
  </si>
  <si>
    <t>263</t>
  </si>
  <si>
    <t>6,517</t>
  </si>
  <si>
    <t>Taliaferro County</t>
  </si>
  <si>
    <t>265</t>
  </si>
  <si>
    <t>1,680</t>
  </si>
  <si>
    <t>Tattnall County</t>
  </si>
  <si>
    <t>267</t>
  </si>
  <si>
    <t>25,384</t>
  </si>
  <si>
    <t>484 sq mi_x000D_
(1,254 km)</t>
  </si>
  <si>
    <t>269</t>
  </si>
  <si>
    <t>8,420</t>
  </si>
  <si>
    <t>378 sq mi_x000D_
(979 km)</t>
  </si>
  <si>
    <t>Telfair County</t>
  </si>
  <si>
    <t>271</t>
  </si>
  <si>
    <t>16,349</t>
  </si>
  <si>
    <t>Terrell County</t>
  </si>
  <si>
    <t>273</t>
  </si>
  <si>
    <t>336 sq mi_x000D_
(870 km)</t>
  </si>
  <si>
    <t>Thomas County</t>
  </si>
  <si>
    <t>44,724</t>
  </si>
  <si>
    <t>548 sq mi_x000D_
(1,419 km)</t>
  </si>
  <si>
    <t>Tift County</t>
  </si>
  <si>
    <t>277</t>
  </si>
  <si>
    <t>41,064</t>
  </si>
  <si>
    <t>265 sq mi_x000D_
(686 km)</t>
  </si>
  <si>
    <t>Toombs County</t>
  </si>
  <si>
    <t>279</t>
  </si>
  <si>
    <t>27,315</t>
  </si>
  <si>
    <t>Towns County</t>
  </si>
  <si>
    <t>281</t>
  </si>
  <si>
    <t>10,495</t>
  </si>
  <si>
    <t>166 sq mi_x000D_
(430 km)</t>
  </si>
  <si>
    <t>Treutlen County</t>
  </si>
  <si>
    <t>283</t>
  </si>
  <si>
    <t>6,769</t>
  </si>
  <si>
    <t>201 sq mi_x000D_
(521 km)</t>
  </si>
  <si>
    <t>Troup County</t>
  </si>
  <si>
    <t>285</t>
  </si>
  <si>
    <t>68,468</t>
  </si>
  <si>
    <t>414 sq mi_x000D_
(1,072 km)</t>
  </si>
  <si>
    <t>Turner County</t>
  </si>
  <si>
    <t>287</t>
  </si>
  <si>
    <t>8,410</t>
  </si>
  <si>
    <t>286 sq mi_x000D_
(741 km)</t>
  </si>
  <si>
    <t>Twiggs County</t>
  </si>
  <si>
    <t>289</t>
  </si>
  <si>
    <t>8,447</t>
  </si>
  <si>
    <t>360 sq mi_x000D_
(932 km)</t>
  </si>
  <si>
    <t>291</t>
  </si>
  <si>
    <t>21,451</t>
  </si>
  <si>
    <t>Upson County</t>
  </si>
  <si>
    <t>293</t>
  </si>
  <si>
    <t>26,630</t>
  </si>
  <si>
    <t>326 sq mi_x000D_
(844 km)</t>
  </si>
  <si>
    <t>295</t>
  </si>
  <si>
    <t>68,094</t>
  </si>
  <si>
    <t>297</t>
  </si>
  <si>
    <t>84,575</t>
  </si>
  <si>
    <t>329 sq mi_x000D_
(852 km)</t>
  </si>
  <si>
    <t>Ware County</t>
  </si>
  <si>
    <t>299</t>
  </si>
  <si>
    <t>35,821</t>
  </si>
  <si>
    <t>903 sq mi_x000D_
(2,339 km)</t>
  </si>
  <si>
    <t>301</t>
  </si>
  <si>
    <t>5,578</t>
  </si>
  <si>
    <t>303</t>
  </si>
  <si>
    <t>20,879</t>
  </si>
  <si>
    <t>680 sq mi_x000D_
(1,761 km)</t>
  </si>
  <si>
    <t>Wayne County</t>
  </si>
  <si>
    <t>305</t>
  </si>
  <si>
    <t>30,305</t>
  </si>
  <si>
    <t>645 sq mi_x000D_
(1,671 km)</t>
  </si>
  <si>
    <t>Webster County</t>
  </si>
  <si>
    <t>307</t>
  </si>
  <si>
    <t>Preston</t>
  </si>
  <si>
    <t>2,793</t>
  </si>
  <si>
    <t>210 sq mi_x000D_
(544 km)</t>
  </si>
  <si>
    <t>Wheeler County</t>
  </si>
  <si>
    <t>309</t>
  </si>
  <si>
    <t>7,888</t>
  </si>
  <si>
    <t>298 sq mi_x000D_
(772 km)</t>
  </si>
  <si>
    <t>311</t>
  </si>
  <si>
    <t>27,556</t>
  </si>
  <si>
    <t>242 sq mi_x000D_
(627 km)</t>
  </si>
  <si>
    <t>Whitfield County</t>
  </si>
  <si>
    <t>313</t>
  </si>
  <si>
    <t>103,359</t>
  </si>
  <si>
    <t>315</t>
  </si>
  <si>
    <t>9,068</t>
  </si>
  <si>
    <t>380 sq mi_x000D_
(984 km)</t>
  </si>
  <si>
    <t>317</t>
  </si>
  <si>
    <t>10,076</t>
  </si>
  <si>
    <t>471 sq mi_x000D_
(1,220 km)</t>
  </si>
  <si>
    <t>319</t>
  </si>
  <si>
    <t>9,577</t>
  </si>
  <si>
    <t>447 sq mi_x000D_
(1,158 km)</t>
  </si>
  <si>
    <t>Worth County</t>
  </si>
  <si>
    <t>321</t>
  </si>
  <si>
    <t>21,741</t>
  </si>
  <si>
    <t>570 sq mi_x000D_
(1,476 km)</t>
  </si>
  <si>
    <t>FIPS code[1]</t>
  </si>
  <si>
    <t>Population[2][6]</t>
  </si>
  <si>
    <t>Area[2]</t>
  </si>
  <si>
    <t>Ada County</t>
  </si>
  <si>
    <t>Boise County</t>
  </si>
  <si>
    <t>392,365</t>
  </si>
  <si>
    <t>1,055 sq mi_x000D_
(2,732 km)</t>
  </si>
  <si>
    <t>3,976</t>
  </si>
  <si>
    <t>1,365 sq mi_x000D_
(3,535 km)</t>
  </si>
  <si>
    <t>Bannock County</t>
  </si>
  <si>
    <t>Bingham County</t>
  </si>
  <si>
    <t>82,839</t>
  </si>
  <si>
    <t>1,113 sq mi_x000D_
(2,883 km)</t>
  </si>
  <si>
    <t>Bear Lake County</t>
  </si>
  <si>
    <t>Oneida County</t>
  </si>
  <si>
    <t>5,986</t>
  </si>
  <si>
    <t>971 sq mi_x000D_
(2,515 km)</t>
  </si>
  <si>
    <t>Benewah County</t>
  </si>
  <si>
    <t>Kootenai County</t>
  </si>
  <si>
    <t>9,285</t>
  </si>
  <si>
    <t>776 sq mi_x000D_
(2,010 km)</t>
  </si>
  <si>
    <t>45,607</t>
  </si>
  <si>
    <t>2,095 sq mi_x000D_
(5,426 km)</t>
  </si>
  <si>
    <t>Blaine County</t>
  </si>
  <si>
    <t>21,376</t>
  </si>
  <si>
    <t>2,645 sq mi_x000D_
(6,851 km)</t>
  </si>
  <si>
    <t>7,028</t>
  </si>
  <si>
    <t>1,902 sq mi_x000D_
(4,926 km)</t>
  </si>
  <si>
    <t>Bonner County</t>
  </si>
  <si>
    <t>40,877</t>
  </si>
  <si>
    <t>1,738 sq mi_x000D_
(4,501 km)</t>
  </si>
  <si>
    <t>Bonneville County</t>
  </si>
  <si>
    <t>104,234</t>
  </si>
  <si>
    <t>1,869 sq mi_x000D_
(4,841 km)</t>
  </si>
  <si>
    <t>Boundary County</t>
  </si>
  <si>
    <t>10,972</t>
  </si>
  <si>
    <t>1,269 sq mi_x000D_
(3,287 km)</t>
  </si>
  <si>
    <t>2,891</t>
  </si>
  <si>
    <t>2,233 sq mi_x000D_
(5,783 km)</t>
  </si>
  <si>
    <t>Camas County</t>
  </si>
  <si>
    <t>1,117</t>
  </si>
  <si>
    <t>1,075 sq mi_x000D_
(2,784 km)</t>
  </si>
  <si>
    <t>Canyon County</t>
  </si>
  <si>
    <t>188,923</t>
  </si>
  <si>
    <t>590 sq mi_x000D_
(1,528 km)</t>
  </si>
  <si>
    <t>Caribou County</t>
  </si>
  <si>
    <t>6,963</t>
  </si>
  <si>
    <t>1,766 sq mi_x000D_
(4,574 km)</t>
  </si>
  <si>
    <t>Cassia County</t>
  </si>
  <si>
    <t>Owyhee County</t>
  </si>
  <si>
    <t>22,952</t>
  </si>
  <si>
    <t>2,567 sq mi_x000D_
(6,648 km)</t>
  </si>
  <si>
    <t>982</t>
  </si>
  <si>
    <t>1,765 sq mi_x000D_
(4,571 km)</t>
  </si>
  <si>
    <t>Clearwater County</t>
  </si>
  <si>
    <t>Nez Perce County</t>
  </si>
  <si>
    <t>8,761</t>
  </si>
  <si>
    <t>2,462 sq mi_x000D_
(6,377 km)</t>
  </si>
  <si>
    <t>4,368</t>
  </si>
  <si>
    <t>4,926 sq mi_x000D_
(12,758 km)</t>
  </si>
  <si>
    <t>27,038</t>
  </si>
  <si>
    <t>3,078 sq mi_x000D_
(7,972 km)</t>
  </si>
  <si>
    <t>12,786</t>
  </si>
  <si>
    <t>13,242</t>
  </si>
  <si>
    <t>1,867 sq mi_x000D_
(4,836 km)</t>
  </si>
  <si>
    <t>Gem County</t>
  </si>
  <si>
    <t>16,719</t>
  </si>
  <si>
    <t>563 sq mi_x000D_
(1,458 km)</t>
  </si>
  <si>
    <t>Gooding County</t>
  </si>
  <si>
    <t>15,464</t>
  </si>
  <si>
    <t>731 sq mi_x000D_
(1,893 km)</t>
  </si>
  <si>
    <t>Idaho County</t>
  </si>
  <si>
    <t>16,267</t>
  </si>
  <si>
    <t>8,485 sq mi_x000D_
(21,976 km)</t>
  </si>
  <si>
    <t>26,139</t>
  </si>
  <si>
    <t>1,095 sq mi_x000D_
(2,836 km)</t>
  </si>
  <si>
    <t>Jerome County</t>
  </si>
  <si>
    <t>22,374</t>
  </si>
  <si>
    <t>600 sq mi_x000D_
(1,554 km)</t>
  </si>
  <si>
    <t>138,494</t>
  </si>
  <si>
    <t>1,245 sq mi_x000D_
(3,225 km)</t>
  </si>
  <si>
    <t>Latah County</t>
  </si>
  <si>
    <t>37,244</t>
  </si>
  <si>
    <t>1,077 sq mi_x000D_
(2,789 km)</t>
  </si>
  <si>
    <t>Lemhi County</t>
  </si>
  <si>
    <t>7,936</t>
  </si>
  <si>
    <t>4,564 sq mi_x000D_
(11,821 km)</t>
  </si>
  <si>
    <t>Lewis County</t>
  </si>
  <si>
    <t>3,821</t>
  </si>
  <si>
    <t>479 sq mi_x000D_
(1,241 km)</t>
  </si>
  <si>
    <t>5,208</t>
  </si>
  <si>
    <t>1,206 sq mi_x000D_
(3,124 km)</t>
  </si>
  <si>
    <t>37,536</t>
  </si>
  <si>
    <t>472 sq mi_x000D_
(1,222 km)</t>
  </si>
  <si>
    <t>Minidoka County</t>
  </si>
  <si>
    <t>20,069</t>
  </si>
  <si>
    <t>760 sq mi_x000D_
(1,968 km)</t>
  </si>
  <si>
    <t>39,265</t>
  </si>
  <si>
    <t>849 sq mi_x000D_
(2,199 km)</t>
  </si>
  <si>
    <t>4,286</t>
  </si>
  <si>
    <t>1,200 sq mi_x000D_
(3,108 km)</t>
  </si>
  <si>
    <t>11,526</t>
  </si>
  <si>
    <t>7,678 sq mi_x000D_
(19,886 km)</t>
  </si>
  <si>
    <t>Payette County</t>
  </si>
  <si>
    <t>22,623</t>
  </si>
  <si>
    <t>408 sq mi_x000D_
(1,057 km)</t>
  </si>
  <si>
    <t>Power County</t>
  </si>
  <si>
    <t>7,817</t>
  </si>
  <si>
    <t>1,406 sq mi_x000D_
(3,642 km)</t>
  </si>
  <si>
    <t>Shoshone County</t>
  </si>
  <si>
    <t>12,765</t>
  </si>
  <si>
    <t>2,634 sq mi_x000D_
(6,822 km)</t>
  </si>
  <si>
    <t>Teton County</t>
  </si>
  <si>
    <t>10,170</t>
  </si>
  <si>
    <t>450 sq mi_x000D_
(1,165 km)</t>
  </si>
  <si>
    <t>Twin Falls County</t>
  </si>
  <si>
    <t>77,230</t>
  </si>
  <si>
    <t>1,925 sq mi_x000D_
(4,986 km)</t>
  </si>
  <si>
    <t>Valley County</t>
  </si>
  <si>
    <t>9,862</t>
  </si>
  <si>
    <t>3,733 sq mi_x000D_
(9,668 km)</t>
  </si>
  <si>
    <t>10,198</t>
  </si>
  <si>
    <t>1,456 sq mi_x000D_
(3,771 km)</t>
  </si>
  <si>
    <t>FIPS code[6]</t>
  </si>
  <si>
    <t>Population[8]</t>
  </si>
  <si>
    <t>Area[8]</t>
  </si>
  <si>
    <t>Hawaii County</t>
  </si>
  <si>
    <t>201,513</t>
  </si>
  <si>
    <t>4,028 sq mi_x000D_
(10,432 km)</t>
  </si>
  <si>
    <t>Honolulu County</t>
  </si>
  <si>
    <t>974,563</t>
  </si>
  <si>
    <t>Kalawao County</t>
  </si>
  <si>
    <t>86</t>
  </si>
  <si>
    <t>5.2 sq mi_x000D_
(13 km)</t>
  </si>
  <si>
    <t>Kauai County</t>
  </si>
  <si>
    <t>72,293</t>
  </si>
  <si>
    <t>622 sq mi_x000D_
(1,611 km)</t>
  </si>
  <si>
    <t>Maui County</t>
  </si>
  <si>
    <t>167,417</t>
  </si>
  <si>
    <t>1,120 sq mi_x000D_
(2,901 km)</t>
  </si>
  <si>
    <t>Population[2]</t>
  </si>
  <si>
    <t>857 sq mi_x000D_
(2,220 km)</t>
  </si>
  <si>
    <t>Alexander County</t>
  </si>
  <si>
    <t>8,238</t>
  </si>
  <si>
    <t>236 sq mi_x000D_
(611 km)</t>
  </si>
  <si>
    <t>Bond County</t>
  </si>
  <si>
    <t>17,768</t>
  </si>
  <si>
    <t>Winnebago County</t>
  </si>
  <si>
    <t>54,165</t>
  </si>
  <si>
    <t>281 sq mi_x000D_
(728 km)</t>
  </si>
  <si>
    <t>Brown County</t>
  </si>
  <si>
    <t>Schuyler County</t>
  </si>
  <si>
    <t>6,936</t>
  </si>
  <si>
    <t>306 sq mi_x000D_
(793 km)</t>
  </si>
  <si>
    <t>Bureau County</t>
  </si>
  <si>
    <t>34,978</t>
  </si>
  <si>
    <t>869 sq mi_x000D_
(2,251 km)</t>
  </si>
  <si>
    <t>5,089</t>
  </si>
  <si>
    <t>254 sq mi_x000D_
(658 km)</t>
  </si>
  <si>
    <t>15,387</t>
  </si>
  <si>
    <t>Cass County</t>
  </si>
  <si>
    <t>13,642</t>
  </si>
  <si>
    <t>376 sq mi_x000D_
(974 km)</t>
  </si>
  <si>
    <t>Champaign County</t>
  </si>
  <si>
    <t>Vermilion County</t>
  </si>
  <si>
    <t>201,081</t>
  </si>
  <si>
    <t>Christian County</t>
  </si>
  <si>
    <t>Sangamon County</t>
  </si>
  <si>
    <t>34,800</t>
  </si>
  <si>
    <t>709 sq mi_x000D_
(1,836 km)</t>
  </si>
  <si>
    <t>16,335</t>
  </si>
  <si>
    <t>502 sq mi_x000D_
(1,300 km)</t>
  </si>
  <si>
    <t>13,815</t>
  </si>
  <si>
    <t>469 sq mi_x000D_
(1,215 km)</t>
  </si>
  <si>
    <t>Clinton County</t>
  </si>
  <si>
    <t>37,762</t>
  </si>
  <si>
    <t>474 sq mi_x000D_
(1,228 km)</t>
  </si>
  <si>
    <t>Coles County</t>
  </si>
  <si>
    <t>53,873</t>
  </si>
  <si>
    <t>508 sq mi_x000D_
(1,316 km)</t>
  </si>
  <si>
    <t>5,194,675</t>
  </si>
  <si>
    <t>946 sq mi_x000D_
(2,450 km)</t>
  </si>
  <si>
    <t>Edwards County</t>
  </si>
  <si>
    <t>19,817</t>
  </si>
  <si>
    <t>Cumberland County</t>
  </si>
  <si>
    <t>11,048</t>
  </si>
  <si>
    <t>346 sq mi_x000D_
(896 km)</t>
  </si>
  <si>
    <t>Kane County</t>
  </si>
  <si>
    <t>105,160</t>
  </si>
  <si>
    <t>634 sq mi_x000D_
(1,642 km)</t>
  </si>
  <si>
    <t>DeWitt County</t>
  </si>
  <si>
    <t>16,561</t>
  </si>
  <si>
    <t>398 sq mi_x000D_
(1,031 km)</t>
  </si>
  <si>
    <t>19,980</t>
  </si>
  <si>
    <t>417 sq mi_x000D_
(1,080 km)</t>
  </si>
  <si>
    <t>DuPage County</t>
  </si>
  <si>
    <t>Wheaton</t>
  </si>
  <si>
    <t>916,924</t>
  </si>
  <si>
    <t>334 sq mi_x000D_
(865 km)</t>
  </si>
  <si>
    <t>Edgar County</t>
  </si>
  <si>
    <t>18,576</t>
  </si>
  <si>
    <t>624 sq mi_x000D_
(1,616 km)</t>
  </si>
  <si>
    <t>6,721</t>
  </si>
  <si>
    <t>222 sq mi_x000D_
(575 km)</t>
  </si>
  <si>
    <t>34,242</t>
  </si>
  <si>
    <t>22,140</t>
  </si>
  <si>
    <t>716 sq mi_x000D_
(1,854 km)</t>
  </si>
  <si>
    <t>Ford County</t>
  </si>
  <si>
    <t>14,081</t>
  </si>
  <si>
    <t>486 sq mi_x000D_
(1,259 km)</t>
  </si>
  <si>
    <t>39,561</t>
  </si>
  <si>
    <t>412 sq mi_x000D_
(1,067 km)</t>
  </si>
  <si>
    <t>37,069</t>
  </si>
  <si>
    <t>866 sq mi_x000D_
(2,243 km)</t>
  </si>
  <si>
    <t>Gallatin County</t>
  </si>
  <si>
    <t>5,589</t>
  </si>
  <si>
    <t>13,886</t>
  </si>
  <si>
    <t>Grundy County</t>
  </si>
  <si>
    <t>Morris</t>
  </si>
  <si>
    <t>LaSalle County</t>
  </si>
  <si>
    <t>50,063</t>
  </si>
  <si>
    <t>420 sq mi_x000D_
(1,088 km)</t>
  </si>
  <si>
    <t>8,457</t>
  </si>
  <si>
    <t>435 sq mi_x000D_
(1,127 km)</t>
  </si>
  <si>
    <t>19,104</t>
  </si>
  <si>
    <t>795 sq mi_x000D_
(2,059 km)</t>
  </si>
  <si>
    <t>Hardin County</t>
  </si>
  <si>
    <t>4,320</t>
  </si>
  <si>
    <t>178 sq mi_x000D_
(461 km)</t>
  </si>
  <si>
    <t>Henderson County</t>
  </si>
  <si>
    <t>7,331</t>
  </si>
  <si>
    <t>379 sq mi_x000D_
(982 km)</t>
  </si>
  <si>
    <t>Cambridge</t>
  </si>
  <si>
    <t>50,486</t>
  </si>
  <si>
    <t>823 sq mi_x000D_
(2,132 km)</t>
  </si>
  <si>
    <t>Iroquois County</t>
  </si>
  <si>
    <t>29,718</t>
  </si>
  <si>
    <t>1,116 sq mi_x000D_
(2,890 km)</t>
  </si>
  <si>
    <t>60,218</t>
  </si>
  <si>
    <t>588 sq mi_x000D_
(1,523 km)</t>
  </si>
  <si>
    <t>9,698</t>
  </si>
  <si>
    <t>38,827</t>
  </si>
  <si>
    <t>571 sq mi_x000D_
(1,479 km)</t>
  </si>
  <si>
    <t>Jersey County</t>
  </si>
  <si>
    <t>22,985</t>
  </si>
  <si>
    <t>Jo Daviess County</t>
  </si>
  <si>
    <t>22,678</t>
  </si>
  <si>
    <t>12,582</t>
  </si>
  <si>
    <t>515,269</t>
  </si>
  <si>
    <t>521 sq mi_x000D_
(1,349 km)</t>
  </si>
  <si>
    <t>Kankakee County</t>
  </si>
  <si>
    <t>113,449</t>
  </si>
  <si>
    <t>678 sq mi_x000D_
(1,756 km)</t>
  </si>
  <si>
    <t>Kendall County</t>
  </si>
  <si>
    <t>114,736</t>
  </si>
  <si>
    <t>321 sq mi_x000D_
(831 km)</t>
  </si>
  <si>
    <t>Knox County</t>
  </si>
  <si>
    <t>52,919</t>
  </si>
  <si>
    <t>McHenry County</t>
  </si>
  <si>
    <t>703,462</t>
  </si>
  <si>
    <t>448 sq mi_x000D_
(1,160 km)</t>
  </si>
  <si>
    <t>113,924</t>
  </si>
  <si>
    <t>1,135 sq mi_x000D_
(2,940 km)</t>
  </si>
  <si>
    <t>16,833</t>
  </si>
  <si>
    <t>372 sq mi_x000D_
(963 km)</t>
  </si>
  <si>
    <t>Ogle County</t>
  </si>
  <si>
    <t>36,031</t>
  </si>
  <si>
    <t>725 sq mi_x000D_
(1,878 km)</t>
  </si>
  <si>
    <t>Livingston County</t>
  </si>
  <si>
    <t>38,950</t>
  </si>
  <si>
    <t>1,044 sq mi_x000D_
(2,704 km)</t>
  </si>
  <si>
    <t>618 sq mi_x000D_
(1,601 km)</t>
  </si>
  <si>
    <t>110,768</t>
  </si>
  <si>
    <t>581 sq mi_x000D_
(1,505 km)</t>
  </si>
  <si>
    <t>Macoupin County</t>
  </si>
  <si>
    <t>47,765</t>
  </si>
  <si>
    <t>864 sq mi_x000D_
(2,238 km)</t>
  </si>
  <si>
    <t>269,282</t>
  </si>
  <si>
    <t>39,437</t>
  </si>
  <si>
    <t>12,640</t>
  </si>
  <si>
    <t>Mason County</t>
  </si>
  <si>
    <t>14,666</t>
  </si>
  <si>
    <t>539 sq mi_x000D_
(1,396 km)</t>
  </si>
  <si>
    <t>Massac County</t>
  </si>
  <si>
    <t>15,429</t>
  </si>
  <si>
    <t>239 sq mi_x000D_
(619 km)</t>
  </si>
  <si>
    <t>McDonough County</t>
  </si>
  <si>
    <t>32,612</t>
  </si>
  <si>
    <t>589 sq mi_x000D_
(1,526 km)</t>
  </si>
  <si>
    <t>308,760</t>
  </si>
  <si>
    <t>604 sq mi_x000D_
(1,564 km)</t>
  </si>
  <si>
    <t>McLean County</t>
  </si>
  <si>
    <t>Tazewell County</t>
  </si>
  <si>
    <t>169,572</t>
  </si>
  <si>
    <t>1,184 sq mi_x000D_
(3,067 km)</t>
  </si>
  <si>
    <t>Menard County</t>
  </si>
  <si>
    <t>12,705</t>
  </si>
  <si>
    <t>Mercer County</t>
  </si>
  <si>
    <t>16,434</t>
  </si>
  <si>
    <t>561 sq mi_x000D_
(1,453 km)</t>
  </si>
  <si>
    <t>32,957</t>
  </si>
  <si>
    <t>30,104</t>
  </si>
  <si>
    <t>35,547</t>
  </si>
  <si>
    <t>569 sq mi_x000D_
(1,474 km)</t>
  </si>
  <si>
    <t>Moultrie County</t>
  </si>
  <si>
    <t>14,846</t>
  </si>
  <si>
    <t>53,497</t>
  </si>
  <si>
    <t>759 sq mi_x000D_
(1,966 km)</t>
  </si>
  <si>
    <t>Peoria County</t>
  </si>
  <si>
    <t>186,494</t>
  </si>
  <si>
    <t>620 sq mi_x000D_
(1,606 km)</t>
  </si>
  <si>
    <t>22,350</t>
  </si>
  <si>
    <t>Piatt County</t>
  </si>
  <si>
    <t>16,729</t>
  </si>
  <si>
    <t>16,430</t>
  </si>
  <si>
    <t>830 sq mi_x000D_
(2,150 km)</t>
  </si>
  <si>
    <t>4,470</t>
  </si>
  <si>
    <t>6,161</t>
  </si>
  <si>
    <t>6,006</t>
  </si>
  <si>
    <t>160 sq mi_x000D_
(414 km)</t>
  </si>
  <si>
    <t>33,476</t>
  </si>
  <si>
    <t>578 sq mi_x000D_
(1,497 km)</t>
  </si>
  <si>
    <t>Richland County</t>
  </si>
  <si>
    <t>16,233</t>
  </si>
  <si>
    <t>Rock Island County</t>
  </si>
  <si>
    <t>147,546</t>
  </si>
  <si>
    <t>24,913</t>
  </si>
  <si>
    <t>383 sq mi_x000D_
(992 km)</t>
  </si>
  <si>
    <t>197,465</t>
  </si>
  <si>
    <t>868 sq mi_x000D_
(2,248 km)</t>
  </si>
  <si>
    <t>7,544</t>
  </si>
  <si>
    <t>437 sq mi_x000D_
(1,132 km)</t>
  </si>
  <si>
    <t>5,355</t>
  </si>
  <si>
    <t>251 sq mi_x000D_
(650 km)</t>
  </si>
  <si>
    <t>22,363</t>
  </si>
  <si>
    <t>270,056</t>
  </si>
  <si>
    <t>Stark County</t>
  </si>
  <si>
    <t>5,994</t>
  </si>
  <si>
    <t>288 sq mi_x000D_
(746 km)</t>
  </si>
  <si>
    <t>Stephenson County</t>
  </si>
  <si>
    <t>47,711</t>
  </si>
  <si>
    <t>564 sq mi_x000D_
(1,461 km)</t>
  </si>
  <si>
    <t>135,394</t>
  </si>
  <si>
    <t>649 sq mi_x000D_
(1,681 km)</t>
  </si>
  <si>
    <t>17,808</t>
  </si>
  <si>
    <t>416 sq mi_x000D_
(1,077 km)</t>
  </si>
  <si>
    <t>81,625</t>
  </si>
  <si>
    <t>899 sq mi_x000D_
(2,328 km)</t>
  </si>
  <si>
    <t>Wabash County</t>
  </si>
  <si>
    <t>11,947</t>
  </si>
  <si>
    <t>224 sq mi_x000D_
(580 km)</t>
  </si>
  <si>
    <t>17,707</t>
  </si>
  <si>
    <t>14,716</t>
  </si>
  <si>
    <t>16,760</t>
  </si>
  <si>
    <t>714 sq mi_x000D_
(1,849 km)</t>
  </si>
  <si>
    <t>14,665</t>
  </si>
  <si>
    <t>495 sq mi_x000D_
(1,282 km)</t>
  </si>
  <si>
    <t>Whiteside County</t>
  </si>
  <si>
    <t>58,498</t>
  </si>
  <si>
    <t>685 sq mi_x000D_
(1,774 km)</t>
  </si>
  <si>
    <t>Will County</t>
  </si>
  <si>
    <t>677,560</t>
  </si>
  <si>
    <t>837 sq mi_x000D_
(2,168 km)</t>
  </si>
  <si>
    <t>Williamson County</t>
  </si>
  <si>
    <t>66,357</t>
  </si>
  <si>
    <t>295,266</t>
  </si>
  <si>
    <t>514 sq mi_x000D_
(1,331 km)</t>
  </si>
  <si>
    <t>Woodford County</t>
  </si>
  <si>
    <t>203</t>
  </si>
  <si>
    <t>38,664</t>
  </si>
  <si>
    <t>Area(Land only)[3][11]</t>
  </si>
  <si>
    <t>34,387</t>
  </si>
  <si>
    <t>339 sq mi_x000D_
(878 km)</t>
  </si>
  <si>
    <t>Allen County</t>
  </si>
  <si>
    <t>355,329</t>
  </si>
  <si>
    <t>657 sq mi_x000D_
(1,702 km)</t>
  </si>
  <si>
    <t>Bartholomew County</t>
  </si>
  <si>
    <t>76,794</t>
  </si>
  <si>
    <t>407 sq mi_x000D_
(1,054 km)</t>
  </si>
  <si>
    <t>8,854</t>
  </si>
  <si>
    <t>406 sq mi_x000D_
(1,052 km)</t>
  </si>
  <si>
    <t>Blackford County</t>
  </si>
  <si>
    <t>Jay County</t>
  </si>
  <si>
    <t>12,766</t>
  </si>
  <si>
    <t>165 sq mi_x000D_
(427 km)</t>
  </si>
  <si>
    <t>56,640</t>
  </si>
  <si>
    <t>423 sq mi_x000D_
(1,096 km)</t>
  </si>
  <si>
    <t>15,242</t>
  </si>
  <si>
    <t>312 sq mi_x000D_
(808 km)</t>
  </si>
  <si>
    <t>20,165</t>
  </si>
  <si>
    <t>38,966</t>
  </si>
  <si>
    <t>110,232</t>
  </si>
  <si>
    <t>373 sq mi_x000D_
(966 km)</t>
  </si>
  <si>
    <t>26,890</t>
  </si>
  <si>
    <t>358 sq mi_x000D_
(927 km)</t>
  </si>
  <si>
    <t>33,224</t>
  </si>
  <si>
    <t>405 sq mi_x000D_
(1,049 km)</t>
  </si>
  <si>
    <t>10,713</t>
  </si>
  <si>
    <t>Daviess County</t>
  </si>
  <si>
    <t>31,648</t>
  </si>
  <si>
    <t>Dearborn County</t>
  </si>
  <si>
    <t>50,047</t>
  </si>
  <si>
    <t>305 sq mi_x000D_
(790 km)</t>
  </si>
  <si>
    <t>25,740</t>
  </si>
  <si>
    <t>40,285</t>
  </si>
  <si>
    <t>363 sq mi_x000D_
(940 km)</t>
  </si>
  <si>
    <t>Delaware County</t>
  </si>
  <si>
    <t>117,671</t>
  </si>
  <si>
    <t>392 sq mi_x000D_
(1,015 km)</t>
  </si>
  <si>
    <t>Dubois County</t>
  </si>
  <si>
    <t>41,889</t>
  </si>
  <si>
    <t>Elkhart County</t>
  </si>
  <si>
    <t>197,559</t>
  </si>
  <si>
    <t>463 sq mi_x000D_
(1,199 km)</t>
  </si>
  <si>
    <t>24,277</t>
  </si>
  <si>
    <t>215 sq mi_x000D_
(557 km)</t>
  </si>
  <si>
    <t>74,578</t>
  </si>
  <si>
    <t>148 sq mi_x000D_
(383 km)</t>
  </si>
  <si>
    <t>Fountain County</t>
  </si>
  <si>
    <t>17,240</t>
  </si>
  <si>
    <t>23,087</t>
  </si>
  <si>
    <t>384 sq mi_x000D_
(995 km)</t>
  </si>
  <si>
    <t>Rochester</t>
  </si>
  <si>
    <t>20,836</t>
  </si>
  <si>
    <t>368 sq mi_x000D_
(953 km)</t>
  </si>
  <si>
    <t>Gibson County</t>
  </si>
  <si>
    <t>33,503</t>
  </si>
  <si>
    <t>487 sq mi_x000D_
(1,261 km)</t>
  </si>
  <si>
    <t>70,061</t>
  </si>
  <si>
    <t>33,165</t>
  </si>
  <si>
    <t>274,569</t>
  </si>
  <si>
    <t>70,002</t>
  </si>
  <si>
    <t>Harrison County</t>
  </si>
  <si>
    <t>39,364</t>
  </si>
  <si>
    <t>Hendricks County</t>
  </si>
  <si>
    <t>145,488</t>
  </si>
  <si>
    <t>49,462</t>
  </si>
  <si>
    <t>82,752</t>
  </si>
  <si>
    <t>Huntington County</t>
  </si>
  <si>
    <t>37,124</t>
  </si>
  <si>
    <t>42,367</t>
  </si>
  <si>
    <t>33,478</t>
  </si>
  <si>
    <t>560 sq mi_x000D_
(1,450 km)</t>
  </si>
  <si>
    <t>21,253</t>
  </si>
  <si>
    <t>32,428</t>
  </si>
  <si>
    <t>361 sq mi_x000D_
(935 km)</t>
  </si>
  <si>
    <t>Jennings County</t>
  </si>
  <si>
    <t>28,525</t>
  </si>
  <si>
    <t>139,654</t>
  </si>
  <si>
    <t>320 sq mi_x000D_
(829 km)</t>
  </si>
  <si>
    <t>38,440</t>
  </si>
  <si>
    <t>Kosciusko County</t>
  </si>
  <si>
    <t>77,358</t>
  </si>
  <si>
    <t>531 sq mi_x000D_
(1,375 km)</t>
  </si>
  <si>
    <t>LaGrange County</t>
  </si>
  <si>
    <t>37,128</t>
  </si>
  <si>
    <t>496,005</t>
  </si>
  <si>
    <t>LaPorte County</t>
  </si>
  <si>
    <t>111,467</t>
  </si>
  <si>
    <t>46,134</t>
  </si>
  <si>
    <t>131,636</t>
  </si>
  <si>
    <t>903,393</t>
  </si>
  <si>
    <t>St. Joseph County</t>
  </si>
  <si>
    <t>47,051</t>
  </si>
  <si>
    <t>10,334</t>
  </si>
  <si>
    <t>Miami County</t>
  </si>
  <si>
    <t>374 sq mi_x000D_
(969 km)</t>
  </si>
  <si>
    <t>137,974</t>
  </si>
  <si>
    <t>395 sq mi_x000D_
(1,023 km)</t>
  </si>
  <si>
    <t>38,124</t>
  </si>
  <si>
    <t>505 sq mi_x000D_
(1,308 km)</t>
  </si>
  <si>
    <t>68,894</t>
  </si>
  <si>
    <t>14,244</t>
  </si>
  <si>
    <t>402 sq mi_x000D_
(1,041 km)</t>
  </si>
  <si>
    <t>Noble County</t>
  </si>
  <si>
    <t>47,536</t>
  </si>
  <si>
    <t>411 sq mi_x000D_
(1,064 km)</t>
  </si>
  <si>
    <t>Ohio County</t>
  </si>
  <si>
    <t>6,128</t>
  </si>
  <si>
    <t>86 sq mi_x000D_
(223 km)</t>
  </si>
  <si>
    <t>19,840</t>
  </si>
  <si>
    <t>Owen County</t>
  </si>
  <si>
    <t>21,575</t>
  </si>
  <si>
    <t>385 sq mi_x000D_
(997 km)</t>
  </si>
  <si>
    <t>Parke County</t>
  </si>
  <si>
    <t>Vigo County</t>
  </si>
  <si>
    <t>17,339</t>
  </si>
  <si>
    <t>445 sq mi_x000D_
(1,153 km)</t>
  </si>
  <si>
    <t>19,338</t>
  </si>
  <si>
    <t>382 sq mi_x000D_
(989 km)</t>
  </si>
  <si>
    <t>12,845</t>
  </si>
  <si>
    <t>Porter County</t>
  </si>
  <si>
    <t>164,343</t>
  </si>
  <si>
    <t>418 sq mi_x000D_
(1,083 km)</t>
  </si>
  <si>
    <t>Posey County</t>
  </si>
  <si>
    <t>25,910</t>
  </si>
  <si>
    <t>13,402</t>
  </si>
  <si>
    <t>36,019</t>
  </si>
  <si>
    <t>481 sq mi_x000D_
(1,246 km)</t>
  </si>
  <si>
    <t>26,171</t>
  </si>
  <si>
    <t>Ripley County</t>
  </si>
  <si>
    <t>28,818</t>
  </si>
  <si>
    <t>Rush County</t>
  </si>
  <si>
    <t>17,392</t>
  </si>
  <si>
    <t>266,931</t>
  </si>
  <si>
    <t>24,181</t>
  </si>
  <si>
    <t>190 sq mi_x000D_
(492 km)</t>
  </si>
  <si>
    <t>44,436</t>
  </si>
  <si>
    <t>Spencer County</t>
  </si>
  <si>
    <t>20,952</t>
  </si>
  <si>
    <t>397 sq mi_x000D_
(1,028 km)</t>
  </si>
  <si>
    <t>Starke County</t>
  </si>
  <si>
    <t>23,363</t>
  </si>
  <si>
    <t>309 sq mi_x000D_
(800 km)</t>
  </si>
  <si>
    <t>Steuben County</t>
  </si>
  <si>
    <t>34,185</t>
  </si>
  <si>
    <t>Sullivan County</t>
  </si>
  <si>
    <t>21,745</t>
  </si>
  <si>
    <t>Switzerland County</t>
  </si>
  <si>
    <t>10,613</t>
  </si>
  <si>
    <t>221 sq mi_x000D_
(572 km)</t>
  </si>
  <si>
    <t>Tippecanoe County</t>
  </si>
  <si>
    <t>172,780</t>
  </si>
  <si>
    <t>500 sq mi_x000D_
(1,295 km)</t>
  </si>
  <si>
    <t>Tipton County</t>
  </si>
  <si>
    <t>15,936</t>
  </si>
  <si>
    <t>261 sq mi_x000D_
(676 km)</t>
  </si>
  <si>
    <t>7,516</t>
  </si>
  <si>
    <t>161 sq mi_x000D_
(417 km)</t>
  </si>
  <si>
    <t>Vanderburgh County</t>
  </si>
  <si>
    <t>179,703</t>
  </si>
  <si>
    <t>233 sq mi_x000D_
(603 km)</t>
  </si>
  <si>
    <t>Vermillion County</t>
  </si>
  <si>
    <t>16,212</t>
  </si>
  <si>
    <t>257 sq mi_x000D_
(666 km)</t>
  </si>
  <si>
    <t>107,818</t>
  </si>
  <si>
    <t>32,888</t>
  </si>
  <si>
    <t>8,508</t>
  </si>
  <si>
    <t>365 sq mi_x000D_
(945 km)</t>
  </si>
  <si>
    <t>Warrick County</t>
  </si>
  <si>
    <t>59,689</t>
  </si>
  <si>
    <t>28,262</t>
  </si>
  <si>
    <t>68,917</t>
  </si>
  <si>
    <t>Wells County</t>
  </si>
  <si>
    <t>27,636</t>
  </si>
  <si>
    <t>24,643</t>
  </si>
  <si>
    <t>Whitley County</t>
  </si>
  <si>
    <t>33,292</t>
  </si>
  <si>
    <t>FIPS code[10]</t>
  </si>
  <si>
    <t>County seat[4]</t>
  </si>
  <si>
    <t>Population[13]</t>
  </si>
  <si>
    <t>Area[4]</t>
  </si>
  <si>
    <t>Adair County</t>
  </si>
  <si>
    <t>7,682</t>
  </si>
  <si>
    <t>4,029</t>
  </si>
  <si>
    <t>Allamakee County</t>
  </si>
  <si>
    <t>14,330</t>
  </si>
  <si>
    <t>640 sq mi_x000D_
(1,658 km)</t>
  </si>
  <si>
    <t>Appanoose County</t>
  </si>
  <si>
    <t>Davis County</t>
  </si>
  <si>
    <t>12,884</t>
  </si>
  <si>
    <t>496 sq mi_x000D_
(1,285 km)</t>
  </si>
  <si>
    <t>Audubon County</t>
  </si>
  <si>
    <t>6,119</t>
  </si>
  <si>
    <t>26,076</t>
  </si>
  <si>
    <t>Black Hawk County</t>
  </si>
  <si>
    <t>131,090</t>
  </si>
  <si>
    <t>26,306</t>
  </si>
  <si>
    <t>Bremer County</t>
  </si>
  <si>
    <t>24,276</t>
  </si>
  <si>
    <t>428 sq mi_x000D_
(1,109 km)</t>
  </si>
  <si>
    <t>Buchanan County</t>
  </si>
  <si>
    <t>20,958</t>
  </si>
  <si>
    <t>Buena Vista County</t>
  </si>
  <si>
    <t>20,260</t>
  </si>
  <si>
    <t>575 sq mi_x000D_
(1,489 km)</t>
  </si>
  <si>
    <t>14,867</t>
  </si>
  <si>
    <t>9,670</t>
  </si>
  <si>
    <t>Guthrie County</t>
  </si>
  <si>
    <t>20,816</t>
  </si>
  <si>
    <t>Pottawattamie County</t>
  </si>
  <si>
    <t>13,956</t>
  </si>
  <si>
    <t>Cedar County</t>
  </si>
  <si>
    <t>18,499</t>
  </si>
  <si>
    <t>Cerro Gordo County</t>
  </si>
  <si>
    <t>44,151</t>
  </si>
  <si>
    <t>568 sq mi_x000D_
(1,471 km)</t>
  </si>
  <si>
    <t>12,072</t>
  </si>
  <si>
    <t>577 sq mi_x000D_
(1,494 km)</t>
  </si>
  <si>
    <t>Chickasaw County</t>
  </si>
  <si>
    <t>12,439</t>
  </si>
  <si>
    <t>Lucas County</t>
  </si>
  <si>
    <t>9,286</t>
  </si>
  <si>
    <t>431 sq mi_x000D_
(1,116 km)</t>
  </si>
  <si>
    <t>16,667</t>
  </si>
  <si>
    <t>18,129</t>
  </si>
  <si>
    <t>779 sq mi_x000D_
(2,018 km)</t>
  </si>
  <si>
    <t>49,116</t>
  </si>
  <si>
    <t>695 sq mi_x000D_
(1,800 km)</t>
  </si>
  <si>
    <t>17,096</t>
  </si>
  <si>
    <t>66,135</t>
  </si>
  <si>
    <t>586 sq mi_x000D_
(1,518 km)</t>
  </si>
  <si>
    <t>8,753</t>
  </si>
  <si>
    <t>532 sq mi_x000D_
(1,378 km)</t>
  </si>
  <si>
    <t>17,764</t>
  </si>
  <si>
    <t>Des Moines County</t>
  </si>
  <si>
    <t>40,325</t>
  </si>
  <si>
    <t>Dickinson County</t>
  </si>
  <si>
    <t>Kossuth County</t>
  </si>
  <si>
    <t>381 sq mi_x000D_
(987 km)</t>
  </si>
  <si>
    <t>Dubuque County</t>
  </si>
  <si>
    <t>93,653</t>
  </si>
  <si>
    <t>608 sq mi_x000D_
(1,575 km)</t>
  </si>
  <si>
    <t>Emmet County</t>
  </si>
  <si>
    <t>10,302</t>
  </si>
  <si>
    <t>20,880</t>
  </si>
  <si>
    <t>16,303</t>
  </si>
  <si>
    <t>10,680</t>
  </si>
  <si>
    <t>582 sq mi_x000D_
(1,507 km)</t>
  </si>
  <si>
    <t>7,441</t>
  </si>
  <si>
    <t>9,336</t>
  </si>
  <si>
    <t>12,453</t>
  </si>
  <si>
    <t>10,954</t>
  </si>
  <si>
    <t>591 sq mi_x000D_
(1,531 km)</t>
  </si>
  <si>
    <t>15,673</t>
  </si>
  <si>
    <t>Wright County</t>
  </si>
  <si>
    <t>11,341</t>
  </si>
  <si>
    <t>17,534</t>
  </si>
  <si>
    <t>14,928</t>
  </si>
  <si>
    <t>697 sq mi_x000D_
(1,805 km)</t>
  </si>
  <si>
    <t>20,145</t>
  </si>
  <si>
    <t>9,566</t>
  </si>
  <si>
    <t>9,815</t>
  </si>
  <si>
    <t>Ida County</t>
  </si>
  <si>
    <t>7,089</t>
  </si>
  <si>
    <t>432 sq mi_x000D_
(1,119 km)</t>
  </si>
  <si>
    <t>Iowa County</t>
  </si>
  <si>
    <t>16,355</t>
  </si>
  <si>
    <t>19,848</t>
  </si>
  <si>
    <t>636 sq mi_x000D_
(1,647 km)</t>
  </si>
  <si>
    <t>Mahaska County</t>
  </si>
  <si>
    <t>36,842</t>
  </si>
  <si>
    <t>730 sq mi_x000D_
(1,891 km)</t>
  </si>
  <si>
    <t>16,843</t>
  </si>
  <si>
    <t>130,882</t>
  </si>
  <si>
    <t>614 sq mi_x000D_
(1,590 km)</t>
  </si>
  <si>
    <t>20,638</t>
  </si>
  <si>
    <t>Keokuk County</t>
  </si>
  <si>
    <t>10,511</t>
  </si>
  <si>
    <t>579 sq mi_x000D_
(1,500 km)</t>
  </si>
  <si>
    <t>15,543</t>
  </si>
  <si>
    <t>973 sq mi_x000D_
(2,520 km)</t>
  </si>
  <si>
    <t>35,862</t>
  </si>
  <si>
    <t>517 sq mi_x000D_
(1,339 km)</t>
  </si>
  <si>
    <t>Linn County</t>
  </si>
  <si>
    <t>211,226</t>
  </si>
  <si>
    <t>718 sq mi_x000D_
(1,860 km)</t>
  </si>
  <si>
    <t>Louisa County</t>
  </si>
  <si>
    <t>11,387</t>
  </si>
  <si>
    <t>8,898</t>
  </si>
  <si>
    <t>Lyon County</t>
  </si>
  <si>
    <t>11,581</t>
  </si>
  <si>
    <t>15,679</t>
  </si>
  <si>
    <t>22,381</t>
  </si>
  <si>
    <t>33,309</t>
  </si>
  <si>
    <t>554 sq mi_x000D_
(1,435 km)</t>
  </si>
  <si>
    <t>40,648</t>
  </si>
  <si>
    <t>Mills County</t>
  </si>
  <si>
    <t>Glenwood</t>
  </si>
  <si>
    <t>15,059</t>
  </si>
  <si>
    <t>10,776</t>
  </si>
  <si>
    <t>Monona County</t>
  </si>
  <si>
    <t>9,243</t>
  </si>
  <si>
    <t>693 sq mi_x000D_
(1,795 km)</t>
  </si>
  <si>
    <t>Wapello County</t>
  </si>
  <si>
    <t>7,970</t>
  </si>
  <si>
    <t>10,740</t>
  </si>
  <si>
    <t>Muscatine County</t>
  </si>
  <si>
    <t>42,745</t>
  </si>
  <si>
    <t>439 sq mi_x000D_
(1,137 km)</t>
  </si>
  <si>
    <t>O'Brien County</t>
  </si>
  <si>
    <t>14,398</t>
  </si>
  <si>
    <t>573 sq mi_x000D_
(1,484 km)</t>
  </si>
  <si>
    <t>Woodbury County</t>
  </si>
  <si>
    <t>6,462</t>
  </si>
  <si>
    <t>399 sq mi_x000D_
(1,033 km)</t>
  </si>
  <si>
    <t>Page County</t>
  </si>
  <si>
    <t>15,932</t>
  </si>
  <si>
    <t>535 sq mi_x000D_
(1,386 km)</t>
  </si>
  <si>
    <t>Palo Alto County</t>
  </si>
  <si>
    <t>9,421</t>
  </si>
  <si>
    <t>Plymouth County</t>
  </si>
  <si>
    <t>24,986</t>
  </si>
  <si>
    <t>Pocahontas County</t>
  </si>
  <si>
    <t>7,310</t>
  </si>
  <si>
    <t>430,640</t>
  </si>
  <si>
    <t>93,158</t>
  </si>
  <si>
    <t>954 sq mi_x000D_
(2,471 km)</t>
  </si>
  <si>
    <t>Poweshiek County</t>
  </si>
  <si>
    <t>18,914</t>
  </si>
  <si>
    <t>Ringgold County</t>
  </si>
  <si>
    <t>5,131</t>
  </si>
  <si>
    <t>538 sq mi_x000D_
(1,393 km)</t>
  </si>
  <si>
    <t>Sac County</t>
  </si>
  <si>
    <t>10,350</t>
  </si>
  <si>
    <t>576 sq mi_x000D_
(1,492 km)</t>
  </si>
  <si>
    <t>165,224</t>
  </si>
  <si>
    <t>12,167</t>
  </si>
  <si>
    <t>Sioux County</t>
  </si>
  <si>
    <t>33,704</t>
  </si>
  <si>
    <t>768 sq mi_x000D_
(1,989 km)</t>
  </si>
  <si>
    <t>Story County</t>
  </si>
  <si>
    <t>89,542</t>
  </si>
  <si>
    <t>Tama County</t>
  </si>
  <si>
    <t>17,767</t>
  </si>
  <si>
    <t>721 sq mi_x000D_
(1,867 km)</t>
  </si>
  <si>
    <t>6,317</t>
  </si>
  <si>
    <t>12,534</t>
  </si>
  <si>
    <t>7,570</t>
  </si>
  <si>
    <t>35,625</t>
  </si>
  <si>
    <t>46,225</t>
  </si>
  <si>
    <t>21,704</t>
  </si>
  <si>
    <t>6,403</t>
  </si>
  <si>
    <t>526 sq mi_x000D_
(1,362 km)</t>
  </si>
  <si>
    <t>38,013</t>
  </si>
  <si>
    <t>715 sq mi_x000D_
(1,852 km)</t>
  </si>
  <si>
    <t>10,866</t>
  </si>
  <si>
    <t>400 sq mi_x000D_
(1,036 km)</t>
  </si>
  <si>
    <t>Winneshiek County</t>
  </si>
  <si>
    <t>21,056</t>
  </si>
  <si>
    <t>690 sq mi_x000D_
(1,787 km)</t>
  </si>
  <si>
    <t>102,172</t>
  </si>
  <si>
    <t>873 sq mi_x000D_
(2,261 km)</t>
  </si>
  <si>
    <t>7,598</t>
  </si>
  <si>
    <t>13,229</t>
  </si>
  <si>
    <t>FIPS code[3]</t>
  </si>
  <si>
    <t>Population[6]</t>
  </si>
  <si>
    <t>13,319</t>
  </si>
  <si>
    <t>Anderson County</t>
  </si>
  <si>
    <t>7,917</t>
  </si>
  <si>
    <t>583 sq mi_x000D_
(1,510 km)</t>
  </si>
  <si>
    <t>Atchison County</t>
  </si>
  <si>
    <t>16,813</t>
  </si>
  <si>
    <t>Barber County</t>
  </si>
  <si>
    <t>4,861</t>
  </si>
  <si>
    <t>1,134 sq mi_x000D_
(2,937 km)</t>
  </si>
  <si>
    <t>Barton County</t>
  </si>
  <si>
    <t>27,557</t>
  </si>
  <si>
    <t>894 sq mi_x000D_
(2,315 km)</t>
  </si>
  <si>
    <t>Bourbon County</t>
  </si>
  <si>
    <t>14,897</t>
  </si>
  <si>
    <t>9,881</t>
  </si>
  <si>
    <t>65,827</t>
  </si>
  <si>
    <t>1,428 sq mi_x000D_
(3,699 km)</t>
  </si>
  <si>
    <t>Chase County</t>
  </si>
  <si>
    <t>2,757</t>
  </si>
  <si>
    <t>Chautauqua County</t>
  </si>
  <si>
    <t>3,571</t>
  </si>
  <si>
    <t>642 sq mi_x000D_
(1,663 km)</t>
  </si>
  <si>
    <t>21,226</t>
  </si>
  <si>
    <t>587 sq mi_x000D_
(1,520 km)</t>
  </si>
  <si>
    <t>2,678</t>
  </si>
  <si>
    <t>2,181</t>
  </si>
  <si>
    <t>975 sq mi_x000D_
(2,525 km)</t>
  </si>
  <si>
    <t>8,531</t>
  </si>
  <si>
    <t>644 sq mi_x000D_
(1,668 km)</t>
  </si>
  <si>
    <t>Cloud County</t>
  </si>
  <si>
    <t>9,397</t>
  </si>
  <si>
    <t>Coffey County</t>
  </si>
  <si>
    <t>8,502</t>
  </si>
  <si>
    <t>Comanche County</t>
  </si>
  <si>
    <t>1,913</t>
  </si>
  <si>
    <t>788 sq mi_x000D_
(2,041 km)</t>
  </si>
  <si>
    <t>Cowley County</t>
  </si>
  <si>
    <t>36,288</t>
  </si>
  <si>
    <t>1,126 sq mi_x000D_
(2,916 km)</t>
  </si>
  <si>
    <t>39,361</t>
  </si>
  <si>
    <t>593 sq mi_x000D_
(1,536 km)</t>
  </si>
  <si>
    <t>2,871</t>
  </si>
  <si>
    <t>19,762</t>
  </si>
  <si>
    <t>848 sq mi_x000D_
(2,196 km)</t>
  </si>
  <si>
    <t>Doniphan County</t>
  </si>
  <si>
    <t>7,864</t>
  </si>
  <si>
    <t>112,864</t>
  </si>
  <si>
    <t>457 sq mi_x000D_
(1,184 km)</t>
  </si>
  <si>
    <t>2,979</t>
  </si>
  <si>
    <t>Elk County</t>
  </si>
  <si>
    <t>2,720</t>
  </si>
  <si>
    <t>Ellis County</t>
  </si>
  <si>
    <t>29,053</t>
  </si>
  <si>
    <t>900 sq mi_x000D_
(2,331 km)</t>
  </si>
  <si>
    <t>Ellsworth County</t>
  </si>
  <si>
    <t>6,494</t>
  </si>
  <si>
    <t>Finney County</t>
  </si>
  <si>
    <t>37,200</t>
  </si>
  <si>
    <t>1,300 sq mi_x000D_
(3,367 km)</t>
  </si>
  <si>
    <t>34,752</t>
  </si>
  <si>
    <t>1,099 sq mi_x000D_
(2,846 km)</t>
  </si>
  <si>
    <t>25,906</t>
  </si>
  <si>
    <t>574 sq mi_x000D_
(1,487 km)</t>
  </si>
  <si>
    <t>Geary County</t>
  </si>
  <si>
    <t>Gove County</t>
  </si>
  <si>
    <t>2,729</t>
  </si>
  <si>
    <t>1,072 sq mi_x000D_
(2,776 km)</t>
  </si>
  <si>
    <t>2,578</t>
  </si>
  <si>
    <t>898 sq mi_x000D_
(2,326 km)</t>
  </si>
  <si>
    <t>7,923</t>
  </si>
  <si>
    <t>Gray County</t>
  </si>
  <si>
    <t>6,030</t>
  </si>
  <si>
    <t>Greeley County</t>
  </si>
  <si>
    <t>1,298</t>
  </si>
  <si>
    <t>778 sq mi_x000D_
(2,015 km)</t>
  </si>
  <si>
    <t>Greenwood County</t>
  </si>
  <si>
    <t>6,454</t>
  </si>
  <si>
    <t>1,140 sq mi_x000D_
(2,953 km)</t>
  </si>
  <si>
    <t>2,639</t>
  </si>
  <si>
    <t>996 sq mi_x000D_
(2,580 km)</t>
  </si>
  <si>
    <t>Harper County</t>
  </si>
  <si>
    <t>5,911</t>
  </si>
  <si>
    <t>802 sq mi_x000D_
(2,077 km)</t>
  </si>
  <si>
    <t>Harvey County</t>
  </si>
  <si>
    <t>34,852</t>
  </si>
  <si>
    <t>Haskell County</t>
  </si>
  <si>
    <t>4,256</t>
  </si>
  <si>
    <t>Hodgeman County</t>
  </si>
  <si>
    <t>1,963</t>
  </si>
  <si>
    <t>860 sq mi_x000D_
(2,227 km)</t>
  </si>
  <si>
    <t>13,449</t>
  </si>
  <si>
    <t>18,945</t>
  </si>
  <si>
    <t>536 sq mi_x000D_
(1,388 km)</t>
  </si>
  <si>
    <t>Jewell County</t>
  </si>
  <si>
    <t>Mankato</t>
  </si>
  <si>
    <t>3,046</t>
  </si>
  <si>
    <t>909 sq mi_x000D_
(2,354 km)</t>
  </si>
  <si>
    <t>559,913</t>
  </si>
  <si>
    <t>477 sq mi_x000D_
(1,235 km)</t>
  </si>
  <si>
    <t>Kearny County</t>
  </si>
  <si>
    <t>3,968</t>
  </si>
  <si>
    <t>870 sq mi_x000D_
(2,253 km)</t>
  </si>
  <si>
    <t>Kingman County</t>
  </si>
  <si>
    <t>7,863</t>
  </si>
  <si>
    <t>2,496</t>
  </si>
  <si>
    <t>Labette County</t>
  </si>
  <si>
    <t>21,284</t>
  </si>
  <si>
    <t>Lane County</t>
  </si>
  <si>
    <t>1,704</t>
  </si>
  <si>
    <t>717 sq mi_x000D_
(1,857 km)</t>
  </si>
  <si>
    <t>Leavenworth County</t>
  </si>
  <si>
    <t>77,739</t>
  </si>
  <si>
    <t>3,174</t>
  </si>
  <si>
    <t>719 sq mi_x000D_
(1,862 km)</t>
  </si>
  <si>
    <t>9,441</t>
  </si>
  <si>
    <t>2,784</t>
  </si>
  <si>
    <t>1,073 sq mi_x000D_
(2,779 km)</t>
  </si>
  <si>
    <t>33,748</t>
  </si>
  <si>
    <t>851 sq mi_x000D_
(2,204 km)</t>
  </si>
  <si>
    <t>12,347</t>
  </si>
  <si>
    <t>943 sq mi_x000D_
(2,442 km)</t>
  </si>
  <si>
    <t>10,022</t>
  </si>
  <si>
    <t>McPherson County</t>
  </si>
  <si>
    <t>29,356</t>
  </si>
  <si>
    <t>Meade County</t>
  </si>
  <si>
    <t>4,396</t>
  </si>
  <si>
    <t>978 sq mi_x000D_
(2,533 km)</t>
  </si>
  <si>
    <t>6,355</t>
  </si>
  <si>
    <t>700 sq mi_x000D_
(1,813 km)</t>
  </si>
  <si>
    <t>34,459</t>
  </si>
  <si>
    <t>Morris County</t>
  </si>
  <si>
    <t>5,854</t>
  </si>
  <si>
    <t>Morton County</t>
  </si>
  <si>
    <t>3,169</t>
  </si>
  <si>
    <t>Nemaha County</t>
  </si>
  <si>
    <t>10,132</t>
  </si>
  <si>
    <t>Neosho County</t>
  </si>
  <si>
    <t>16,406</t>
  </si>
  <si>
    <t>Ness County</t>
  </si>
  <si>
    <t>3,068</t>
  </si>
  <si>
    <t>Norton County</t>
  </si>
  <si>
    <t>5,612</t>
  </si>
  <si>
    <t>878 sq mi_x000D_
(2,274 km)</t>
  </si>
  <si>
    <t>Osage County</t>
  </si>
  <si>
    <t>16,142</t>
  </si>
  <si>
    <t>Osborne County</t>
  </si>
  <si>
    <t>3,806</t>
  </si>
  <si>
    <t>893 sq mi_x000D_
(2,313 km)</t>
  </si>
  <si>
    <t>Ottawa County</t>
  </si>
  <si>
    <t>Minneapolis</t>
  </si>
  <si>
    <t>6,072</t>
  </si>
  <si>
    <t>Pawnee County</t>
  </si>
  <si>
    <t>6,928</t>
  </si>
  <si>
    <t>5,519</t>
  </si>
  <si>
    <t>886 sq mi_x000D_
(2,295 km)</t>
  </si>
  <si>
    <t>Pottawatomie County</t>
  </si>
  <si>
    <t>22,302</t>
  </si>
  <si>
    <t>844 sq mi_x000D_
(2,186 km)</t>
  </si>
  <si>
    <t>Pratt County</t>
  </si>
  <si>
    <t>9,728</t>
  </si>
  <si>
    <t>735 sq mi_x000D_
(1,904 km)</t>
  </si>
  <si>
    <t>Rawlins County</t>
  </si>
  <si>
    <t>2,560</t>
  </si>
  <si>
    <t>1,070 sq mi_x000D_
(2,771 km)</t>
  </si>
  <si>
    <t>Reno County</t>
  </si>
  <si>
    <t>64,438</t>
  </si>
  <si>
    <t>1,254 sq mi_x000D_
(3,248 km)</t>
  </si>
  <si>
    <t>Republic County</t>
  </si>
  <si>
    <t>4,858</t>
  </si>
  <si>
    <t>Rice County</t>
  </si>
  <si>
    <t>9,985</t>
  </si>
  <si>
    <t>727 sq mi_x000D_
(1,883 km)</t>
  </si>
  <si>
    <t>Riley County</t>
  </si>
  <si>
    <t>75,508</t>
  </si>
  <si>
    <t>610 sq mi_x000D_
(1,580 km)</t>
  </si>
  <si>
    <t>Rooks County</t>
  </si>
  <si>
    <t>5,223</t>
  </si>
  <si>
    <t>888 sq mi_x000D_
(2,300 km)</t>
  </si>
  <si>
    <t>3,220</t>
  </si>
  <si>
    <t>6,946</t>
  </si>
  <si>
    <t>885 sq mi_x000D_
(2,292 km)</t>
  </si>
  <si>
    <t>55,988</t>
  </si>
  <si>
    <t>4,937</t>
  </si>
  <si>
    <t>503,889</t>
  </si>
  <si>
    <t>1,000 sq mi_x000D_
(2,590 km)</t>
  </si>
  <si>
    <t>Seward County</t>
  </si>
  <si>
    <t>23,547</t>
  </si>
  <si>
    <t>Shawnee County</t>
  </si>
  <si>
    <t>178,991</t>
  </si>
  <si>
    <t>550 sq mi_x000D_
(1,424 km)</t>
  </si>
  <si>
    <t>Sheridan County</t>
  </si>
  <si>
    <t>2,538</t>
  </si>
  <si>
    <t>896 sq mi_x000D_
(2,321 km)</t>
  </si>
  <si>
    <t>Sherman County</t>
  </si>
  <si>
    <t>6,113</t>
  </si>
  <si>
    <t>1,056 sq mi_x000D_
(2,735 km)</t>
  </si>
  <si>
    <t>Smith County</t>
  </si>
  <si>
    <t>3,765</t>
  </si>
  <si>
    <t>Stafford County</t>
  </si>
  <si>
    <t>4,358</t>
  </si>
  <si>
    <t>792 sq mi_x000D_
(2,051 km)</t>
  </si>
  <si>
    <t>Stanton County</t>
  </si>
  <si>
    <t>2,175</t>
  </si>
  <si>
    <t>Stevens County</t>
  </si>
  <si>
    <t>5,756</t>
  </si>
  <si>
    <t>728 sq mi_x000D_
(1,886 km)</t>
  </si>
  <si>
    <t>Sumner County</t>
  </si>
  <si>
    <t>23,674</t>
  </si>
  <si>
    <t>1,182 sq mi_x000D_
(3,061 km)</t>
  </si>
  <si>
    <t>7,941</t>
  </si>
  <si>
    <t>Trego County</t>
  </si>
  <si>
    <t>2,986</t>
  </si>
  <si>
    <t>Wabaunsee County</t>
  </si>
  <si>
    <t>7,039</t>
  </si>
  <si>
    <t>798 sq mi_x000D_
(2,067 km)</t>
  </si>
  <si>
    <t>Wallace County</t>
  </si>
  <si>
    <t>1,517</t>
  </si>
  <si>
    <t>914 sq mi_x000D_
(2,367 km)</t>
  </si>
  <si>
    <t>5,758</t>
  </si>
  <si>
    <t>Wichita County</t>
  </si>
  <si>
    <t>2,256</t>
  </si>
  <si>
    <t>Wilson County</t>
  </si>
  <si>
    <t>9,105</t>
  </si>
  <si>
    <t>Woodson County</t>
  </si>
  <si>
    <t>3,278</t>
  </si>
  <si>
    <t>Wyandotte County</t>
  </si>
  <si>
    <t>159,129</t>
  </si>
  <si>
    <t>Area[5]</t>
  </si>
  <si>
    <t>Green County</t>
  </si>
  <si>
    <t>19,204</t>
  </si>
  <si>
    <t>20,384</t>
  </si>
  <si>
    <t>21,888</t>
  </si>
  <si>
    <t>203 sq mi_x000D_
(526 km)</t>
  </si>
  <si>
    <t>Ballard County</t>
  </si>
  <si>
    <t>8,240</t>
  </si>
  <si>
    <t>Barren County</t>
  </si>
  <si>
    <t>43,148</t>
  </si>
  <si>
    <t>491 sq mi_x000D_
(1,272 km)</t>
  </si>
  <si>
    <t>Bath County</t>
  </si>
  <si>
    <t>12,206</t>
  </si>
  <si>
    <t>279 sq mi_x000D_
(723 km)</t>
  </si>
  <si>
    <t>Bell County</t>
  </si>
  <si>
    <t>27,778</t>
  </si>
  <si>
    <t>Campbell County</t>
  </si>
  <si>
    <t>126,413</t>
  </si>
  <si>
    <t>246 sq mi_x000D_
(637 km)</t>
  </si>
  <si>
    <t>19,972</t>
  </si>
  <si>
    <t>291 sq mi_x000D_
(754 km)</t>
  </si>
  <si>
    <t>Boyd County</t>
  </si>
  <si>
    <t>48,832</t>
  </si>
  <si>
    <t>Boyle County</t>
  </si>
  <si>
    <t>29,706</t>
  </si>
  <si>
    <t>182 sq mi_x000D_
(471 km)</t>
  </si>
  <si>
    <t>Bracken County</t>
  </si>
  <si>
    <t>8,406</t>
  </si>
  <si>
    <t>Breathitt County</t>
  </si>
  <si>
    <t>13,409</t>
  </si>
  <si>
    <t>Breckinridge County</t>
  </si>
  <si>
    <t>19,888</t>
  </si>
  <si>
    <t>Bullitt County</t>
  </si>
  <si>
    <t>77,955</t>
  </si>
  <si>
    <t>299 sq mi_x000D_
(774 km)</t>
  </si>
  <si>
    <t>12,875</t>
  </si>
  <si>
    <t>Caldwell County</t>
  </si>
  <si>
    <t>12,725</t>
  </si>
  <si>
    <t>347 sq mi_x000D_
(899 km)</t>
  </si>
  <si>
    <t>Calloway County</t>
  </si>
  <si>
    <t>Hickman County</t>
  </si>
  <si>
    <t>38,282</t>
  </si>
  <si>
    <t>91,833</t>
  </si>
  <si>
    <t>Carlisle County</t>
  </si>
  <si>
    <t>4,978</t>
  </si>
  <si>
    <t>192 sq mi_x000D_
(497 km)</t>
  </si>
  <si>
    <t>10,815</t>
  </si>
  <si>
    <t>130 sq mi_x000D_
(337 km)</t>
  </si>
  <si>
    <t>Carter County</t>
  </si>
  <si>
    <t>27,223</t>
  </si>
  <si>
    <t>Casey County</t>
  </si>
  <si>
    <t>15,891</t>
  </si>
  <si>
    <t>74,250</t>
  </si>
  <si>
    <t>35,758</t>
  </si>
  <si>
    <t>21,147</t>
  </si>
  <si>
    <t>10,165</t>
  </si>
  <si>
    <t>9,224</t>
  </si>
  <si>
    <t>362 sq mi_x000D_
(938 km)</t>
  </si>
  <si>
    <t>6,745</t>
  </si>
  <si>
    <t>98,275</t>
  </si>
  <si>
    <t>462 sq mi_x000D_
(1,197 km)</t>
  </si>
  <si>
    <t>Edmonson County</t>
  </si>
  <si>
    <t>12,013</t>
  </si>
  <si>
    <t>303 sq mi_x000D_
(785 km)</t>
  </si>
  <si>
    <t>Elliott County</t>
  </si>
  <si>
    <t>7,672</t>
  </si>
  <si>
    <t>Estill County</t>
  </si>
  <si>
    <t>14,447</t>
  </si>
  <si>
    <t>310,797</t>
  </si>
  <si>
    <t>Fleming County</t>
  </si>
  <si>
    <t>14,545</t>
  </si>
  <si>
    <t>351 sq mi_x000D_
(909 km)</t>
  </si>
  <si>
    <t>38,108</t>
  </si>
  <si>
    <t>49,880</t>
  </si>
  <si>
    <t>6,265</t>
  </si>
  <si>
    <t>209 sq mi_x000D_
(541 km)</t>
  </si>
  <si>
    <t>8,589</t>
  </si>
  <si>
    <t>99 sq mi_x000D_
(256 km)</t>
  </si>
  <si>
    <t>Garrard County</t>
  </si>
  <si>
    <t>16,858</t>
  </si>
  <si>
    <t>231 sq mi_x000D_
(598 km)</t>
  </si>
  <si>
    <t>Pendleton County</t>
  </si>
  <si>
    <t>24,875</t>
  </si>
  <si>
    <t>Graves County</t>
  </si>
  <si>
    <t>37,618</t>
  </si>
  <si>
    <t>Grayson County</t>
  </si>
  <si>
    <t>26,194</t>
  </si>
  <si>
    <t>11,043</t>
  </si>
  <si>
    <t>289 sq mi_x000D_
(749 km)</t>
  </si>
  <si>
    <t>Greenup County</t>
  </si>
  <si>
    <t>36,308</t>
  </si>
  <si>
    <t>189 sq mi_x000D_
(490 km)</t>
  </si>
  <si>
    <t>Nelson County</t>
  </si>
  <si>
    <t>108,266</t>
  </si>
  <si>
    <t>628 sq mi_x000D_
(1,627 km)</t>
  </si>
  <si>
    <t>Harlan County</t>
  </si>
  <si>
    <t>28,163</t>
  </si>
  <si>
    <t>467 sq mi_x000D_
(1,210 km)</t>
  </si>
  <si>
    <t>18,592</t>
  </si>
  <si>
    <t>310 sq mi_x000D_
(803 km)</t>
  </si>
  <si>
    <t>18,597</t>
  </si>
  <si>
    <t>46,467</t>
  </si>
  <si>
    <t>15,572</t>
  </si>
  <si>
    <t>4,734</t>
  </si>
  <si>
    <t>244 sq mi_x000D_
(632 km)</t>
  </si>
  <si>
    <t>Hopkins County</t>
  </si>
  <si>
    <t>46,376</t>
  </si>
  <si>
    <t>551 sq mi_x000D_
(1,427 km)</t>
  </si>
  <si>
    <t>13,289</t>
  </si>
  <si>
    <t>760,026</t>
  </si>
  <si>
    <t>Jessamine County</t>
  </si>
  <si>
    <t>50,815</t>
  </si>
  <si>
    <t>173 sq mi_x000D_
(448 km)</t>
  </si>
  <si>
    <t>23,262</t>
  </si>
  <si>
    <t>262 sq mi_x000D_
(679 km)</t>
  </si>
  <si>
    <t>Kenton County</t>
  </si>
  <si>
    <t>163,929</t>
  </si>
  <si>
    <t>163 sq mi_x000D_
(422 km)</t>
  </si>
  <si>
    <t>Knott County</t>
  </si>
  <si>
    <t>15,892</t>
  </si>
  <si>
    <t>352 sq mi_x000D_
(912 km)</t>
  </si>
  <si>
    <t>31,798</t>
  </si>
  <si>
    <t>LaRue County</t>
  </si>
  <si>
    <t>14,180</t>
  </si>
  <si>
    <t>Laurel County</t>
  </si>
  <si>
    <t>60,015</t>
  </si>
  <si>
    <t>436 sq mi_x000D_
(1,129 km)</t>
  </si>
  <si>
    <t>15,804</t>
  </si>
  <si>
    <t>419 sq mi_x000D_
(1,085 km)</t>
  </si>
  <si>
    <t>7,594</t>
  </si>
  <si>
    <t>Leslie County</t>
  </si>
  <si>
    <t>10,918</t>
  </si>
  <si>
    <t>Letcher County</t>
  </si>
  <si>
    <t>23,359</t>
  </si>
  <si>
    <t>13,880</t>
  </si>
  <si>
    <t>24,445</t>
  </si>
  <si>
    <t>337 sq mi_x000D_
(873 km)</t>
  </si>
  <si>
    <t>9,359</t>
  </si>
  <si>
    <t>316 sq mi_x000D_
(818 km)</t>
  </si>
  <si>
    <t>26,867</t>
  </si>
  <si>
    <t>8,430</t>
  </si>
  <si>
    <t>McCracken County</t>
  </si>
  <si>
    <t>65,316</t>
  </si>
  <si>
    <t>McCreary County</t>
  </si>
  <si>
    <t>17,863</t>
  </si>
  <si>
    <t>9,478</t>
  </si>
  <si>
    <t>87,340</t>
  </si>
  <si>
    <t>Magoffin County</t>
  </si>
  <si>
    <t>20,007</t>
  </si>
  <si>
    <t>30,953</t>
  </si>
  <si>
    <t>12,537</t>
  </si>
  <si>
    <t>17,166</t>
  </si>
  <si>
    <t>241 sq mi_x000D_
(624 km)</t>
  </si>
  <si>
    <t>29,139</t>
  </si>
  <si>
    <t>Menifee County</t>
  </si>
  <si>
    <t>6,287</t>
  </si>
  <si>
    <t>204 sq mi_x000D_
(528 km)</t>
  </si>
  <si>
    <t>21,319</t>
  </si>
  <si>
    <t>Metcalfe County</t>
  </si>
  <si>
    <t>9,990</t>
  </si>
  <si>
    <t>10,704</t>
  </si>
  <si>
    <t>331 sq mi_x000D_
(857 km)</t>
  </si>
  <si>
    <t>27,474</t>
  </si>
  <si>
    <t>13,303</t>
  </si>
  <si>
    <t>Muhlenberg County</t>
  </si>
  <si>
    <t>31,207</t>
  </si>
  <si>
    <t>475 sq mi_x000D_
(1,230 km)</t>
  </si>
  <si>
    <t>44,812</t>
  </si>
  <si>
    <t>Nicholas County</t>
  </si>
  <si>
    <t>7,041</t>
  </si>
  <si>
    <t>23,977</t>
  </si>
  <si>
    <t>594 sq mi_x000D_
(1,538 km)</t>
  </si>
  <si>
    <t>Oldham County</t>
  </si>
  <si>
    <t>63,490</t>
  </si>
  <si>
    <t>10,645</t>
  </si>
  <si>
    <t>Owsley County</t>
  </si>
  <si>
    <t>4,508</t>
  </si>
  <si>
    <t>14,493</t>
  </si>
  <si>
    <t>27,597</t>
  </si>
  <si>
    <t>63,034</t>
  </si>
  <si>
    <t>Powell County</t>
  </si>
  <si>
    <t>12,434</t>
  </si>
  <si>
    <t>180 sq mi_x000D_
(466 km)</t>
  </si>
  <si>
    <t>63,825</t>
  </si>
  <si>
    <t>662 sq mi_x000D_
(1,715 km)</t>
  </si>
  <si>
    <t>Robertson County</t>
  </si>
  <si>
    <t>2,197</t>
  </si>
  <si>
    <t>100 sq mi_x000D_
(259 km)</t>
  </si>
  <si>
    <t>Rockcastle County</t>
  </si>
  <si>
    <t>16,826</t>
  </si>
  <si>
    <t>318 sq mi_x000D_
(824 km)</t>
  </si>
  <si>
    <t>Rowan County</t>
  </si>
  <si>
    <t>23,655</t>
  </si>
  <si>
    <t>17,774</t>
  </si>
  <si>
    <t>51,284</t>
  </si>
  <si>
    <t>44,875</t>
  </si>
  <si>
    <t>Simpson County</t>
  </si>
  <si>
    <t>17,826</t>
  </si>
  <si>
    <t>17,668</t>
  </si>
  <si>
    <t>25,257</t>
  </si>
  <si>
    <t>270 sq mi_x000D_
(699 km)</t>
  </si>
  <si>
    <t>Todd County</t>
  </si>
  <si>
    <t>12,520</t>
  </si>
  <si>
    <t>Trigg County</t>
  </si>
  <si>
    <t>14,142</t>
  </si>
  <si>
    <t>Trimble County</t>
  </si>
  <si>
    <t>8,786</t>
  </si>
  <si>
    <t>149 sq mi_x000D_
(386 km)</t>
  </si>
  <si>
    <t>15,165</t>
  </si>
  <si>
    <t>345 sq mi_x000D_
(894 km)</t>
  </si>
  <si>
    <t>120,460</t>
  </si>
  <si>
    <t>545 sq mi_x000D_
(1,412 km)</t>
  </si>
  <si>
    <t>11,959</t>
  </si>
  <si>
    <t>301 sq mi_x000D_
(780 km)</t>
  </si>
  <si>
    <t>20,486</t>
  </si>
  <si>
    <t>13,236</t>
  </si>
  <si>
    <t>335 sq mi_x000D_
(868 km)</t>
  </si>
  <si>
    <t>35,503</t>
  </si>
  <si>
    <t>Wolfe County</t>
  </si>
  <si>
    <t>7,214</t>
  </si>
  <si>
    <t>223 sq mi_x000D_
(578 km)</t>
  </si>
  <si>
    <t>25,563</t>
  </si>
  <si>
    <t>191 sq mi_x000D_
(495 km)</t>
  </si>
  <si>
    <t>Parish</t>
  </si>
  <si>
    <t>Population[5]</t>
  </si>
  <si>
    <t>Acadia Parish</t>
  </si>
  <si>
    <t>62,045</t>
  </si>
  <si>
    <t>658 sq mi_x000D_
(1,704 km)</t>
  </si>
  <si>
    <t>Allen Parish</t>
  </si>
  <si>
    <t>25,627</t>
  </si>
  <si>
    <t>766 sq mi_x000D_
(1,984 km)</t>
  </si>
  <si>
    <t>Ascension Parish</t>
  </si>
  <si>
    <t>126,604</t>
  </si>
  <si>
    <t>Assumption Parish</t>
  </si>
  <si>
    <t>21,891</t>
  </si>
  <si>
    <t>364 sq mi_x000D_
(943 km)</t>
  </si>
  <si>
    <t>Avoyelles Parish</t>
  </si>
  <si>
    <t>40,144</t>
  </si>
  <si>
    <t>Beauregard Parish</t>
  </si>
  <si>
    <t>37,497</t>
  </si>
  <si>
    <t>1,166 sq mi_x000D_
(3,020 km)</t>
  </si>
  <si>
    <t>Bienville Parish</t>
  </si>
  <si>
    <t>13,241</t>
  </si>
  <si>
    <t>822 sq mi_x000D_
(2,129 km)</t>
  </si>
  <si>
    <t>Bossier Parish</t>
  </si>
  <si>
    <t>127,039</t>
  </si>
  <si>
    <t>867 sq mi_x000D_
(2,246 km)</t>
  </si>
  <si>
    <t>Caddo Parish</t>
  </si>
  <si>
    <t>240,204</t>
  </si>
  <si>
    <t>937 sq mi_x000D_
(2,427 km)</t>
  </si>
  <si>
    <t>Calcasieu Parish</t>
  </si>
  <si>
    <t>203,436</t>
  </si>
  <si>
    <t>1,094 sq mi_x000D_
(2,833 km)</t>
  </si>
  <si>
    <t>Caldwell Parish</t>
  </si>
  <si>
    <t>9,918</t>
  </si>
  <si>
    <t>541 sq mi_x000D_
(1,401 km)</t>
  </si>
  <si>
    <t>Cameron Parish</t>
  </si>
  <si>
    <t>6,973</t>
  </si>
  <si>
    <t>1,932 sq mi_x000D_
(5,004 km)</t>
  </si>
  <si>
    <t>Catahoula Parish</t>
  </si>
  <si>
    <t>9,494</t>
  </si>
  <si>
    <t>Claiborne Parish</t>
  </si>
  <si>
    <t>15,670</t>
  </si>
  <si>
    <t>Concordia Parish</t>
  </si>
  <si>
    <t>19,259</t>
  </si>
  <si>
    <t>749 sq mi_x000D_
(1,940 km)</t>
  </si>
  <si>
    <t>DeSoto Parish</t>
  </si>
  <si>
    <t>27,463</t>
  </si>
  <si>
    <t>895 sq mi_x000D_
(2,318 km)</t>
  </si>
  <si>
    <t>East Baton Rouge Parish</t>
  </si>
  <si>
    <t>440,059</t>
  </si>
  <si>
    <t>East Carroll Parish</t>
  </si>
  <si>
    <t>6,861</t>
  </si>
  <si>
    <t>East Feliciana Parish</t>
  </si>
  <si>
    <t>19,135</t>
  </si>
  <si>
    <t>456 sq mi_x000D_
(1,181 km)</t>
  </si>
  <si>
    <t>Evangeline Parish</t>
  </si>
  <si>
    <t>33,395</t>
  </si>
  <si>
    <t>Franklin Parish</t>
  </si>
  <si>
    <t>20,015</t>
  </si>
  <si>
    <t>Grant Parish</t>
  </si>
  <si>
    <t>22,389</t>
  </si>
  <si>
    <t>Iberia Parish</t>
  </si>
  <si>
    <t>69,830</t>
  </si>
  <si>
    <t>1,031 sq mi_x000D_
(2,670 km)</t>
  </si>
  <si>
    <t>Iberville Parish</t>
  </si>
  <si>
    <t>32,511</t>
  </si>
  <si>
    <t>653 sq mi_x000D_
(1,691 km)</t>
  </si>
  <si>
    <t>Jackson Parish</t>
  </si>
  <si>
    <t>15,744</t>
  </si>
  <si>
    <t>Jefferson Parish</t>
  </si>
  <si>
    <t>432,493</t>
  </si>
  <si>
    <t>Jefferson Davis Parish</t>
  </si>
  <si>
    <t>31,368</t>
  </si>
  <si>
    <t>659 sq mi_x000D_
(1,707 km)</t>
  </si>
  <si>
    <t>Lafayette Parish</t>
  </si>
  <si>
    <t>244,390</t>
  </si>
  <si>
    <t>Lafourche Parish</t>
  </si>
  <si>
    <t>97,614</t>
  </si>
  <si>
    <t>1,472 sq mi_x000D_
(3,812 km)</t>
  </si>
  <si>
    <t>LaSalle Parish</t>
  </si>
  <si>
    <t>14,892</t>
  </si>
  <si>
    <t>663 sq mi_x000D_
(1,717 km)</t>
  </si>
  <si>
    <t>Lincoln Parish</t>
  </si>
  <si>
    <t>46,742</t>
  </si>
  <si>
    <t>Livingston Parish</t>
  </si>
  <si>
    <t>140,789</t>
  </si>
  <si>
    <t>703 sq mi_x000D_
(1,821 km)</t>
  </si>
  <si>
    <t>Madison Parish</t>
  </si>
  <si>
    <t>10,951</t>
  </si>
  <si>
    <t>651 sq mi_x000D_
(1,686 km)</t>
  </si>
  <si>
    <t>Morehouse Parish</t>
  </si>
  <si>
    <t>24,874</t>
  </si>
  <si>
    <t>805 sq mi_x000D_
(2,085 km)</t>
  </si>
  <si>
    <t>Natchitoches Parish</t>
  </si>
  <si>
    <t>38,158</t>
  </si>
  <si>
    <t>1,299 sq mi_x000D_
(3,364 km)</t>
  </si>
  <si>
    <t>Orleans Parish</t>
  </si>
  <si>
    <t>390,144</t>
  </si>
  <si>
    <t>Ouachita Parish</t>
  </si>
  <si>
    <t>153,279</t>
  </si>
  <si>
    <t>633 sq mi_x000D_
(1,639 km)</t>
  </si>
  <si>
    <t>Plaquemines Parish</t>
  </si>
  <si>
    <t>23,197</t>
  </si>
  <si>
    <t>2,429 sq mi_x000D_
(6,291 km)</t>
  </si>
  <si>
    <t>Pointe Coupee Parish</t>
  </si>
  <si>
    <t>21,730</t>
  </si>
  <si>
    <t>Rapides Parish</t>
  </si>
  <si>
    <t>Alexandria</t>
  </si>
  <si>
    <t>129,648</t>
  </si>
  <si>
    <t>1,362 sq mi_x000D_
(3,528 km)</t>
  </si>
  <si>
    <t>Red River Parish</t>
  </si>
  <si>
    <t>8,442</t>
  </si>
  <si>
    <t>Richland Parish</t>
  </si>
  <si>
    <t>20,122</t>
  </si>
  <si>
    <t>Sabine Parish</t>
  </si>
  <si>
    <t>23,884</t>
  </si>
  <si>
    <t>St. Bernard Parish</t>
  </si>
  <si>
    <t>47,244</t>
  </si>
  <si>
    <t>1,794 sq mi_x000D_
(4,646 km)</t>
  </si>
  <si>
    <t>St. Charles Parish</t>
  </si>
  <si>
    <t>53,100</t>
  </si>
  <si>
    <t>St. Helena Parish</t>
  </si>
  <si>
    <t>409 sq mi_x000D_
(1,059 km)</t>
  </si>
  <si>
    <t>St. James Parish</t>
  </si>
  <si>
    <t>21,096</t>
  </si>
  <si>
    <t>St. John the Baptist Parish</t>
  </si>
  <si>
    <t>42,837</t>
  </si>
  <si>
    <t>348 sq mi_x000D_
(901 km)</t>
  </si>
  <si>
    <t>St. Landry Parish</t>
  </si>
  <si>
    <t>82,124</t>
  </si>
  <si>
    <t>939 sq mi_x000D_
(2,432 km)</t>
  </si>
  <si>
    <t>St. Martin Parish</t>
  </si>
  <si>
    <t>53,431</t>
  </si>
  <si>
    <t>817 sq mi_x000D_
(2,116 km)</t>
  </si>
  <si>
    <t>St. Mary Parish</t>
  </si>
  <si>
    <t>49,348</t>
  </si>
  <si>
    <t>612 sq mi_x000D_
(1,585 km)</t>
  </si>
  <si>
    <t>St. Tammany Parish</t>
  </si>
  <si>
    <t>260,419</t>
  </si>
  <si>
    <t>1,124 sq mi_x000D_
(2,911 km)</t>
  </si>
  <si>
    <t>Tangipahoa Parish</t>
  </si>
  <si>
    <t>134,758</t>
  </si>
  <si>
    <t>Tensas Parish</t>
  </si>
  <si>
    <t>4,334</t>
  </si>
  <si>
    <t>641 sq mi_x000D_
(1,660 km)</t>
  </si>
  <si>
    <t>Terrebonne Parish</t>
  </si>
  <si>
    <t>110,461</t>
  </si>
  <si>
    <t>2,080 sq mi_x000D_
(5,387 km)</t>
  </si>
  <si>
    <t>Union Parish</t>
  </si>
  <si>
    <t>22,108</t>
  </si>
  <si>
    <t>905 sq mi_x000D_
(2,344 km)</t>
  </si>
  <si>
    <t>Vermilion Parish</t>
  </si>
  <si>
    <t>59,511</t>
  </si>
  <si>
    <t>1,538 sq mi_x000D_
(3,983 km)</t>
  </si>
  <si>
    <t>Vernon Parish</t>
  </si>
  <si>
    <t>47,429</t>
  </si>
  <si>
    <t>1,341 sq mi_x000D_
(3,473 km)</t>
  </si>
  <si>
    <t>Washington Parish</t>
  </si>
  <si>
    <t>46,194</t>
  </si>
  <si>
    <t>676 sq mi_x000D_
(1,751 km)</t>
  </si>
  <si>
    <t>Webster Parish</t>
  </si>
  <si>
    <t>38,340</t>
  </si>
  <si>
    <t>615 sq mi_x000D_
(1,593 km)</t>
  </si>
  <si>
    <t>West Baton Rouge Parish</t>
  </si>
  <si>
    <t>26,465</t>
  </si>
  <si>
    <t>West Carroll Parish</t>
  </si>
  <si>
    <t>10,830</t>
  </si>
  <si>
    <t>West Feliciana Parish</t>
  </si>
  <si>
    <t>15,568</t>
  </si>
  <si>
    <t>426 sq mi_x000D_
(1,103 km)</t>
  </si>
  <si>
    <t>Winn Parish</t>
  </si>
  <si>
    <t>13,904</t>
  </si>
  <si>
    <t>957 sq mi_x000D_
(2,479 km)</t>
  </si>
  <si>
    <t>Population[6][7]</t>
  </si>
  <si>
    <t>Area[6][7]</t>
  </si>
  <si>
    <t>Androscoggin County</t>
  </si>
  <si>
    <t>107,233</t>
  </si>
  <si>
    <t>497 sq mi_x000D_
(1,287 km)</t>
  </si>
  <si>
    <t>Aroostook County</t>
  </si>
  <si>
    <t>68,628</t>
  </si>
  <si>
    <t>6,829 sq mi_x000D_
(17,687 km)</t>
  </si>
  <si>
    <t>289,977</t>
  </si>
  <si>
    <t>1,217 sq mi_x000D_
(3,152 km)</t>
  </si>
  <si>
    <t>29,991</t>
  </si>
  <si>
    <t>1,744 sq mi_x000D_
(4,517 km)</t>
  </si>
  <si>
    <t>54,659</t>
  </si>
  <si>
    <t>2,351 sq mi_x000D_
(6,089 km)</t>
  </si>
  <si>
    <t>Kennebec County</t>
  </si>
  <si>
    <t>119,980</t>
  </si>
  <si>
    <t>951 sq mi_x000D_
(2,463 km)</t>
  </si>
  <si>
    <t>39,855</t>
  </si>
  <si>
    <t>1,142 sq mi_x000D_
(2,958 km)</t>
  </si>
  <si>
    <t>33,969</t>
  </si>
  <si>
    <t>Oxford County</t>
  </si>
  <si>
    <t>57,202</t>
  </si>
  <si>
    <t>2,175 sq mi_x000D_
(5,633 km)</t>
  </si>
  <si>
    <t>Penobscot County</t>
  </si>
  <si>
    <t>152,692</t>
  </si>
  <si>
    <t>3,556 sq mi_x000D_
(9,210 km)</t>
  </si>
  <si>
    <t>Piscataquis County</t>
  </si>
  <si>
    <t>16,931</t>
  </si>
  <si>
    <t>4,377 sq mi_x000D_
(11,336 km)</t>
  </si>
  <si>
    <t>Sagadahoc County</t>
  </si>
  <si>
    <t>35,149</t>
  </si>
  <si>
    <t>Somerset County</t>
  </si>
  <si>
    <t>51,113</t>
  </si>
  <si>
    <t>4,095 sq mi_x000D_
(10,606 km)</t>
  </si>
  <si>
    <t>Waldo County</t>
  </si>
  <si>
    <t>39,155</t>
  </si>
  <si>
    <t>853 sq mi_x000D_
(2,209 km)</t>
  </si>
  <si>
    <t>31,625</t>
  </si>
  <si>
    <t>3,255 sq mi_x000D_
(8,430 km)</t>
  </si>
  <si>
    <t>York County</t>
  </si>
  <si>
    <t>201,169</t>
  </si>
  <si>
    <t>1,271 sq mi_x000D_
(3,292 km)</t>
  </si>
  <si>
    <t>Population[7]</t>
  </si>
  <si>
    <t>Area[6][8]</t>
  </si>
  <si>
    <t>Allegany County</t>
  </si>
  <si>
    <t>74,012</t>
  </si>
  <si>
    <t>430 sq mi_x000D_
(1,114 km)</t>
  </si>
  <si>
    <t>Anne Arundel County</t>
  </si>
  <si>
    <t>550,488</t>
  </si>
  <si>
    <t>Baltimore County</t>
  </si>
  <si>
    <t>817,455</t>
  </si>
  <si>
    <t>682 sq mi_x000D_
(1,766 km)</t>
  </si>
  <si>
    <t>Baltimore City</t>
  </si>
  <si>
    <t>510</t>
  </si>
  <si>
    <t>621,342</t>
  </si>
  <si>
    <t>92 sq mi_x000D_
(238 km)</t>
  </si>
  <si>
    <t>Calvert County</t>
  </si>
  <si>
    <t>89,628</t>
  </si>
  <si>
    <t>Caroline County</t>
  </si>
  <si>
    <t>32,718</t>
  </si>
  <si>
    <t>167,217</t>
  </si>
  <si>
    <t>Cecil County</t>
  </si>
  <si>
    <t>101,696</t>
  </si>
  <si>
    <t>Charles County</t>
  </si>
  <si>
    <t>150,592</t>
  </si>
  <si>
    <t>643 sq mi_x000D_
(1,665 km)</t>
  </si>
  <si>
    <t>Dorchester County</t>
  </si>
  <si>
    <t>32,551</t>
  </si>
  <si>
    <t>540 sq mi_x000D_
(1,399 km)</t>
  </si>
  <si>
    <t>Frederick County</t>
  </si>
  <si>
    <t>239,582</t>
  </si>
  <si>
    <t>Garrett County</t>
  </si>
  <si>
    <t>29,854</t>
  </si>
  <si>
    <t>656 sq mi_x000D_
(1,699 km)</t>
  </si>
  <si>
    <t>Harford County</t>
  </si>
  <si>
    <t>248,622</t>
  </si>
  <si>
    <t>527 sq mi_x000D_
(1,365 km)</t>
  </si>
  <si>
    <t>299,430</t>
  </si>
  <si>
    <t>20,191</t>
  </si>
  <si>
    <t>1,004,709</t>
  </si>
  <si>
    <t>507 sq mi_x000D_
(1,313 km)</t>
  </si>
  <si>
    <t>Prince George's County</t>
  </si>
  <si>
    <t>881,138</t>
  </si>
  <si>
    <t>498 sq mi_x000D_
(1,290 km)</t>
  </si>
  <si>
    <t>Queen Anne's County</t>
  </si>
  <si>
    <t>48,595</t>
  </si>
  <si>
    <t>510 sq mi_x000D_
(1,321 km)</t>
  </si>
  <si>
    <t>26,253</t>
  </si>
  <si>
    <t>611 sq mi_x000D_
(1,582 km)</t>
  </si>
  <si>
    <t>St. Mary's County</t>
  </si>
  <si>
    <t>108,987</t>
  </si>
  <si>
    <t>38,098</t>
  </si>
  <si>
    <t>149,180</t>
  </si>
  <si>
    <t>468 sq mi_x000D_
(1,212 km)</t>
  </si>
  <si>
    <t>Wicomico County</t>
  </si>
  <si>
    <t>100,647</t>
  </si>
  <si>
    <t>Worcester County</t>
  </si>
  <si>
    <t>51,578</t>
  </si>
  <si>
    <t>FIPS code[14]</t>
  </si>
  <si>
    <t>Population[16]</t>
  </si>
  <si>
    <t>Area[16]</t>
  </si>
  <si>
    <t>Barnstable County</t>
  </si>
  <si>
    <t>212,990</t>
  </si>
  <si>
    <t>Berkshire County</t>
  </si>
  <si>
    <t>124,944</t>
  </si>
  <si>
    <t>931 sq mi_x000D_
(2,411 km)</t>
  </si>
  <si>
    <t>Bristol County</t>
  </si>
  <si>
    <t>565,217</t>
  </si>
  <si>
    <t>Dukes County</t>
  </si>
  <si>
    <t>17,332</t>
  </si>
  <si>
    <t>104 sq mi_x000D_
(269 km)</t>
  </si>
  <si>
    <t>Essex County</t>
  </si>
  <si>
    <t>789,034</t>
  </si>
  <si>
    <t>70,180</t>
  </si>
  <si>
    <t>702 sq mi_x000D_
(1,818 km)</t>
  </si>
  <si>
    <t>Hampden County</t>
  </si>
  <si>
    <t>466,372</t>
  </si>
  <si>
    <t>Hampshire County</t>
  </si>
  <si>
    <t>160,830</t>
  </si>
  <si>
    <t>1,611,699</t>
  </si>
  <si>
    <t>824 sq mi_x000D_
(2,134 km)</t>
  </si>
  <si>
    <t>Nantucket County</t>
  </si>
  <si>
    <t>11,399</t>
  </si>
  <si>
    <t>48 sq mi_x000D_
(124 km)</t>
  </si>
  <si>
    <t>Norfolk County</t>
  </si>
  <si>
    <t>706,775</t>
  </si>
  <si>
    <t>521,202</t>
  </si>
  <si>
    <t>661 sq mi_x000D_
(1,712 km)</t>
  </si>
  <si>
    <t>Suffolk County</t>
  </si>
  <si>
    <t>803,907</t>
  </si>
  <si>
    <t>58 sq mi_x000D_
(150 km)</t>
  </si>
  <si>
    <t>830,622</t>
  </si>
  <si>
    <t>1,513 sq mi_x000D_
(3,919 km)</t>
  </si>
  <si>
    <t>FIPS Code[8]</t>
  </si>
  <si>
    <t>Alcona County</t>
  </si>
  <si>
    <t>10,942</t>
  </si>
  <si>
    <t>1,791 sq mi_x000D_
(4,639 km)</t>
  </si>
  <si>
    <t>Alger County</t>
  </si>
  <si>
    <t>9,601</t>
  </si>
  <si>
    <t>5,049 sq mi_x000D_
(13,077 km)</t>
  </si>
  <si>
    <t>Allegan County</t>
  </si>
  <si>
    <t>111,408</t>
  </si>
  <si>
    <t>1,833 sq mi_x000D_
(4,747 km)</t>
  </si>
  <si>
    <t>Alpena County</t>
  </si>
  <si>
    <t>30,000</t>
  </si>
  <si>
    <t>1,695 sq mi_x000D_
(4,390 km)</t>
  </si>
  <si>
    <t>Antrim County</t>
  </si>
  <si>
    <t>23,598</t>
  </si>
  <si>
    <t>602 sq mi_x000D_
(1,559 km)</t>
  </si>
  <si>
    <t>Arenac County</t>
  </si>
  <si>
    <t>15,899</t>
  </si>
  <si>
    <t>681 sq mi_x000D_
(1,764 km)</t>
  </si>
  <si>
    <t>Baraga County</t>
  </si>
  <si>
    <t>8,860</t>
  </si>
  <si>
    <t>1,069 sq mi_x000D_
(2,769 km)</t>
  </si>
  <si>
    <t>Barry County</t>
  </si>
  <si>
    <t>Hastings</t>
  </si>
  <si>
    <t>59,173</t>
  </si>
  <si>
    <t>107,771</t>
  </si>
  <si>
    <t>631 sq mi_x000D_
(1,634 km)</t>
  </si>
  <si>
    <t>Benzie County</t>
  </si>
  <si>
    <t>17,525</t>
  </si>
  <si>
    <t>156,813</t>
  </si>
  <si>
    <t>1,581 sq mi_x000D_
(4,095 km)</t>
  </si>
  <si>
    <t>Branch County</t>
  </si>
  <si>
    <t>45,248</t>
  </si>
  <si>
    <t>136,146</t>
  </si>
  <si>
    <t>52,293</t>
  </si>
  <si>
    <t>Charlevoix County</t>
  </si>
  <si>
    <t>25,949</t>
  </si>
  <si>
    <t>1,391 sq mi_x000D_
(3,603 km)</t>
  </si>
  <si>
    <t>Cheboygan County</t>
  </si>
  <si>
    <t>26,152</t>
  </si>
  <si>
    <t>Chippewa County</t>
  </si>
  <si>
    <t>38,520</t>
  </si>
  <si>
    <t>2,698 sq mi_x000D_
(6,988 km)</t>
  </si>
  <si>
    <t>Clare County</t>
  </si>
  <si>
    <t>30,926</t>
  </si>
  <si>
    <t>75,382</t>
  </si>
  <si>
    <t>14,074</t>
  </si>
  <si>
    <t>1,992 sq mi_x000D_
(5,159 km)</t>
  </si>
  <si>
    <t>26,168</t>
  </si>
  <si>
    <t>777 sq mi_x000D_
(2,012 km)</t>
  </si>
  <si>
    <t>Eaton County</t>
  </si>
  <si>
    <t>107,759</t>
  </si>
  <si>
    <t>32,694</t>
  </si>
  <si>
    <t>882 sq mi_x000D_
(2,284 km)</t>
  </si>
  <si>
    <t>Genesee County</t>
  </si>
  <si>
    <t>425,790</t>
  </si>
  <si>
    <t>Gladwin County</t>
  </si>
  <si>
    <t>25,692</t>
  </si>
  <si>
    <t>Gogebic County</t>
  </si>
  <si>
    <t>16,427</t>
  </si>
  <si>
    <t>1,476 sq mi_x000D_
(3,823 km)</t>
  </si>
  <si>
    <t>Grand Traverse County</t>
  </si>
  <si>
    <t>86,986</t>
  </si>
  <si>
    <t>Gratiot County</t>
  </si>
  <si>
    <t>42,476</t>
  </si>
  <si>
    <t>Hillsdale County</t>
  </si>
  <si>
    <t>46,688</t>
  </si>
  <si>
    <t>Houghton County</t>
  </si>
  <si>
    <t>36,628</t>
  </si>
  <si>
    <t>1,502 sq mi_x000D_
(3,890 km)</t>
  </si>
  <si>
    <t>Huron County</t>
  </si>
  <si>
    <t>33,118</t>
  </si>
  <si>
    <t>2,136 sq mi_x000D_
(5,532 km)</t>
  </si>
  <si>
    <t>Ingham County</t>
  </si>
  <si>
    <t>280,895</t>
  </si>
  <si>
    <t>Ionia County</t>
  </si>
  <si>
    <t>63,905</t>
  </si>
  <si>
    <t>Iosco County</t>
  </si>
  <si>
    <t>25,887</t>
  </si>
  <si>
    <t>1,891 sq mi_x000D_
(4,898 km)</t>
  </si>
  <si>
    <t>Iron County</t>
  </si>
  <si>
    <t>11,817</t>
  </si>
  <si>
    <t>1,211 sq mi_x000D_
(3,136 km)</t>
  </si>
  <si>
    <t>Isabella County</t>
  </si>
  <si>
    <t>70,311</t>
  </si>
  <si>
    <t>160,248</t>
  </si>
  <si>
    <t>724 sq mi_x000D_
(1,875 km)</t>
  </si>
  <si>
    <t>Kalamazoo County</t>
  </si>
  <si>
    <t>250,331</t>
  </si>
  <si>
    <t>Kalkaska County</t>
  </si>
  <si>
    <t>17,153</t>
  </si>
  <si>
    <t>Grand Rapids</t>
  </si>
  <si>
    <t>602,622</t>
  </si>
  <si>
    <t>872 sq mi_x000D_
(2,258 km)</t>
  </si>
  <si>
    <t>Keweenaw County</t>
  </si>
  <si>
    <t>2,156</t>
  </si>
  <si>
    <t>5,966 sq mi_x000D_
(15,452 km)</t>
  </si>
  <si>
    <t>Lapeer County</t>
  </si>
  <si>
    <t>88,319</t>
  </si>
  <si>
    <t>Leelanau County</t>
  </si>
  <si>
    <t>21,708</t>
  </si>
  <si>
    <t>2,532 sq mi_x000D_
(6,558 km)</t>
  </si>
  <si>
    <t>Lenawee County</t>
  </si>
  <si>
    <t>99,892</t>
  </si>
  <si>
    <t>761 sq mi_x000D_
(1,971 km)</t>
  </si>
  <si>
    <t>180,967</t>
  </si>
  <si>
    <t>Luce County</t>
  </si>
  <si>
    <t>6,631</t>
  </si>
  <si>
    <t>1,912 sq mi_x000D_
(4,952 km)</t>
  </si>
  <si>
    <t>Mackinac County</t>
  </si>
  <si>
    <t>11,113</t>
  </si>
  <si>
    <t>2,101 sq mi_x000D_
(5,442 km)</t>
  </si>
  <si>
    <t>Macomb County</t>
  </si>
  <si>
    <t>840,978</t>
  </si>
  <si>
    <t>Manistee County</t>
  </si>
  <si>
    <t>24,733</t>
  </si>
  <si>
    <t>1,281 sq mi_x000D_
(3,318 km)</t>
  </si>
  <si>
    <t>Marquette County</t>
  </si>
  <si>
    <t>67,077</t>
  </si>
  <si>
    <t>3,425 sq mi_x000D_
(8,871 km)</t>
  </si>
  <si>
    <t>28,705</t>
  </si>
  <si>
    <t>1,242 sq mi_x000D_
(3,217 km)</t>
  </si>
  <si>
    <t>Mecosta County</t>
  </si>
  <si>
    <t>42,798</t>
  </si>
  <si>
    <t>Menominee County</t>
  </si>
  <si>
    <t>24,029</t>
  </si>
  <si>
    <t>1,338 sq mi_x000D_
(3,465 km)</t>
  </si>
  <si>
    <t>Midland County</t>
  </si>
  <si>
    <t>83,629</t>
  </si>
  <si>
    <t>Missaukee County</t>
  </si>
  <si>
    <t>14,849</t>
  </si>
  <si>
    <t>152,021</t>
  </si>
  <si>
    <t>Montcalm County</t>
  </si>
  <si>
    <t>63,342</t>
  </si>
  <si>
    <t>Montmorency County</t>
  </si>
  <si>
    <t>9,765</t>
  </si>
  <si>
    <t>562 sq mi_x000D_
(1,456 km)</t>
  </si>
  <si>
    <t>Muskegon County</t>
  </si>
  <si>
    <t>172,188</t>
  </si>
  <si>
    <t>1,459 sq mi_x000D_
(3,779 km)</t>
  </si>
  <si>
    <t>Newaygo County</t>
  </si>
  <si>
    <t>48,460</t>
  </si>
  <si>
    <t>861 sq mi_x000D_
(2,230 km)</t>
  </si>
  <si>
    <t>Oakland County</t>
  </si>
  <si>
    <t>1,202,362</t>
  </si>
  <si>
    <t>Oceana County</t>
  </si>
  <si>
    <t>26,570</t>
  </si>
  <si>
    <t>1,307 sq mi_x000D_
(3,385 km)</t>
  </si>
  <si>
    <t>Ogemaw County</t>
  </si>
  <si>
    <t>21,699</t>
  </si>
  <si>
    <t>Ontonagon County</t>
  </si>
  <si>
    <t>6,780</t>
  </si>
  <si>
    <t>3,741 sq mi_x000D_
(9,689 km)</t>
  </si>
  <si>
    <t>23,528</t>
  </si>
  <si>
    <t>Oscoda County</t>
  </si>
  <si>
    <t>8,640</t>
  </si>
  <si>
    <t>Otsego County</t>
  </si>
  <si>
    <t>Gaylord</t>
  </si>
  <si>
    <t>24,164</t>
  </si>
  <si>
    <t>263,801</t>
  </si>
  <si>
    <t>1,632 sq mi_x000D_
(4,227 km)</t>
  </si>
  <si>
    <t>Presque Isle County</t>
  </si>
  <si>
    <t>13,376</t>
  </si>
  <si>
    <t>2,573 sq mi_x000D_
(6,664 km)</t>
  </si>
  <si>
    <t>Roscommon County</t>
  </si>
  <si>
    <t>24,449</t>
  </si>
  <si>
    <t>Saginaw County</t>
  </si>
  <si>
    <t>200,169</t>
  </si>
  <si>
    <t>816 sq mi_x000D_
(2,113 km)</t>
  </si>
  <si>
    <t>163,040</t>
  </si>
  <si>
    <t>61,295</t>
  </si>
  <si>
    <t>Sanilac County</t>
  </si>
  <si>
    <t>43,114</t>
  </si>
  <si>
    <t>1,590 sq mi_x000D_
(4,118 km)</t>
  </si>
  <si>
    <t>Schoolcraft County</t>
  </si>
  <si>
    <t>8,485</t>
  </si>
  <si>
    <t>1,884 sq mi_x000D_
(4,880 km)</t>
  </si>
  <si>
    <t>Shiawassee County</t>
  </si>
  <si>
    <t>70,648</t>
  </si>
  <si>
    <t>Tuscola County</t>
  </si>
  <si>
    <t>55,729</t>
  </si>
  <si>
    <t>76,258</t>
  </si>
  <si>
    <t>1,090 sq mi_x000D_
(2,823 km)</t>
  </si>
  <si>
    <t>Washtenaw County</t>
  </si>
  <si>
    <t>344,791</t>
  </si>
  <si>
    <t>723 sq mi_x000D_
(1,873 km)</t>
  </si>
  <si>
    <t>1,820,584</t>
  </si>
  <si>
    <t>672 sq mi_x000D_
(1,740 km)</t>
  </si>
  <si>
    <t>Wexford County</t>
  </si>
  <si>
    <t>32,735</t>
  </si>
  <si>
    <t>Population[4][8]</t>
  </si>
  <si>
    <t>Area[4][8]</t>
  </si>
  <si>
    <t>Aitkin County</t>
  </si>
  <si>
    <t>Aitkin</t>
  </si>
  <si>
    <t>16,202</t>
  </si>
  <si>
    <t>1,819.30 sq mi_x000D_
(4,712 km)</t>
  </si>
  <si>
    <t>Anoka County</t>
  </si>
  <si>
    <t>Anoka</t>
  </si>
  <si>
    <t>Ramsey County</t>
  </si>
  <si>
    <t>330,844</t>
  </si>
  <si>
    <t>423.61 sq mi_x000D_
(1,097 km)</t>
  </si>
  <si>
    <t>Becker County</t>
  </si>
  <si>
    <t>Detroit Lakes</t>
  </si>
  <si>
    <t>32,504</t>
  </si>
  <si>
    <t>1,310.42 sq mi_x000D_
(3,394 km)</t>
  </si>
  <si>
    <t>Beltrami County</t>
  </si>
  <si>
    <t>Bemidji</t>
  </si>
  <si>
    <t>44,442</t>
  </si>
  <si>
    <t>2,505.27 sq mi_x000D_
(6,489 km)</t>
  </si>
  <si>
    <t>Foley</t>
  </si>
  <si>
    <t>38,451</t>
  </si>
  <si>
    <t>408.28 sq mi_x000D_
(1,057 km)</t>
  </si>
  <si>
    <t>Big Stone County</t>
  </si>
  <si>
    <t>Ortonville</t>
  </si>
  <si>
    <t>5,269</t>
  </si>
  <si>
    <t>496.95 sq mi_x000D_
(1,287 km)</t>
  </si>
  <si>
    <t>Blue Earth County</t>
  </si>
  <si>
    <t>64,013</t>
  </si>
  <si>
    <t>752.36 sq mi_x000D_
(1,949 km)</t>
  </si>
  <si>
    <t>New Ulm</t>
  </si>
  <si>
    <t>25,893</t>
  </si>
  <si>
    <t>610.86 sq mi_x000D_
(1,582 km)</t>
  </si>
  <si>
    <t>Carlton County</t>
  </si>
  <si>
    <t>Carlton</t>
  </si>
  <si>
    <t>35,386</t>
  </si>
  <si>
    <t>860.33 sq mi_x000D_
(2,228 km)</t>
  </si>
  <si>
    <t>Carver County</t>
  </si>
  <si>
    <t>Chaska</t>
  </si>
  <si>
    <t>91,042</t>
  </si>
  <si>
    <t>357.04 sq mi_x000D_
(925 km)</t>
  </si>
  <si>
    <t>Walker</t>
  </si>
  <si>
    <t>28,567</t>
  </si>
  <si>
    <t>2,017.60 sq mi_x000D_
(5,226 km)</t>
  </si>
  <si>
    <t>Montevideo</t>
  </si>
  <si>
    <t>12,441</t>
  </si>
  <si>
    <t>582.80 sq mi_x000D_
(1,509 km)</t>
  </si>
  <si>
    <t>Chisago County</t>
  </si>
  <si>
    <t>Center City</t>
  </si>
  <si>
    <t>53,887</t>
  </si>
  <si>
    <t>417.63 sq mi_x000D_
(1,082 km)</t>
  </si>
  <si>
    <t>Moorhead</t>
  </si>
  <si>
    <t>Pembina County</t>
  </si>
  <si>
    <t>58,999</t>
  </si>
  <si>
    <t>1,045.24 sq mi_x000D_
(2,707 km)</t>
  </si>
  <si>
    <t>Bagley</t>
  </si>
  <si>
    <t>8,695</t>
  </si>
  <si>
    <t>994.71 sq mi_x000D_
(2,576 km)</t>
  </si>
  <si>
    <t>Grand Marais</t>
  </si>
  <si>
    <t>5,176</t>
  </si>
  <si>
    <t>1,450.60 sq mi_x000D_
(3,757 km)</t>
  </si>
  <si>
    <t>Cottonwood County</t>
  </si>
  <si>
    <t>Windom</t>
  </si>
  <si>
    <t>11,687</t>
  </si>
  <si>
    <t>639.99 sq mi_x000D_
(1,658 km)</t>
  </si>
  <si>
    <t>Crow Wing County</t>
  </si>
  <si>
    <t>Brainerd</t>
  </si>
  <si>
    <t>62,500</t>
  </si>
  <si>
    <t>996.57 sq mi_x000D_
(2,581 km)</t>
  </si>
  <si>
    <t>Dakota County</t>
  </si>
  <si>
    <t>398,552</t>
  </si>
  <si>
    <t>569.58 sq mi_x000D_
(1,475 km)</t>
  </si>
  <si>
    <t>Mantorville</t>
  </si>
  <si>
    <t>20,087</t>
  </si>
  <si>
    <t>439.50 sq mi_x000D_
(1,138 km)</t>
  </si>
  <si>
    <t>36,009</t>
  </si>
  <si>
    <t>634.32 sq mi_x000D_
(1,643 km)</t>
  </si>
  <si>
    <t>Faribault County</t>
  </si>
  <si>
    <t>Blue Earth</t>
  </si>
  <si>
    <t>14,553</t>
  </si>
  <si>
    <t>713.63 sq mi_x000D_
(1,848 km)</t>
  </si>
  <si>
    <t>Fillmore County</t>
  </si>
  <si>
    <t>Wabasha County</t>
  </si>
  <si>
    <t>20,866</t>
  </si>
  <si>
    <t>861.25 sq mi_x000D_
(2,231 km)</t>
  </si>
  <si>
    <t>Freeborn County</t>
  </si>
  <si>
    <t>Albert Lea</t>
  </si>
  <si>
    <t>31,255</t>
  </si>
  <si>
    <t>707.64 sq mi_x000D_
(1,833 km)</t>
  </si>
  <si>
    <t>Goodhue County</t>
  </si>
  <si>
    <t>Red Wing</t>
  </si>
  <si>
    <t>46,183</t>
  </si>
  <si>
    <t>758.27 sq mi_x000D_
(1,964 km)</t>
  </si>
  <si>
    <t>Elbow Lake</t>
  </si>
  <si>
    <t>6,018</t>
  </si>
  <si>
    <t>546.41 sq mi_x000D_
(1,415 km)</t>
  </si>
  <si>
    <t>Hennepin County</t>
  </si>
  <si>
    <t>1,152,425</t>
  </si>
  <si>
    <t>556.62 sq mi_x000D_
(1,442 km)</t>
  </si>
  <si>
    <t>Caledonia</t>
  </si>
  <si>
    <t>19,027</t>
  </si>
  <si>
    <t>558.41 sq mi_x000D_
(1,446 km)</t>
  </si>
  <si>
    <t>Hubbard County</t>
  </si>
  <si>
    <t>Park Rapids</t>
  </si>
  <si>
    <t>20,428</t>
  </si>
  <si>
    <t>922.46 sq mi_x000D_
(2,389 km)</t>
  </si>
  <si>
    <t>Isanti County</t>
  </si>
  <si>
    <t>37,816</t>
  </si>
  <si>
    <t>439.07 sq mi_x000D_
(1,137 km)</t>
  </si>
  <si>
    <t>Itasca County</t>
  </si>
  <si>
    <t>45,058</t>
  </si>
  <si>
    <t>2,665.06 sq mi_x000D_
(6,902 km)</t>
  </si>
  <si>
    <t>10,266</t>
  </si>
  <si>
    <t>701.69 sq mi_x000D_
(1,817 km)</t>
  </si>
  <si>
    <t>Kanabec County</t>
  </si>
  <si>
    <t>Mora</t>
  </si>
  <si>
    <t>Pine County</t>
  </si>
  <si>
    <t>16,239</t>
  </si>
  <si>
    <t>524.93 sq mi_x000D_
(1,360 km)</t>
  </si>
  <si>
    <t>Kandiyohi County</t>
  </si>
  <si>
    <t>Willmar</t>
  </si>
  <si>
    <t>42,239</t>
  </si>
  <si>
    <t>796.06 sq mi_x000D_
(2,062 km)</t>
  </si>
  <si>
    <t>Kittson County</t>
  </si>
  <si>
    <t>Hallock</t>
  </si>
  <si>
    <t>4,552</t>
  </si>
  <si>
    <t>1,097.08 sq mi_x000D_
(2,841 km)</t>
  </si>
  <si>
    <t>Koochiching County</t>
  </si>
  <si>
    <t>International Falls</t>
  </si>
  <si>
    <t>13,311</t>
  </si>
  <si>
    <t>3,102.36 sq mi_x000D_
(8,035 km)</t>
  </si>
  <si>
    <t>Lac qui Parle County</t>
  </si>
  <si>
    <t>Redwood County</t>
  </si>
  <si>
    <t>7,259</t>
  </si>
  <si>
    <t>764.87 sq mi_x000D_
(1,981 km)</t>
  </si>
  <si>
    <t>Two Harbors</t>
  </si>
  <si>
    <t>2,099.16 sq mi_x000D_
(5,437 km)</t>
  </si>
  <si>
    <t>Lake of the Woods County</t>
  </si>
  <si>
    <t>Baudette</t>
  </si>
  <si>
    <t>4,045</t>
  </si>
  <si>
    <t>1,296.70 sq mi_x000D_
(3,358 km)</t>
  </si>
  <si>
    <t>Le Sueur County</t>
  </si>
  <si>
    <t>Le Center</t>
  </si>
  <si>
    <t>27,703</t>
  </si>
  <si>
    <t>448.50 sq mi_x000D_
(1,162 km)</t>
  </si>
  <si>
    <t>Ivanhoe</t>
  </si>
  <si>
    <t>5,896</t>
  </si>
  <si>
    <t>537.03 sq mi_x000D_
(1,391 km)</t>
  </si>
  <si>
    <t>25,857</t>
  </si>
  <si>
    <t>714.17 sq mi_x000D_
(1,850 km)</t>
  </si>
  <si>
    <t>McLeod County</t>
  </si>
  <si>
    <t>Glencoe</t>
  </si>
  <si>
    <t>36,651</t>
  </si>
  <si>
    <t>491.91 sq mi_x000D_
(1,274 km)</t>
  </si>
  <si>
    <t>Mahnomen County</t>
  </si>
  <si>
    <t>Mahnomen</t>
  </si>
  <si>
    <t>Norman County</t>
  </si>
  <si>
    <t>5,413</t>
  </si>
  <si>
    <t>556.14 sq mi_x000D_
(1,440 km)</t>
  </si>
  <si>
    <t>9,439</t>
  </si>
  <si>
    <t>1,772.24 sq mi_x000D_
(4,590 km)</t>
  </si>
  <si>
    <t>Fairmont</t>
  </si>
  <si>
    <t>20,840</t>
  </si>
  <si>
    <t>709.34 sq mi_x000D_
(1,837 km)</t>
  </si>
  <si>
    <t>Meeker County</t>
  </si>
  <si>
    <t>23,300</t>
  </si>
  <si>
    <t>608.54 sq mi_x000D_
(1,576 km)</t>
  </si>
  <si>
    <t>Mille Lacs County</t>
  </si>
  <si>
    <t>Milaca</t>
  </si>
  <si>
    <t>26,097</t>
  </si>
  <si>
    <t>574.47 sq mi_x000D_
(1,488 km)</t>
  </si>
  <si>
    <t>Morrison County</t>
  </si>
  <si>
    <t>Little Falls</t>
  </si>
  <si>
    <t>33,198</t>
  </si>
  <si>
    <t>1,124.50 sq mi_x000D_
(2,912 km)</t>
  </si>
  <si>
    <t>Mower County</t>
  </si>
  <si>
    <t>Austin</t>
  </si>
  <si>
    <t>39,163</t>
  </si>
  <si>
    <t>711.50 sq mi_x000D_
(1,843 km)</t>
  </si>
  <si>
    <t>Slayton</t>
  </si>
  <si>
    <t>8,725</t>
  </si>
  <si>
    <t>704.43 sq mi_x000D_
(1,824 km)</t>
  </si>
  <si>
    <t>Nicollet County</t>
  </si>
  <si>
    <t>St. Peter</t>
  </si>
  <si>
    <t>32,727</t>
  </si>
  <si>
    <t>452.29 sq mi_x000D_
(1,171 km)</t>
  </si>
  <si>
    <t>Nobles County</t>
  </si>
  <si>
    <t>Worthington</t>
  </si>
  <si>
    <t>21,378</t>
  </si>
  <si>
    <t>715.39 sq mi_x000D_
(1,853 km)</t>
  </si>
  <si>
    <t>Ada</t>
  </si>
  <si>
    <t>6,852</t>
  </si>
  <si>
    <t>876.27 sq mi_x000D_
(2,270 km)</t>
  </si>
  <si>
    <t>Olmsted County</t>
  </si>
  <si>
    <t>144,248</t>
  </si>
  <si>
    <t>653.01 sq mi_x000D_
(1,691 km)</t>
  </si>
  <si>
    <t>Otter Tail County</t>
  </si>
  <si>
    <t>Fergus Falls</t>
  </si>
  <si>
    <t>57,303</t>
  </si>
  <si>
    <t>1,979.71 sq mi_x000D_
(5,127 km)</t>
  </si>
  <si>
    <t>Pennington County</t>
  </si>
  <si>
    <t>Thief River Falls</t>
  </si>
  <si>
    <t>Red Lake County</t>
  </si>
  <si>
    <t>13,930</t>
  </si>
  <si>
    <t>616.54 sq mi_x000D_
(1,597 km)</t>
  </si>
  <si>
    <t>Pine City</t>
  </si>
  <si>
    <t>29,750</t>
  </si>
  <si>
    <t>1,411.04 sq mi_x000D_
(3,655 km)</t>
  </si>
  <si>
    <t>Pipestone County</t>
  </si>
  <si>
    <t>Pipestone</t>
  </si>
  <si>
    <t>9,596</t>
  </si>
  <si>
    <t>465.89 sq mi_x000D_
(1,207 km)</t>
  </si>
  <si>
    <t>Crookston</t>
  </si>
  <si>
    <t>31,600</t>
  </si>
  <si>
    <t>1,970.37 sq mi_x000D_
(5,103 km)</t>
  </si>
  <si>
    <t>10,995</t>
  </si>
  <si>
    <t>670.14 sq mi_x000D_
(1,736 km)</t>
  </si>
  <si>
    <t>Saint Paul</t>
  </si>
  <si>
    <t>508,640</t>
  </si>
  <si>
    <t>155.78 sq mi_x000D_
(403 km)</t>
  </si>
  <si>
    <t>Red Lake Falls</t>
  </si>
  <si>
    <t>4,089</t>
  </si>
  <si>
    <t>432.43 sq mi_x000D_
(1,120 km)</t>
  </si>
  <si>
    <t>Redwood Falls</t>
  </si>
  <si>
    <t>16,059</t>
  </si>
  <si>
    <t>879.73 sq mi_x000D_
(2,278 km)</t>
  </si>
  <si>
    <t>Renville County</t>
  </si>
  <si>
    <t>Olivia</t>
  </si>
  <si>
    <t>15,730</t>
  </si>
  <si>
    <t>982.92 sq mi_x000D_
(2,546 km)</t>
  </si>
  <si>
    <t>Faribault</t>
  </si>
  <si>
    <t>64,142</t>
  </si>
  <si>
    <t>497.57 sq mi_x000D_
(1,289 km)</t>
  </si>
  <si>
    <t>Rock County</t>
  </si>
  <si>
    <t>9,687</t>
  </si>
  <si>
    <t>482.61 sq mi_x000D_
(1,250 km)</t>
  </si>
  <si>
    <t>Roseau County</t>
  </si>
  <si>
    <t>Roseau</t>
  </si>
  <si>
    <t>15,629</t>
  </si>
  <si>
    <t>1,662.51 sq mi_x000D_
(4,306 km)</t>
  </si>
  <si>
    <t>Saint Louis County</t>
  </si>
  <si>
    <t>Duluth</t>
  </si>
  <si>
    <t>200,226</t>
  </si>
  <si>
    <t>6,225.16 sq mi_x000D_
(16,123 km)</t>
  </si>
  <si>
    <t>Shakopee</t>
  </si>
  <si>
    <t>129,928</t>
  </si>
  <si>
    <t>356.68 sq mi_x000D_
(924 km)</t>
  </si>
  <si>
    <t>Sherburne County</t>
  </si>
  <si>
    <t>Elk River</t>
  </si>
  <si>
    <t>88,499</t>
  </si>
  <si>
    <t>436.30 sq mi_x000D_
(1,130 km)</t>
  </si>
  <si>
    <t>Sibley County</t>
  </si>
  <si>
    <t>15,226</t>
  </si>
  <si>
    <t>588.65 sq mi_x000D_
(1,525 km)</t>
  </si>
  <si>
    <t>Stearns County</t>
  </si>
  <si>
    <t>St. Cloud</t>
  </si>
  <si>
    <t>150,642</t>
  </si>
  <si>
    <t>1,344.52 sq mi_x000D_
(3,482 km)</t>
  </si>
  <si>
    <t>Steele County</t>
  </si>
  <si>
    <t>Owatonna</t>
  </si>
  <si>
    <t>36,576</t>
  </si>
  <si>
    <t>429.55 sq mi_x000D_
(1,113 km)</t>
  </si>
  <si>
    <t>9,726</t>
  </si>
  <si>
    <t>562.06 sq mi_x000D_
(1,456 km)</t>
  </si>
  <si>
    <t>Swift County</t>
  </si>
  <si>
    <t>Benson</t>
  </si>
  <si>
    <t>9,783</t>
  </si>
  <si>
    <t>743.53 sq mi_x000D_
(1,926 km)</t>
  </si>
  <si>
    <t>Long Prairie</t>
  </si>
  <si>
    <t>24,895</t>
  </si>
  <si>
    <t>942.02 sq mi_x000D_
(2,440 km)</t>
  </si>
  <si>
    <t>Traverse County</t>
  </si>
  <si>
    <t>3,558</t>
  </si>
  <si>
    <t>574.09 sq mi_x000D_
(1,487 km)</t>
  </si>
  <si>
    <t>Wabasha</t>
  </si>
  <si>
    <t>21,676</t>
  </si>
  <si>
    <t>525.01 sq mi_x000D_
(1,360 km)</t>
  </si>
  <si>
    <t>Wadena County</t>
  </si>
  <si>
    <t>Wadena</t>
  </si>
  <si>
    <t>13,843</t>
  </si>
  <si>
    <t>535.02 sq mi_x000D_
(1,386 km)</t>
  </si>
  <si>
    <t>Waseca County</t>
  </si>
  <si>
    <t>Waseca</t>
  </si>
  <si>
    <t>19,136</t>
  </si>
  <si>
    <t>423.25 sq mi_x000D_
(1,096 km)</t>
  </si>
  <si>
    <t>Stillwater</t>
  </si>
  <si>
    <t>238,136</t>
  </si>
  <si>
    <t>391.70 sq mi_x000D_
(1,014 km)</t>
  </si>
  <si>
    <t>Watonwan County</t>
  </si>
  <si>
    <t>St. James</t>
  </si>
  <si>
    <t>11,211</t>
  </si>
  <si>
    <t>434.51 sq mi_x000D_
(1,125 km)</t>
  </si>
  <si>
    <t>Wilkin County</t>
  </si>
  <si>
    <t>6,576</t>
  </si>
  <si>
    <t>751.43 sq mi_x000D_
(1,946 km)</t>
  </si>
  <si>
    <t>Winona County</t>
  </si>
  <si>
    <t>Winona</t>
  </si>
  <si>
    <t>51,461</t>
  </si>
  <si>
    <t>626.30 sq mi_x000D_
(1,622 km)</t>
  </si>
  <si>
    <t>Buffalo</t>
  </si>
  <si>
    <t>124,700</t>
  </si>
  <si>
    <t>660.75 sq mi_x000D_
(1,711 km)</t>
  </si>
  <si>
    <t>Yellow Medicine County</t>
  </si>
  <si>
    <t>Granite Falls</t>
  </si>
  <si>
    <t>10,438</t>
  </si>
  <si>
    <t>757.96 sq mi_x000D_
(1,963 km)</t>
  </si>
  <si>
    <t>32,297</t>
  </si>
  <si>
    <t>Alcorn County</t>
  </si>
  <si>
    <t>37,057</t>
  </si>
  <si>
    <t>Amite County</t>
  </si>
  <si>
    <t>13,131</t>
  </si>
  <si>
    <t>Attala County</t>
  </si>
  <si>
    <t>19,564</t>
  </si>
  <si>
    <t>8,729</t>
  </si>
  <si>
    <t>Bolivar County</t>
  </si>
  <si>
    <t>34,145</t>
  </si>
  <si>
    <t>876 sq mi_x000D_
(2,269 km)</t>
  </si>
  <si>
    <t>14,962</t>
  </si>
  <si>
    <t>10,597</t>
  </si>
  <si>
    <t>8,547</t>
  </si>
  <si>
    <t>Claiborne County</t>
  </si>
  <si>
    <t>9,604</t>
  </si>
  <si>
    <t>16,732</t>
  </si>
  <si>
    <t>691 sq mi_x000D_
(1,790 km)</t>
  </si>
  <si>
    <t>20,634</t>
  </si>
  <si>
    <t>Coahoma County</t>
  </si>
  <si>
    <t>26,151</t>
  </si>
  <si>
    <t>Copiah County</t>
  </si>
  <si>
    <t>29,449</t>
  </si>
  <si>
    <t>19,568</t>
  </si>
  <si>
    <t>161,252</t>
  </si>
  <si>
    <t>Forrest County</t>
  </si>
  <si>
    <t>74,934</t>
  </si>
  <si>
    <t>8,118</t>
  </si>
  <si>
    <t>George County</t>
  </si>
  <si>
    <t>22,578</t>
  </si>
  <si>
    <t>14,400</t>
  </si>
  <si>
    <t>713 sq mi_x000D_
(1,847 km)</t>
  </si>
  <si>
    <t>Grenada County</t>
  </si>
  <si>
    <t>21,906</t>
  </si>
  <si>
    <t>43,929</t>
  </si>
  <si>
    <t>187,105</t>
  </si>
  <si>
    <t>Hinds County</t>
  </si>
  <si>
    <t>245,285</t>
  </si>
  <si>
    <t>19,198</t>
  </si>
  <si>
    <t>756 sq mi_x000D_
(1,958 km)</t>
  </si>
  <si>
    <t>Humphreys County</t>
  </si>
  <si>
    <t>9,375</t>
  </si>
  <si>
    <t>Issaquena County</t>
  </si>
  <si>
    <t>1,406</t>
  </si>
  <si>
    <t>413 sq mi_x000D_
(1,070 km)</t>
  </si>
  <si>
    <t>Itawamba County</t>
  </si>
  <si>
    <t>23,401</t>
  </si>
  <si>
    <t>139,668</t>
  </si>
  <si>
    <t>17,062</t>
  </si>
  <si>
    <t>7,726</t>
  </si>
  <si>
    <t>Jefferson Davis County</t>
  </si>
  <si>
    <t>12,487</t>
  </si>
  <si>
    <t>67,761</t>
  </si>
  <si>
    <t>Kemper County</t>
  </si>
  <si>
    <t>10,456</t>
  </si>
  <si>
    <t>47,351</t>
  </si>
  <si>
    <t>55,658</t>
  </si>
  <si>
    <t>80,261</t>
  </si>
  <si>
    <t>12,929</t>
  </si>
  <si>
    <t>Leake County</t>
  </si>
  <si>
    <t>23,805</t>
  </si>
  <si>
    <t>82,910</t>
  </si>
  <si>
    <t>Leflore County</t>
  </si>
  <si>
    <t>32,317</t>
  </si>
  <si>
    <t>592 sq mi_x000D_
(1,533 km)</t>
  </si>
  <si>
    <t>34,869</t>
  </si>
  <si>
    <t>59,779</t>
  </si>
  <si>
    <t>95,203</t>
  </si>
  <si>
    <t>27,088</t>
  </si>
  <si>
    <t>542 sq mi_x000D_
(1,404 km)</t>
  </si>
  <si>
    <t>37,144</t>
  </si>
  <si>
    <t>706 sq mi_x000D_
(1,829 km)</t>
  </si>
  <si>
    <t>36,989</t>
  </si>
  <si>
    <t>10,925</t>
  </si>
  <si>
    <t>Neshoba County</t>
  </si>
  <si>
    <t>29,676</t>
  </si>
  <si>
    <t>21,720</t>
  </si>
  <si>
    <t>Noxubee County</t>
  </si>
  <si>
    <t>11,545</t>
  </si>
  <si>
    <t>Oktibbeha County</t>
  </si>
  <si>
    <t>47,671</t>
  </si>
  <si>
    <t>Panola County</t>
  </si>
  <si>
    <t>34,707</t>
  </si>
  <si>
    <t>684 sq mi_x000D_
(1,772 km)</t>
  </si>
  <si>
    <t>Pearl River County</t>
  </si>
  <si>
    <t>55,834</t>
  </si>
  <si>
    <t>812 sq mi_x000D_
(2,103 km)</t>
  </si>
  <si>
    <t>12,250</t>
  </si>
  <si>
    <t>647 sq mi_x000D_
(1,676 km)</t>
  </si>
  <si>
    <t>40,404</t>
  </si>
  <si>
    <t>Pontotoc County</t>
  </si>
  <si>
    <t>29,957</t>
  </si>
  <si>
    <t>Prentiss County</t>
  </si>
  <si>
    <t>25,276</t>
  </si>
  <si>
    <t>415 sq mi_x000D_
(1,075 km)</t>
  </si>
  <si>
    <t>8,223</t>
  </si>
  <si>
    <t>Rankin County</t>
  </si>
  <si>
    <t>141,617</t>
  </si>
  <si>
    <t>775 sq mi_x000D_
(2,007 km)</t>
  </si>
  <si>
    <t>28,264</t>
  </si>
  <si>
    <t>Sharkey County</t>
  </si>
  <si>
    <t>4,916</t>
  </si>
  <si>
    <t>27,503</t>
  </si>
  <si>
    <t>16,491</t>
  </si>
  <si>
    <t>17,786</t>
  </si>
  <si>
    <t>Sunflower County</t>
  </si>
  <si>
    <t>29,450</t>
  </si>
  <si>
    <t>Tallahatchie County</t>
  </si>
  <si>
    <t>15,378</t>
  </si>
  <si>
    <t>Tate County</t>
  </si>
  <si>
    <t>28,886</t>
  </si>
  <si>
    <t>Tippah County</t>
  </si>
  <si>
    <t>22,232</t>
  </si>
  <si>
    <t>Tishomingo County</t>
  </si>
  <si>
    <t>19,593</t>
  </si>
  <si>
    <t>Tunica County</t>
  </si>
  <si>
    <t>10,778</t>
  </si>
  <si>
    <t>455 sq mi_x000D_
(1,178 km)</t>
  </si>
  <si>
    <t>27,134</t>
  </si>
  <si>
    <t>Walthall County</t>
  </si>
  <si>
    <t>15,443</t>
  </si>
  <si>
    <t>48,773</t>
  </si>
  <si>
    <t>51,137</t>
  </si>
  <si>
    <t>20,747</t>
  </si>
  <si>
    <t>810 sq mi_x000D_
(2,098 km)</t>
  </si>
  <si>
    <t>10,253</t>
  </si>
  <si>
    <t>9,878</t>
  </si>
  <si>
    <t>677 sq mi_x000D_
(1,753 km)</t>
  </si>
  <si>
    <t>Yalobusha County</t>
  </si>
  <si>
    <t>12,678</t>
  </si>
  <si>
    <t>Yazoo County</t>
  </si>
  <si>
    <t>28,065</t>
  </si>
  <si>
    <t>25,607</t>
  </si>
  <si>
    <t>Andrew County</t>
  </si>
  <si>
    <t>17,291</t>
  </si>
  <si>
    <t>5,685</t>
  </si>
  <si>
    <t>Audrain County</t>
  </si>
  <si>
    <t>25,529</t>
  </si>
  <si>
    <t>35,597</t>
  </si>
  <si>
    <t>12,402</t>
  </si>
  <si>
    <t>Bates County</t>
  </si>
  <si>
    <t>17,049</t>
  </si>
  <si>
    <t>19,056</t>
  </si>
  <si>
    <t>Bollinger County</t>
  </si>
  <si>
    <t>12,363</t>
  </si>
  <si>
    <t>621 sq mi_x000D_
(1,608 km)</t>
  </si>
  <si>
    <t>162,642</t>
  </si>
  <si>
    <t>89,201</t>
  </si>
  <si>
    <t>42,794</t>
  </si>
  <si>
    <t>698 sq mi_x000D_
(1,808 km)</t>
  </si>
  <si>
    <t>Ray County</t>
  </si>
  <si>
    <t>9,424</t>
  </si>
  <si>
    <t>Callaway County</t>
  </si>
  <si>
    <t>44,332</t>
  </si>
  <si>
    <t>839 sq mi_x000D_
(2,173 km)</t>
  </si>
  <si>
    <t>44,002</t>
  </si>
  <si>
    <t>655 sq mi_x000D_
(1,696 km)</t>
  </si>
  <si>
    <t>Cape Girardeau County</t>
  </si>
  <si>
    <t>75,674</t>
  </si>
  <si>
    <t>9,295</t>
  </si>
  <si>
    <t>99,478</t>
  </si>
  <si>
    <t>699 sq mi_x000D_
(1,810 km)</t>
  </si>
  <si>
    <t>13,982</t>
  </si>
  <si>
    <t>476 sq mi_x000D_
(1,233 km)</t>
  </si>
  <si>
    <t>Chariton County</t>
  </si>
  <si>
    <t>7,831</t>
  </si>
  <si>
    <t>77,422</t>
  </si>
  <si>
    <t>7,139</t>
  </si>
  <si>
    <t>221,939</t>
  </si>
  <si>
    <t>20,743</t>
  </si>
  <si>
    <t>Cole County</t>
  </si>
  <si>
    <t>Cooper County</t>
  </si>
  <si>
    <t>75,990</t>
  </si>
  <si>
    <t>17,601</t>
  </si>
  <si>
    <t>Gasconade County</t>
  </si>
  <si>
    <t>24,696</t>
  </si>
  <si>
    <t>743 sq mi_x000D_
(1,924 km)</t>
  </si>
  <si>
    <t>7,883</t>
  </si>
  <si>
    <t>490 sq mi_x000D_
(1,269 km)</t>
  </si>
  <si>
    <t>16,777</t>
  </si>
  <si>
    <t>8,433</t>
  </si>
  <si>
    <t>12,892</t>
  </si>
  <si>
    <t>Dent County</t>
  </si>
  <si>
    <t>15,657</t>
  </si>
  <si>
    <t>Ozark County</t>
  </si>
  <si>
    <t>13,684</t>
  </si>
  <si>
    <t>815 sq mi_x000D_
(2,111 km)</t>
  </si>
  <si>
    <t>Dunklin County</t>
  </si>
  <si>
    <t>Stoddard County</t>
  </si>
  <si>
    <t>31,953</t>
  </si>
  <si>
    <t>101,492</t>
  </si>
  <si>
    <t>922 sq mi_x000D_
(2,388 km)</t>
  </si>
  <si>
    <t>15,222</t>
  </si>
  <si>
    <t>Gentry County</t>
  </si>
  <si>
    <t>6,738</t>
  </si>
  <si>
    <t>492 sq mi_x000D_
(1,274 km)</t>
  </si>
  <si>
    <t>275,174</t>
  </si>
  <si>
    <t>675 sq mi_x000D_
(1,748 km)</t>
  </si>
  <si>
    <t>10,261</t>
  </si>
  <si>
    <t>8,957</t>
  </si>
  <si>
    <t>22,272</t>
  </si>
  <si>
    <t>Hickory County</t>
  </si>
  <si>
    <t>9,627</t>
  </si>
  <si>
    <t>Holt County</t>
  </si>
  <si>
    <t>4,912</t>
  </si>
  <si>
    <t>10,144</t>
  </si>
  <si>
    <t>466 sq mi_x000D_
(1,207 km)</t>
  </si>
  <si>
    <t>Howell County</t>
  </si>
  <si>
    <t>Oregon County</t>
  </si>
  <si>
    <t>40,400</t>
  </si>
  <si>
    <t>928 sq mi_x000D_
(2,404 km)</t>
  </si>
  <si>
    <t>10,630</t>
  </si>
  <si>
    <t>674,158</t>
  </si>
  <si>
    <t>605 sq mi_x000D_
(1,567 km)</t>
  </si>
  <si>
    <t>117,404</t>
  </si>
  <si>
    <t>218,733</t>
  </si>
  <si>
    <t>52,595</t>
  </si>
  <si>
    <t>Scotland County</t>
  </si>
  <si>
    <t>4,131</t>
  </si>
  <si>
    <t>506 sq mi_x000D_
(1,311 km)</t>
  </si>
  <si>
    <t>Laclede County</t>
  </si>
  <si>
    <t>35,571</t>
  </si>
  <si>
    <t>33,381</t>
  </si>
  <si>
    <t>629 sq mi_x000D_
(1,629 km)</t>
  </si>
  <si>
    <t>38,634</t>
  </si>
  <si>
    <t>613 sq mi_x000D_
(1,588 km)</t>
  </si>
  <si>
    <t>10,211</t>
  </si>
  <si>
    <t>52,566</t>
  </si>
  <si>
    <t>12,761</t>
  </si>
  <si>
    <t>15,195</t>
  </si>
  <si>
    <t>15,566</t>
  </si>
  <si>
    <t>12,226</t>
  </si>
  <si>
    <t>Maries County</t>
  </si>
  <si>
    <t>9,176</t>
  </si>
  <si>
    <t>Ralls County</t>
  </si>
  <si>
    <t>28,781</t>
  </si>
  <si>
    <t>438 sq mi_x000D_
(1,134 km)</t>
  </si>
  <si>
    <t>McDonald County</t>
  </si>
  <si>
    <t>23,083</t>
  </si>
  <si>
    <t>3,785</t>
  </si>
  <si>
    <t>454 sq mi_x000D_
(1,176 km)</t>
  </si>
  <si>
    <t>24,748</t>
  </si>
  <si>
    <t>14,358</t>
  </si>
  <si>
    <t>Moniteau County</t>
  </si>
  <si>
    <t>15,607</t>
  </si>
  <si>
    <t>8,840</t>
  </si>
  <si>
    <t>646 sq mi_x000D_
(1,673 km)</t>
  </si>
  <si>
    <t>12,236</t>
  </si>
  <si>
    <t>20,565</t>
  </si>
  <si>
    <t>New Madrid County</t>
  </si>
  <si>
    <t>18,956</t>
  </si>
  <si>
    <t>58,114</t>
  </si>
  <si>
    <t>Nodaway County</t>
  </si>
  <si>
    <t>23,370</t>
  </si>
  <si>
    <t>877 sq mi_x000D_
(2,271 km)</t>
  </si>
  <si>
    <t>10,881</t>
  </si>
  <si>
    <t>13,878</t>
  </si>
  <si>
    <t>Taney County</t>
  </si>
  <si>
    <t>9,723</t>
  </si>
  <si>
    <t>747 sq mi_x000D_
(1,935 km)</t>
  </si>
  <si>
    <t>Pemiscot County</t>
  </si>
  <si>
    <t>18,296</t>
  </si>
  <si>
    <t>493 sq mi_x000D_
(1,277 km)</t>
  </si>
  <si>
    <t>18,971</t>
  </si>
  <si>
    <t>Pettis County</t>
  </si>
  <si>
    <t>42,201</t>
  </si>
  <si>
    <t>Phelps County</t>
  </si>
  <si>
    <t>45,156</t>
  </si>
  <si>
    <t>673 sq mi_x000D_
(1,743 km)</t>
  </si>
  <si>
    <t>18,516</t>
  </si>
  <si>
    <t>Platte County</t>
  </si>
  <si>
    <t>89,322</t>
  </si>
  <si>
    <t>31,137</t>
  </si>
  <si>
    <t>52,274</t>
  </si>
  <si>
    <t>547 sq mi_x000D_
(1,417 km)</t>
  </si>
  <si>
    <t>4,979</t>
  </si>
  <si>
    <t>518 sq mi_x000D_
(1,342 km)</t>
  </si>
  <si>
    <t>10,167</t>
  </si>
  <si>
    <t>25,414</t>
  </si>
  <si>
    <t>23,494</t>
  </si>
  <si>
    <t>Reynolds County</t>
  </si>
  <si>
    <t>Shannon County</t>
  </si>
  <si>
    <t>6,696</t>
  </si>
  <si>
    <t>811 sq mi_x000D_
(2,100 km)</t>
  </si>
  <si>
    <t>14,100</t>
  </si>
  <si>
    <t>Saint Charles County</t>
  </si>
  <si>
    <t>360,485</t>
  </si>
  <si>
    <t>Saint Clair County</t>
  </si>
  <si>
    <t>9,805</t>
  </si>
  <si>
    <t>Saint Francois County</t>
  </si>
  <si>
    <t>65,359</t>
  </si>
  <si>
    <t>1,000,438</t>
  </si>
  <si>
    <t>Saint Louis City</t>
  </si>
  <si>
    <t>319,294</t>
  </si>
  <si>
    <t>61.9 sq mi_x000D_
(160 km)</t>
  </si>
  <si>
    <t>Ste. Genevieve County</t>
  </si>
  <si>
    <t>186</t>
  </si>
  <si>
    <t>18,145</t>
  </si>
  <si>
    <t>4,431</t>
  </si>
  <si>
    <t>4,843</t>
  </si>
  <si>
    <t>39,191</t>
  </si>
  <si>
    <t>421 sq mi_x000D_
(1,090 km)</t>
  </si>
  <si>
    <t>8,441</t>
  </si>
  <si>
    <t>1,004 sq mi_x000D_
(2,600 km)</t>
  </si>
  <si>
    <t>6,373</t>
  </si>
  <si>
    <t>29,968</t>
  </si>
  <si>
    <t>827 sq mi_x000D_
(2,142 km)</t>
  </si>
  <si>
    <t>32,202</t>
  </si>
  <si>
    <t>6,714</t>
  </si>
  <si>
    <t>51,675</t>
  </si>
  <si>
    <t>632 sq mi_x000D_
(1,637 km)</t>
  </si>
  <si>
    <t>Texas County</t>
  </si>
  <si>
    <t>26,008</t>
  </si>
  <si>
    <t>1,179 sq mi_x000D_
(3,054 km)</t>
  </si>
  <si>
    <t>Vernon County</t>
  </si>
  <si>
    <t>21,159</t>
  </si>
  <si>
    <t>834 sq mi_x000D_
(2,160 km)</t>
  </si>
  <si>
    <t>32,513</t>
  </si>
  <si>
    <t>25,195</t>
  </si>
  <si>
    <t>13,521</t>
  </si>
  <si>
    <t>36,202</t>
  </si>
  <si>
    <t>2,171</t>
  </si>
  <si>
    <t>266 sq mi_x000D_
(689 km)</t>
  </si>
  <si>
    <t>18,815</t>
  </si>
  <si>
    <t>31,610</t>
  </si>
  <si>
    <t>Antelope County</t>
  </si>
  <si>
    <t>6,456</t>
  </si>
  <si>
    <t>Arthur County</t>
  </si>
  <si>
    <t>458</t>
  </si>
  <si>
    <t>Banner County</t>
  </si>
  <si>
    <t>759</t>
  </si>
  <si>
    <t>746 sq mi_x000D_
(1,932 km)</t>
  </si>
  <si>
    <t>482</t>
  </si>
  <si>
    <t>711 sq mi_x000D_
(1,841 km)</t>
  </si>
  <si>
    <t>5,388</t>
  </si>
  <si>
    <t>687 sq mi_x000D_
(1,779 km)</t>
  </si>
  <si>
    <t>Box Butte County</t>
  </si>
  <si>
    <t>11,305</t>
  </si>
  <si>
    <t>2,032</t>
  </si>
  <si>
    <t>2,926</t>
  </si>
  <si>
    <t>1,221 sq mi_x000D_
(3,162 km)</t>
  </si>
  <si>
    <t>Buffalo County</t>
  </si>
  <si>
    <t>47,893</t>
  </si>
  <si>
    <t>968 sq mi_x000D_
(2,507 km)</t>
  </si>
  <si>
    <t>Burt County</t>
  </si>
  <si>
    <t>6,574</t>
  </si>
  <si>
    <t>8,312</t>
  </si>
  <si>
    <t>25,357</t>
  </si>
  <si>
    <t>559 sq mi_x000D_
(1,448 km)</t>
  </si>
  <si>
    <t>740 sq mi_x000D_
(1,917 km)</t>
  </si>
  <si>
    <t>4,000</t>
  </si>
  <si>
    <t>Cherry County</t>
  </si>
  <si>
    <t>5,788</t>
  </si>
  <si>
    <t>5,961 sq mi_x000D_
(15,439 km)</t>
  </si>
  <si>
    <t>10,091</t>
  </si>
  <si>
    <t>6,392</t>
  </si>
  <si>
    <t>Colfax County</t>
  </si>
  <si>
    <t>10,425</t>
  </si>
  <si>
    <t>Cuming County</t>
  </si>
  <si>
    <t>10,792</t>
  </si>
  <si>
    <t>2,576 sq mi_x000D_
(6,672 km)</t>
  </si>
  <si>
    <t>264 sq mi_x000D_
(684 km)</t>
  </si>
  <si>
    <t>Dawes County</t>
  </si>
  <si>
    <t>9,088</t>
  </si>
  <si>
    <t>1,396 sq mi_x000D_
(3,616 km)</t>
  </si>
  <si>
    <t>24,207</t>
  </si>
  <si>
    <t>1,013 sq mi_x000D_
(2,624 km)</t>
  </si>
  <si>
    <t>Deuel County</t>
  </si>
  <si>
    <t>1,937</t>
  </si>
  <si>
    <t>Dixon County</t>
  </si>
  <si>
    <t>5,851</t>
  </si>
  <si>
    <t>36,515</t>
  </si>
  <si>
    <t>537,256</t>
  </si>
  <si>
    <t>Dundy County</t>
  </si>
  <si>
    <t>1,981</t>
  </si>
  <si>
    <t>5,698</t>
  </si>
  <si>
    <t>3,085</t>
  </si>
  <si>
    <t>Frontier County</t>
  </si>
  <si>
    <t>2,709</t>
  </si>
  <si>
    <t>Furnas County</t>
  </si>
  <si>
    <t>4,865</t>
  </si>
  <si>
    <t>Gage County</t>
  </si>
  <si>
    <t>21,864</t>
  </si>
  <si>
    <t>855 sq mi_x000D_
(2,214 km)</t>
  </si>
  <si>
    <t>Garden County</t>
  </si>
  <si>
    <t>1,902</t>
  </si>
  <si>
    <t>1,705 sq mi_x000D_
(4,416 km)</t>
  </si>
  <si>
    <t>2,035</t>
  </si>
  <si>
    <t>Gosper County</t>
  </si>
  <si>
    <t>1,972</t>
  </si>
  <si>
    <t>633</t>
  </si>
  <si>
    <t>2,494</t>
  </si>
  <si>
    <t>60,720</t>
  </si>
  <si>
    <t>9,112</t>
  </si>
  <si>
    <t>544 sq mi_x000D_
(1,409 km)</t>
  </si>
  <si>
    <t>3,513</t>
  </si>
  <si>
    <t>553 sq mi_x000D_
(1,432 km)</t>
  </si>
  <si>
    <t>Hayes County</t>
  </si>
  <si>
    <t>976</t>
  </si>
  <si>
    <t>Hitchcock County</t>
  </si>
  <si>
    <t>2,872</t>
  </si>
  <si>
    <t>710 sq mi_x000D_
(1,839 km)</t>
  </si>
  <si>
    <t>10,449</t>
  </si>
  <si>
    <t>2,413 sq mi_x000D_
(6,250 km)</t>
  </si>
  <si>
    <t>Hooker County</t>
  </si>
  <si>
    <t>738</t>
  </si>
  <si>
    <t>7,560</t>
  </si>
  <si>
    <t>5,144</t>
  </si>
  <si>
    <t>Kearney County</t>
  </si>
  <si>
    <t>6,548</t>
  </si>
  <si>
    <t>Keith County</t>
  </si>
  <si>
    <t>8,130</t>
  </si>
  <si>
    <t>1,061 sq mi_x000D_
(2,748 km)</t>
  </si>
  <si>
    <t>Keya Paha County</t>
  </si>
  <si>
    <t>790</t>
  </si>
  <si>
    <t>773 sq mi_x000D_
(2,002 km)</t>
  </si>
  <si>
    <t>Kimball County</t>
  </si>
  <si>
    <t>3,702</t>
  </si>
  <si>
    <t>952 sq mi_x000D_
(2,466 km)</t>
  </si>
  <si>
    <t>8,565</t>
  </si>
  <si>
    <t>1,108 sq mi_x000D_
(2,870 km)</t>
  </si>
  <si>
    <t>Lancaster County</t>
  </si>
  <si>
    <t>297,036</t>
  </si>
  <si>
    <t>36,051</t>
  </si>
  <si>
    <t>2,564 sq mi_x000D_
(6,641 km)</t>
  </si>
  <si>
    <t>763</t>
  </si>
  <si>
    <t>Loup County</t>
  </si>
  <si>
    <t>576</t>
  </si>
  <si>
    <t>35,278</t>
  </si>
  <si>
    <t>526</t>
  </si>
  <si>
    <t>859 sq mi_x000D_
(2,225 km)</t>
  </si>
  <si>
    <t>Merrick County</t>
  </si>
  <si>
    <t>7,802</t>
  </si>
  <si>
    <t>Morrill County</t>
  </si>
  <si>
    <t>4,908</t>
  </si>
  <si>
    <t>1,424 sq mi_x000D_
(3,688 km)</t>
  </si>
  <si>
    <t>Nance County</t>
  </si>
  <si>
    <t>3,623</t>
  </si>
  <si>
    <t>7,157</t>
  </si>
  <si>
    <t>Nuckolls County</t>
  </si>
  <si>
    <t>4,413</t>
  </si>
  <si>
    <t>Otoe County</t>
  </si>
  <si>
    <t>15,752</t>
  </si>
  <si>
    <t>616 sq mi_x000D_
(1,595 km)</t>
  </si>
  <si>
    <t>Perkins County</t>
  </si>
  <si>
    <t>2,921</t>
  </si>
  <si>
    <t>883 sq mi_x000D_
(2,287 km)</t>
  </si>
  <si>
    <t>7,510</t>
  </si>
  <si>
    <t>32,505</t>
  </si>
  <si>
    <t>5,275</t>
  </si>
  <si>
    <t>Red Willow County</t>
  </si>
  <si>
    <t>11,006</t>
  </si>
  <si>
    <t>Richardson County</t>
  </si>
  <si>
    <t>8,125</t>
  </si>
  <si>
    <t>1,411</t>
  </si>
  <si>
    <t>14,416</t>
  </si>
  <si>
    <t>Sarpy County</t>
  </si>
  <si>
    <t>169,331</t>
  </si>
  <si>
    <t>Saunders County</t>
  </si>
  <si>
    <t>20,929</t>
  </si>
  <si>
    <t>Scotts Bluff County</t>
  </si>
  <si>
    <t>36,848</t>
  </si>
  <si>
    <t>17,089</t>
  </si>
  <si>
    <t>5,251</t>
  </si>
  <si>
    <t>2,441 sq mi_x000D_
(6,322 km)</t>
  </si>
  <si>
    <t>3,106</t>
  </si>
  <si>
    <t>566 sq mi_x000D_
(1,466 km)</t>
  </si>
  <si>
    <t>1,475</t>
  </si>
  <si>
    <t>1,313 sq mi_x000D_
(3,401 km)</t>
  </si>
  <si>
    <t>6,133</t>
  </si>
  <si>
    <t>Thayer County</t>
  </si>
  <si>
    <t>5,189</t>
  </si>
  <si>
    <t>699</t>
  </si>
  <si>
    <t>Thurston County</t>
  </si>
  <si>
    <t>6,895</t>
  </si>
  <si>
    <t>4,193</t>
  </si>
  <si>
    <t>20,223</t>
  </si>
  <si>
    <t>390 sq mi_x000D_
(1,010 km)</t>
  </si>
  <si>
    <t>9,411</t>
  </si>
  <si>
    <t>3,688</t>
  </si>
  <si>
    <t>13,883</t>
  </si>
  <si>
    <t>FIPS code [3]</t>
  </si>
  <si>
    <t>Population [6]</t>
  </si>
  <si>
    <t>Area [4][6]</t>
  </si>
  <si>
    <t>Belknap County</t>
  </si>
  <si>
    <t>60,641</t>
  </si>
  <si>
    <t>47,285</t>
  </si>
  <si>
    <t>934 sq mi_x000D_
(2,419 km)</t>
  </si>
  <si>
    <t>Cheshire County</t>
  </si>
  <si>
    <t>75,909</t>
  </si>
  <si>
    <t>708 sq mi_x000D_
(1,834 km)</t>
  </si>
  <si>
    <t>Coos County</t>
  </si>
  <si>
    <t>31,212</t>
  </si>
  <si>
    <t>1,801 sq mi_x000D_
(4,665 km)</t>
  </si>
  <si>
    <t>Grafton County</t>
  </si>
  <si>
    <t>89,320</t>
  </si>
  <si>
    <t>1,714 sq mi_x000D_
(4,439 km)</t>
  </si>
  <si>
    <t>406,678</t>
  </si>
  <si>
    <t>Merrimack County</t>
  </si>
  <si>
    <t>147,994</t>
  </si>
  <si>
    <t>Rockingham County</t>
  </si>
  <si>
    <t>301,777</t>
  </si>
  <si>
    <t>Strafford County</t>
  </si>
  <si>
    <t>126,825</t>
  </si>
  <si>
    <t>42,967</t>
  </si>
  <si>
    <t>537 sq mi_x000D_
(1,391 km)</t>
  </si>
  <si>
    <t>FIPS code [2]</t>
  </si>
  <si>
    <t>Pop. [6]</t>
  </si>
  <si>
    <t>Area [3][7]</t>
  </si>
  <si>
    <t>Bernalillo County</t>
  </si>
  <si>
    <t>679,121</t>
  </si>
  <si>
    <t>1,166 mi²_x000D_
(3,020 km²)</t>
  </si>
  <si>
    <t>Catron County</t>
  </si>
  <si>
    <t>3,527</t>
  </si>
  <si>
    <t>6,928 sq mi_x000D_
(17,943 km)</t>
  </si>
  <si>
    <t>Chaves County</t>
  </si>
  <si>
    <t>64,615</t>
  </si>
  <si>
    <t>6,071 sq mi_x000D_
(15,724 km)</t>
  </si>
  <si>
    <t>Cibola County</t>
  </si>
  <si>
    <t>006</t>
  </si>
  <si>
    <t>26,675</t>
  </si>
  <si>
    <t>4,540 sq mi_x000D_
(11,759 km)</t>
  </si>
  <si>
    <t>11,941</t>
  </si>
  <si>
    <t>3,757 sq mi_x000D_
(9,731 km)</t>
  </si>
  <si>
    <t>Curry County</t>
  </si>
  <si>
    <t>48,954</t>
  </si>
  <si>
    <t>De Baca County</t>
  </si>
  <si>
    <t>1,748</t>
  </si>
  <si>
    <t>2,325 sq mi_x000D_
(6,022 km)</t>
  </si>
  <si>
    <t>Doña Ana County</t>
  </si>
  <si>
    <t>218,195</t>
  </si>
  <si>
    <t>3,807 sq mi_x000D_
(9,860 km)</t>
  </si>
  <si>
    <t>Eddy County</t>
  </si>
  <si>
    <t>58,460</t>
  </si>
  <si>
    <t>4,182 sq mi_x000D_
(10,831 km)</t>
  </si>
  <si>
    <t>26,998</t>
  </si>
  <si>
    <t>3,966 sq mi_x000D_
(10,272 km)</t>
  </si>
  <si>
    <t>Guadalupe County</t>
  </si>
  <si>
    <t>4,300</t>
  </si>
  <si>
    <t>3,031 sq mi_x000D_
(7,850 km)</t>
  </si>
  <si>
    <t>Harding County</t>
  </si>
  <si>
    <t>625</t>
  </si>
  <si>
    <t>2,126 sq mi_x000D_
(5,506 km)</t>
  </si>
  <si>
    <t>Hidalgo County</t>
  </si>
  <si>
    <t>4,198</t>
  </si>
  <si>
    <t>3,446 sq mi_x000D_
(8,925 km)</t>
  </si>
  <si>
    <t>Lea County</t>
  </si>
  <si>
    <t>71,070</t>
  </si>
  <si>
    <t>4,393 sq mi_x000D_
(11,378 km)</t>
  </si>
  <si>
    <t>19,572</t>
  </si>
  <si>
    <t>4,831 sq mi_x000D_
(12,512 km)</t>
  </si>
  <si>
    <t>Los Alamos County</t>
  </si>
  <si>
    <t>028</t>
  </si>
  <si>
    <t>19,369</t>
  </si>
  <si>
    <t>109 sq mi_x000D_
(282 km)</t>
  </si>
  <si>
    <t>Luna County</t>
  </si>
  <si>
    <t>23,709</t>
  </si>
  <si>
    <t>2,965 sq mi_x000D_
(7,679 km)</t>
  </si>
  <si>
    <t>McKinley County</t>
  </si>
  <si>
    <t>71,367</t>
  </si>
  <si>
    <t>5,449 sq mi_x000D_
(14,113 km)</t>
  </si>
  <si>
    <t>Mora County</t>
  </si>
  <si>
    <t>4,521</t>
  </si>
  <si>
    <t>1,931 sq mi_x000D_
(5,001 km)</t>
  </si>
  <si>
    <t>67,490</t>
  </si>
  <si>
    <t>6,627 sq mi_x000D_
(17,164 km)</t>
  </si>
  <si>
    <t>Quay County</t>
  </si>
  <si>
    <t>8,253</t>
  </si>
  <si>
    <t>2,855 sq mi_x000D_
(7,394 km)</t>
  </si>
  <si>
    <t>Rio Arriba County</t>
  </si>
  <si>
    <t>38,921</t>
  </si>
  <si>
    <t>5,858 sq mi_x000D_
(15,172 km)</t>
  </si>
  <si>
    <t>Roosevelt County</t>
  </si>
  <si>
    <t>18,500</t>
  </si>
  <si>
    <t>2,449 sq mi_x000D_
(6,343 km)</t>
  </si>
  <si>
    <t>Sandoval County</t>
  </si>
  <si>
    <t>146,748</t>
  </si>
  <si>
    <t>3,710 sq mi_x000D_
(9,609 km)</t>
  </si>
  <si>
    <t>123,958</t>
  </si>
  <si>
    <t>5,514 sq mi_x000D_
(14,281 km)</t>
  </si>
  <si>
    <t>27,277</t>
  </si>
  <si>
    <t>4,717 sq mi_x000D_
(12,217 km)</t>
  </si>
  <si>
    <t>Santa Fe County</t>
  </si>
  <si>
    <t>150,358</t>
  </si>
  <si>
    <t>1,909 sq mi_x000D_
(4,944 km)</t>
  </si>
  <si>
    <t>10,791</t>
  </si>
  <si>
    <t>4,180 sq mi_x000D_
(10,826 km)</t>
  </si>
  <si>
    <t>Socorro County</t>
  </si>
  <si>
    <t>16,637</t>
  </si>
  <si>
    <t>6,647 sq mi_x000D_
(17,216 km)</t>
  </si>
  <si>
    <t>Taos County</t>
  </si>
  <si>
    <t>32,723</t>
  </si>
  <si>
    <t>2,203 sq mi_x000D_
(5,706 km)</t>
  </si>
  <si>
    <t>Torrance County</t>
  </si>
  <si>
    <t>15,461</t>
  </si>
  <si>
    <t>3,345 sq mi_x000D_
(8,664 km)</t>
  </si>
  <si>
    <t>4,059</t>
  </si>
  <si>
    <t>3,830 sq mi_x000D_
(9,920 km)</t>
  </si>
  <si>
    <t>Valencia County</t>
  </si>
  <si>
    <t>76,688</t>
  </si>
  <si>
    <t>1,068 sq mi_x000D_
(2,766 km)</t>
  </si>
  <si>
    <t>Pop. (2017 est.)[6]</t>
  </si>
  <si>
    <t>Area [4][7]</t>
  </si>
  <si>
    <t>Alamance County</t>
  </si>
  <si>
    <t>157,844</t>
  </si>
  <si>
    <t>37,159</t>
  </si>
  <si>
    <t>Alleghany County</t>
  </si>
  <si>
    <t>Ashe County</t>
  </si>
  <si>
    <t>10,935</t>
  </si>
  <si>
    <t>Anson County</t>
  </si>
  <si>
    <t>Bladen County</t>
  </si>
  <si>
    <t>25,531</t>
  </si>
  <si>
    <t>26,833</t>
  </si>
  <si>
    <t>Avery County</t>
  </si>
  <si>
    <t>17,535</t>
  </si>
  <si>
    <t>Beaufort County</t>
  </si>
  <si>
    <t>47,316</t>
  </si>
  <si>
    <t>959 sq mi_x000D_
(2,484 km)</t>
  </si>
  <si>
    <t>Bertie County</t>
  </si>
  <si>
    <t>Chowan County</t>
  </si>
  <si>
    <t>19,913</t>
  </si>
  <si>
    <t>New Hanover County</t>
  </si>
  <si>
    <t>34,130</t>
  </si>
  <si>
    <t>887 sq mi_x000D_
(2,297 km)</t>
  </si>
  <si>
    <t>Brunswick County</t>
  </si>
  <si>
    <t>122,586</t>
  </si>
  <si>
    <t>Buncombe County</t>
  </si>
  <si>
    <t>252,268</t>
  </si>
  <si>
    <t>660 sq mi_x000D_
(1,709 km)</t>
  </si>
  <si>
    <t>88,898</t>
  </si>
  <si>
    <t>Cabarrus County</t>
  </si>
  <si>
    <t>Mecklenburg County</t>
  </si>
  <si>
    <t>196,716</t>
  </si>
  <si>
    <t>81,805</t>
  </si>
  <si>
    <t>Pasquotank County</t>
  </si>
  <si>
    <t>10,336</t>
  </si>
  <si>
    <t>Carteret County</t>
  </si>
  <si>
    <t>Craven County</t>
  </si>
  <si>
    <t>68,699</t>
  </si>
  <si>
    <t>Caswell County</t>
  </si>
  <si>
    <t>22,833</t>
  </si>
  <si>
    <t>Catawba County</t>
  </si>
  <si>
    <t>156,182</t>
  </si>
  <si>
    <t>68,364</t>
  </si>
  <si>
    <t>Albemarle County</t>
  </si>
  <si>
    <t>14,370</t>
  </si>
  <si>
    <t>10,753</t>
  </si>
  <si>
    <t>97,038</t>
  </si>
  <si>
    <t>Columbus County</t>
  </si>
  <si>
    <t>56,589</t>
  </si>
  <si>
    <t>103,374</t>
  </si>
  <si>
    <t>332,766</t>
  </si>
  <si>
    <t>Currituck County</t>
  </si>
  <si>
    <t>25,247</t>
  </si>
  <si>
    <t>Dare County</t>
  </si>
  <si>
    <t>35,412</t>
  </si>
  <si>
    <t>1,562 sq mi_x000D_
(4,046 km)</t>
  </si>
  <si>
    <t>Davidson County</t>
  </si>
  <si>
    <t>164,118</t>
  </si>
  <si>
    <t>Davie County</t>
  </si>
  <si>
    <t>41,766</t>
  </si>
  <si>
    <t>267 sq mi_x000D_
(692 km)</t>
  </si>
  <si>
    <t>Duplin County</t>
  </si>
  <si>
    <t>59,350</t>
  </si>
  <si>
    <t>819 sq mi_x000D_
(2,121 km)</t>
  </si>
  <si>
    <t>Durham County</t>
  </si>
  <si>
    <t>300,865</t>
  </si>
  <si>
    <t>Edgecombe County</t>
  </si>
  <si>
    <t>54,032</t>
  </si>
  <si>
    <t>Stokes County</t>
  </si>
  <si>
    <t>368,362</t>
  </si>
  <si>
    <t>63,866</t>
  </si>
  <si>
    <t>Gaston County</t>
  </si>
  <si>
    <t>214,049</t>
  </si>
  <si>
    <t>Gates County</t>
  </si>
  <si>
    <t>11,601</t>
  </si>
  <si>
    <t>8,607</t>
  </si>
  <si>
    <t>302 sq mi_x000D_
(782 km)</t>
  </si>
  <si>
    <t>Granville County</t>
  </si>
  <si>
    <t>58,503</t>
  </si>
  <si>
    <t>21,059</t>
  </si>
  <si>
    <t>Guilford County</t>
  </si>
  <si>
    <t>517,197</t>
  </si>
  <si>
    <t>Halifax County</t>
  </si>
  <si>
    <t>52,300</t>
  </si>
  <si>
    <t>Harnett County</t>
  </si>
  <si>
    <t>128,753</t>
  </si>
  <si>
    <t>Haywood County</t>
  </si>
  <si>
    <t>59,854</t>
  </si>
  <si>
    <t>555 sq mi_x000D_
(1,437 km)</t>
  </si>
  <si>
    <t>112,156</t>
  </si>
  <si>
    <t>375 sq mi_x000D_
(971 km)</t>
  </si>
  <si>
    <t>Hertford County</t>
  </si>
  <si>
    <t>24,262</t>
  </si>
  <si>
    <t>Hoke County</t>
  </si>
  <si>
    <t>52,571</t>
  </si>
  <si>
    <t>Hyde County</t>
  </si>
  <si>
    <t>5,507</t>
  </si>
  <si>
    <t>Iredell County</t>
  </si>
  <si>
    <t>169,798</t>
  </si>
  <si>
    <t>41,725</t>
  </si>
  <si>
    <t>Johnston County</t>
  </si>
  <si>
    <t>186,308</t>
  </si>
  <si>
    <t>796 sq mi_x000D_
(2,062 km)</t>
  </si>
  <si>
    <t>9,776</t>
  </si>
  <si>
    <t>59,805</t>
  </si>
  <si>
    <t>259 sq mi_x000D_
(671 km)</t>
  </si>
  <si>
    <t>Lenoir County</t>
  </si>
  <si>
    <t>57,934</t>
  </si>
  <si>
    <t>80,504</t>
  </si>
  <si>
    <t>307 sq mi_x000D_
(795 km)</t>
  </si>
  <si>
    <t>McDowell County</t>
  </si>
  <si>
    <t>34,160</t>
  </si>
  <si>
    <t>21,347</t>
  </si>
  <si>
    <t>23,227</t>
  </si>
  <si>
    <t>45,069</t>
  </si>
  <si>
    <t>461 sq mi_x000D_
(1,194 km)</t>
  </si>
  <si>
    <t>1,034,290</t>
  </si>
  <si>
    <t>15,155</t>
  </si>
  <si>
    <t>27,445</t>
  </si>
  <si>
    <t>Moore County</t>
  </si>
  <si>
    <t>94,191</t>
  </si>
  <si>
    <t>Nash County</t>
  </si>
  <si>
    <t>94,125</t>
  </si>
  <si>
    <t>219,866</t>
  </si>
  <si>
    <t>328 sq mi_x000D_
(850 km)</t>
  </si>
  <si>
    <t>Northampton County</t>
  </si>
  <si>
    <t>20,426</t>
  </si>
  <si>
    <t>Onslow County</t>
  </si>
  <si>
    <t>192,685</t>
  </si>
  <si>
    <t>141,812</t>
  </si>
  <si>
    <t>Pamlico County</t>
  </si>
  <si>
    <t>12,803</t>
  </si>
  <si>
    <t>39,546</t>
  </si>
  <si>
    <t>Pender County</t>
  </si>
  <si>
    <t>57,630</t>
  </si>
  <si>
    <t>933 sq mi_x000D_
(2,416 km)</t>
  </si>
  <si>
    <t>Perquimans County</t>
  </si>
  <si>
    <t>13,506</t>
  </si>
  <si>
    <t>Person County</t>
  </si>
  <si>
    <t>39,240</t>
  </si>
  <si>
    <t>Pitt County</t>
  </si>
  <si>
    <t>176,484</t>
  </si>
  <si>
    <t>20,434</t>
  </si>
  <si>
    <t>142,827</t>
  </si>
  <si>
    <t>790 sq mi_x000D_
(2,046 km)</t>
  </si>
  <si>
    <t>45,447</t>
  </si>
  <si>
    <t>Robeson County</t>
  </si>
  <si>
    <t>134,187</t>
  </si>
  <si>
    <t>91,566</t>
  </si>
  <si>
    <t>138,940</t>
  </si>
  <si>
    <t>524 sq mi_x000D_
(1,357 km)</t>
  </si>
  <si>
    <t>Rutherford County</t>
  </si>
  <si>
    <t>66,523</t>
  </si>
  <si>
    <t>Sampson County</t>
  </si>
  <si>
    <t>63,664</t>
  </si>
  <si>
    <t>947 sq mi_x000D_
(2,453 km)</t>
  </si>
  <si>
    <t>35,445</t>
  </si>
  <si>
    <t>Stanly County</t>
  </si>
  <si>
    <t>60,875</t>
  </si>
  <si>
    <t>Surry County</t>
  </si>
  <si>
    <t>46,124</t>
  </si>
  <si>
    <t>72,315</t>
  </si>
  <si>
    <t>Swain County</t>
  </si>
  <si>
    <t>14,208</t>
  </si>
  <si>
    <t>Transylvania County</t>
  </si>
  <si>
    <t>33,291</t>
  </si>
  <si>
    <t>Tyrrell County</t>
  </si>
  <si>
    <t>4,090</t>
  </si>
  <si>
    <t>222,095</t>
  </si>
  <si>
    <t>Vance County</t>
  </si>
  <si>
    <t>44,420</t>
  </si>
  <si>
    <t>Wake County</t>
  </si>
  <si>
    <t>1,023,811</t>
  </si>
  <si>
    <t>20,190</t>
  </si>
  <si>
    <t>12,331</t>
  </si>
  <si>
    <t>Watauga County</t>
  </si>
  <si>
    <t>53,421</t>
  </si>
  <si>
    <t>313 sq mi_x000D_
(811 km)</t>
  </si>
  <si>
    <t>124,496</t>
  </si>
  <si>
    <t>557 sq mi_x000D_
(1,443 km)</t>
  </si>
  <si>
    <t>68,525</t>
  </si>
  <si>
    <t>81,379</t>
  </si>
  <si>
    <t>Yadkin County</t>
  </si>
  <si>
    <t>37,825</t>
  </si>
  <si>
    <t>Yancey County</t>
  </si>
  <si>
    <t>17,605</t>
  </si>
  <si>
    <t>FIPS code[2]</t>
  </si>
  <si>
    <t>Population[3][5]</t>
  </si>
  <si>
    <t>Area[3][5]</t>
  </si>
  <si>
    <t>Column1</t>
  </si>
  <si>
    <t>Column2</t>
  </si>
  <si>
    <t>Column3</t>
  </si>
  <si>
    <t>Column5</t>
  </si>
  <si>
    <t>Area sq. mi.</t>
  </si>
  <si>
    <t>pop per sq.mi</t>
  </si>
  <si>
    <t>Known Cases</t>
  </si>
  <si>
    <t>Deaths</t>
  </si>
  <si>
    <t>Death per 100,000</t>
  </si>
  <si>
    <t>Known Cases (Per 100K)</t>
  </si>
  <si>
    <t>2,343</t>
  </si>
  <si>
    <t>988 sq mi_x000D_
(2,559 km)</t>
  </si>
  <si>
    <t>Barnes County</t>
  </si>
  <si>
    <t>11,066</t>
  </si>
  <si>
    <t>1,492 sq mi_x000D_
(3,864 km)</t>
  </si>
  <si>
    <t>Benson County</t>
  </si>
  <si>
    <t>6,660</t>
  </si>
  <si>
    <t>Billings County</t>
  </si>
  <si>
    <t>783</t>
  </si>
  <si>
    <t>1,152 sq mi_x000D_
(2,984 km)</t>
  </si>
  <si>
    <t>Bottineau County</t>
  </si>
  <si>
    <t>6,429</t>
  </si>
  <si>
    <t>1,669 sq mi_x000D_
(4,323 km)</t>
  </si>
  <si>
    <t>Bowman County</t>
  </si>
  <si>
    <t>3,151</t>
  </si>
  <si>
    <t>1,162 sq mi_x000D_
(3,010 km)</t>
  </si>
  <si>
    <t>1,968</t>
  </si>
  <si>
    <t>1,104 sq mi_x000D_
(2,859 km)</t>
  </si>
  <si>
    <t>Burleigh County</t>
  </si>
  <si>
    <t>81,308</t>
  </si>
  <si>
    <t>1,633 sq mi_x000D_
(4,229 km)</t>
  </si>
  <si>
    <t>149,778</t>
  </si>
  <si>
    <t>Cavalier County</t>
  </si>
  <si>
    <t>3,993</t>
  </si>
  <si>
    <t>1,489 sq mi_x000D_
(3,856 km)</t>
  </si>
  <si>
    <t>Dickey County</t>
  </si>
  <si>
    <t>5,289</t>
  </si>
  <si>
    <t>1,131 sq mi_x000D_
(2,929 km)</t>
  </si>
  <si>
    <t>Divide County</t>
  </si>
  <si>
    <t>2,071</t>
  </si>
  <si>
    <t>1,259 sq mi_x000D_
(3,261 km)</t>
  </si>
  <si>
    <t>Dunn County</t>
  </si>
  <si>
    <t>3,536</t>
  </si>
  <si>
    <t>2,010 sq mi_x000D_
(5,206 km)</t>
  </si>
  <si>
    <t>2,385</t>
  </si>
  <si>
    <t>Emmons County</t>
  </si>
  <si>
    <t>3,550</t>
  </si>
  <si>
    <t>1,510 sq mi_x000D_
(3,911 km)</t>
  </si>
  <si>
    <t>Foster County</t>
  </si>
  <si>
    <t>3,343</t>
  </si>
  <si>
    <t>635 sq mi_x000D_
(1,645 km)</t>
  </si>
  <si>
    <t>Golden Valley County</t>
  </si>
  <si>
    <t>1,002 sq mi_x000D_
(2,595 km)</t>
  </si>
  <si>
    <t>Grand Forks County</t>
  </si>
  <si>
    <t>66,861</t>
  </si>
  <si>
    <t>1,438 sq mi_x000D_
(3,724 km)</t>
  </si>
  <si>
    <t>2,394</t>
  </si>
  <si>
    <t>1,660 sq mi_x000D_
(4,299 km)</t>
  </si>
  <si>
    <t>Griggs County</t>
  </si>
  <si>
    <t>2,420</t>
  </si>
  <si>
    <t>Hettinger County</t>
  </si>
  <si>
    <t>2,477</t>
  </si>
  <si>
    <t>1,132 sq mi_x000D_
(2,932 km)</t>
  </si>
  <si>
    <t>Kidder County</t>
  </si>
  <si>
    <t>2,435</t>
  </si>
  <si>
    <t>1,352 sq mi_x000D_
(3,502 km)</t>
  </si>
  <si>
    <t>LaMoure County</t>
  </si>
  <si>
    <t>4,139</t>
  </si>
  <si>
    <t>1,147 sq mi_x000D_
(2,971 km)</t>
  </si>
  <si>
    <t>1,990</t>
  </si>
  <si>
    <t>993 sq mi_x000D_
(2,572 km)</t>
  </si>
  <si>
    <t>5,395</t>
  </si>
  <si>
    <t>1,874 sq mi_x000D_
(4,854 km)</t>
  </si>
  <si>
    <t>2,809</t>
  </si>
  <si>
    <t>McKenzie County</t>
  </si>
  <si>
    <t>6,360</t>
  </si>
  <si>
    <t>2,742 sq mi_x000D_
(7,102 km)</t>
  </si>
  <si>
    <t>8,962</t>
  </si>
  <si>
    <t>2,110 sq mi_x000D_
(5,465 km)</t>
  </si>
  <si>
    <t>8,424</t>
  </si>
  <si>
    <t>1,045 sq mi_x000D_
(2,707 km)</t>
  </si>
  <si>
    <t>27,471</t>
  </si>
  <si>
    <t>1,926 sq mi_x000D_
(4,988 km)</t>
  </si>
  <si>
    <t>Mountrail County</t>
  </si>
  <si>
    <t>7,673</t>
  </si>
  <si>
    <t>1,824 sq mi_x000D_
(4,724 km)</t>
  </si>
  <si>
    <t>3,126</t>
  </si>
  <si>
    <t>982 sq mi_x000D_
(2,543 km)</t>
  </si>
  <si>
    <t>Oliver County</t>
  </si>
  <si>
    <t>1,846</t>
  </si>
  <si>
    <t>7,413</t>
  </si>
  <si>
    <t>1,119 sq mi_x000D_
(2,898 km)</t>
  </si>
  <si>
    <t>4,357</t>
  </si>
  <si>
    <t>11,451</t>
  </si>
  <si>
    <t>1,186 sq mi_x000D_
(3,072 km)</t>
  </si>
  <si>
    <t>Ransom County</t>
  </si>
  <si>
    <t>5,457</t>
  </si>
  <si>
    <t>863 sq mi_x000D_
(2,235 km)</t>
  </si>
  <si>
    <t>2,470</t>
  </si>
  <si>
    <t>875 sq mi_x000D_
(2,266 km)</t>
  </si>
  <si>
    <t>16,321</t>
  </si>
  <si>
    <t>1,437 sq mi_x000D_
(3,722 km)</t>
  </si>
  <si>
    <t>Rolette County</t>
  </si>
  <si>
    <t>13,937</t>
  </si>
  <si>
    <t>902 sq mi_x000D_
(2,336 km)</t>
  </si>
  <si>
    <t>Sargent County</t>
  </si>
  <si>
    <t>3,829</t>
  </si>
  <si>
    <t>1,321</t>
  </si>
  <si>
    <t>972 sq mi_x000D_
(2,517 km)</t>
  </si>
  <si>
    <t>4,153</t>
  </si>
  <si>
    <t>Slope County</t>
  </si>
  <si>
    <t>727</t>
  </si>
  <si>
    <t>1,218 sq mi_x000D_
(3,155 km)</t>
  </si>
  <si>
    <t>24,199</t>
  </si>
  <si>
    <t>1,975</t>
  </si>
  <si>
    <t>712 sq mi_x000D_
(1,844 km)</t>
  </si>
  <si>
    <t>Stutsman County</t>
  </si>
  <si>
    <t>21,100</t>
  </si>
  <si>
    <t>2,222 sq mi_x000D_
(5,755 km)</t>
  </si>
  <si>
    <t>Towner County</t>
  </si>
  <si>
    <t>2,246</t>
  </si>
  <si>
    <t>1,025 sq mi_x000D_
(2,655 km)</t>
  </si>
  <si>
    <t>Traill County</t>
  </si>
  <si>
    <t>8,121</t>
  </si>
  <si>
    <t>862 sq mi_x000D_
(2,233 km)</t>
  </si>
  <si>
    <t>Walsh County</t>
  </si>
  <si>
    <t>11,119</t>
  </si>
  <si>
    <t>1,282 sq mi_x000D_
(3,320 km)</t>
  </si>
  <si>
    <t>Ward County</t>
  </si>
  <si>
    <t>61,675</t>
  </si>
  <si>
    <t>2,013 sq mi_x000D_
(5,214 km)</t>
  </si>
  <si>
    <t>4,207</t>
  </si>
  <si>
    <t>Williams County</t>
  </si>
  <si>
    <t>22,398</t>
  </si>
  <si>
    <t>2,071 sq mi_x000D_
(5,364 km)</t>
  </si>
  <si>
    <t>FIPS Code [3]</t>
  </si>
  <si>
    <t>Density (Pop./mi2)</t>
  </si>
  <si>
    <t>Pop. (2010) [6]</t>
  </si>
  <si>
    <t>Area [5]</t>
  </si>
  <si>
    <t>Albany County</t>
  </si>
  <si>
    <t>570.74</t>
  </si>
  <si>
    <t>304,204</t>
  </si>
  <si>
    <t>533 sq mi_x000D_
(1,380 km)</t>
  </si>
  <si>
    <t>47.34</t>
  </si>
  <si>
    <t>48,946</t>
  </si>
  <si>
    <t>1,034 sq mi
(2,678 km)</t>
  </si>
  <si>
    <t>Bronx County</t>
  </si>
  <si>
    <t>New York County</t>
  </si>
  <si>
    <t>24,118.20</t>
  </si>
  <si>
    <t>1,385,108</t>
  </si>
  <si>
    <t>57.43 sq mi
(149 km)</t>
  </si>
  <si>
    <t>Broome County</t>
  </si>
  <si>
    <t>Tioga County</t>
  </si>
  <si>
    <t>280.56</t>
  </si>
  <si>
    <t>200,600</t>
  </si>
  <si>
    <t>715 sq mi</t>
  </si>
  <si>
    <t>Cattaraugus County</t>
  </si>
  <si>
    <t>61.31</t>
  </si>
  <si>
    <t>80,317</t>
  </si>
  <si>
    <t>1,310 sq mi</t>
  </si>
  <si>
    <t>Cayuga County</t>
  </si>
  <si>
    <t>Onondaga County</t>
  </si>
  <si>
    <t>92.62</t>
  </si>
  <si>
    <t>80,026</t>
  </si>
  <si>
    <t>864 sq mi</t>
  </si>
  <si>
    <t>89.94</t>
  </si>
  <si>
    <t>134,905</t>
  </si>
  <si>
    <t>1,500 sq mi
(3,885 km)</t>
  </si>
  <si>
    <t>Chemung County</t>
  </si>
  <si>
    <t>216.23</t>
  </si>
  <si>
    <t>88,830</t>
  </si>
  <si>
    <t>410.81 sq mi_x000D_
(1,064 km)</t>
  </si>
  <si>
    <t>Chenango County</t>
  </si>
  <si>
    <t>56.16</t>
  </si>
  <si>
    <t>50,477</t>
  </si>
  <si>
    <t>898.85 sq mi_x000D_
(2,328 km)</t>
  </si>
  <si>
    <t>73.46</t>
  </si>
  <si>
    <t>82,128</t>
  </si>
  <si>
    <t>97.37</t>
  </si>
  <si>
    <t>63,096</t>
  </si>
  <si>
    <t>Cortland County</t>
  </si>
  <si>
    <t>98.28</t>
  </si>
  <si>
    <t>49,336</t>
  </si>
  <si>
    <t>32.68</t>
  </si>
  <si>
    <t>47,980</t>
  </si>
  <si>
    <t>1,468 sq mi_x000D_
(3,802 km)</t>
  </si>
  <si>
    <t>Dutchess County</t>
  </si>
  <si>
    <t>360.59</t>
  </si>
  <si>
    <t>297,488</t>
  </si>
  <si>
    <t>825 sq mi_x000D_
(2,137 km)</t>
  </si>
  <si>
    <t>Erie County</t>
  </si>
  <si>
    <t>Niagara County</t>
  </si>
  <si>
    <t>749.02</t>
  </si>
  <si>
    <t>919,040</t>
  </si>
  <si>
    <t>1,227 sq mi_x000D_
(3,178 km)</t>
  </si>
  <si>
    <t>20.55</t>
  </si>
  <si>
    <t>39,370</t>
  </si>
  <si>
    <t>1,916 sq mi_x000D_
(4,962 km)</t>
  </si>
  <si>
    <t>30.41</t>
  </si>
  <si>
    <t>51,599</t>
  </si>
  <si>
    <t>1,697 sq mi_x000D_
(4,395 km)</t>
  </si>
  <si>
    <t>104.19</t>
  </si>
  <si>
    <t>55,531</t>
  </si>
  <si>
    <t>121.37</t>
  </si>
  <si>
    <t>60,079</t>
  </si>
  <si>
    <t>74.80</t>
  </si>
  <si>
    <t>49,221</t>
  </si>
  <si>
    <t>2.67</t>
  </si>
  <si>
    <t>4,836</t>
  </si>
  <si>
    <t>1,808 sq mi_x000D_
(4,683 km)</t>
  </si>
  <si>
    <t>Herkimer County</t>
  </si>
  <si>
    <t>44.25</t>
  </si>
  <si>
    <t>64,519</t>
  </si>
  <si>
    <t>1,458 sq mi_x000D_
(3,776 km)</t>
  </si>
  <si>
    <t>62.59</t>
  </si>
  <si>
    <t>116,229</t>
  </si>
  <si>
    <t>1,857 sq mi_x000D_
(4,810 km)</t>
  </si>
  <si>
    <t>25,848.30</t>
  </si>
  <si>
    <t>2,504,700</t>
  </si>
  <si>
    <t>96.9 sq mi_x000D_
(251 km)</t>
  </si>
  <si>
    <t>21.00</t>
  </si>
  <si>
    <t>27,087</t>
  </si>
  <si>
    <t>1,290 sq mi_x000D_
(3,341 km)</t>
  </si>
  <si>
    <t>102.18</t>
  </si>
  <si>
    <t>65,393</t>
  </si>
  <si>
    <t>110.94</t>
  </si>
  <si>
    <t>73,442</t>
  </si>
  <si>
    <t>544.91</t>
  </si>
  <si>
    <t>744,344</t>
  </si>
  <si>
    <t>1,366 sq mi_x000D_
(3,538 km)</t>
  </si>
  <si>
    <t>122.49</t>
  </si>
  <si>
    <t>50,219</t>
  </si>
  <si>
    <t>Queens County</t>
  </si>
  <si>
    <t>2,957.02</t>
  </si>
  <si>
    <t>1,339,532</t>
  </si>
  <si>
    <t>453 sq mi_x000D_
(1,173 km)</t>
  </si>
  <si>
    <t>46,961.00</t>
  </si>
  <si>
    <t>1,585,873</t>
  </si>
  <si>
    <t>33.77 sq mi_x000D_
(87 km)</t>
  </si>
  <si>
    <t>189.89</t>
  </si>
  <si>
    <t>216,469</t>
  </si>
  <si>
    <t>193.63</t>
  </si>
  <si>
    <t>234,878</t>
  </si>
  <si>
    <t>1,213 sq mi_x000D_
(3,142 km)</t>
  </si>
  <si>
    <t>579.44</t>
  </si>
  <si>
    <t>467,026</t>
  </si>
  <si>
    <t>806 sq mi_x000D_
(2,088 km)</t>
  </si>
  <si>
    <t>Ontario County</t>
  </si>
  <si>
    <t>163.04</t>
  </si>
  <si>
    <t>107,931</t>
  </si>
  <si>
    <t>444.35</t>
  </si>
  <si>
    <t>372,813</t>
  </si>
  <si>
    <t>Orleans County</t>
  </si>
  <si>
    <t>52.49</t>
  </si>
  <si>
    <t>42,883</t>
  </si>
  <si>
    <t>Oswego County</t>
  </si>
  <si>
    <t>93.07</t>
  </si>
  <si>
    <t>122,109</t>
  </si>
  <si>
    <t>1,312 sq mi_x000D_
(3,398 km)</t>
  </si>
  <si>
    <t>62.07</t>
  </si>
  <si>
    <t>62,259</t>
  </si>
  <si>
    <t>1,003 sq mi_x000D_
(2,598 km)</t>
  </si>
  <si>
    <t>405.33</t>
  </si>
  <si>
    <t>99,710</t>
  </si>
  <si>
    <t>12,512.46</t>
  </si>
  <si>
    <t>2,230,722</t>
  </si>
  <si>
    <t>178.28 sq mi_x000D_
(462 km)</t>
  </si>
  <si>
    <t>Rensselaer County</t>
  </si>
  <si>
    <t>239.74</t>
  </si>
  <si>
    <t>159,429</t>
  </si>
  <si>
    <t>665 sq mi_x000D_
(1,722 km)</t>
  </si>
  <si>
    <t>4,572.98</t>
  </si>
  <si>
    <t>468,730</t>
  </si>
  <si>
    <t>102.5 sq mi_x000D_
(265 km)</t>
  </si>
  <si>
    <t>Rockland County</t>
  </si>
  <si>
    <t>1,566.27</t>
  </si>
  <si>
    <t>311,687</t>
  </si>
  <si>
    <t>St. Lawrence County</t>
  </si>
  <si>
    <t>39.68</t>
  </si>
  <si>
    <t>111,944</t>
  </si>
  <si>
    <t>2,821 sq mi_x000D_
(7,306 km)</t>
  </si>
  <si>
    <t>Saratoga County</t>
  </si>
  <si>
    <t>260.20</t>
  </si>
  <si>
    <t>219,607</t>
  </si>
  <si>
    <t>Schenectady County</t>
  </si>
  <si>
    <t>736.80</t>
  </si>
  <si>
    <t>154,727</t>
  </si>
  <si>
    <t>Schoharie County</t>
  </si>
  <si>
    <t>51.84</t>
  </si>
  <si>
    <t>32,749</t>
  </si>
  <si>
    <t>53.63</t>
  </si>
  <si>
    <t>18,343</t>
  </si>
  <si>
    <t>Seneca County</t>
  </si>
  <si>
    <t>108.46</t>
  </si>
  <si>
    <t>35,251</t>
  </si>
  <si>
    <t>70.51</t>
  </si>
  <si>
    <t>98,990</t>
  </si>
  <si>
    <t>1,404 sq mi_x000D_
(3,636 km)</t>
  </si>
  <si>
    <t>629.31</t>
  </si>
  <si>
    <t>1,493,350</t>
  </si>
  <si>
    <t>2,373 sq mi_x000D_
(6,146 km)</t>
  </si>
  <si>
    <t>Ulster County</t>
  </si>
  <si>
    <t>77.78</t>
  </si>
  <si>
    <t>77,547</t>
  </si>
  <si>
    <t>97.75</t>
  </si>
  <si>
    <t>51,125</t>
  </si>
  <si>
    <t>523 sq mi_x000D_
(1,355 km)</t>
  </si>
  <si>
    <t>Tompkins County</t>
  </si>
  <si>
    <t>213.37</t>
  </si>
  <si>
    <t>101,564</t>
  </si>
  <si>
    <t>157.19</t>
  </si>
  <si>
    <t>182,493</t>
  </si>
  <si>
    <t>1,161 sq mi_x000D_
(3,007 km)</t>
  </si>
  <si>
    <t>75.53</t>
  </si>
  <si>
    <t>65,707</t>
  </si>
  <si>
    <t>74.72</t>
  </si>
  <si>
    <t>63,216</t>
  </si>
  <si>
    <t>846 sq mi_x000D_
(2,191 km)</t>
  </si>
  <si>
    <t>67.75</t>
  </si>
  <si>
    <t>93,772</t>
  </si>
  <si>
    <t>1,384 sq mi_x000D_
(3,585 km)</t>
  </si>
  <si>
    <t>Westchester County</t>
  </si>
  <si>
    <t>1,898.23</t>
  </si>
  <si>
    <t>949,113</t>
  </si>
  <si>
    <t>Wyoming County</t>
  </si>
  <si>
    <t>70.73</t>
  </si>
  <si>
    <t>42,155</t>
  </si>
  <si>
    <t>596 sq mi_x000D_
(1,544 km)</t>
  </si>
  <si>
    <t>Yates County</t>
  </si>
  <si>
    <t>67.41</t>
  </si>
  <si>
    <t>25,348</t>
  </si>
  <si>
    <t>Density (per mi2)</t>
  </si>
  <si>
    <t>Pop.[13]</t>
  </si>
  <si>
    <t>Atlantic County</t>
  </si>
  <si>
    <t>Gloucester County</t>
  </si>
  <si>
    <t>489.39</t>
  </si>
  <si>
    <t>265,429</t>
  </si>
  <si>
    <t>Bergen County</t>
  </si>
  <si>
    <t>3,868.02</t>
  </si>
  <si>
    <t>936,692</t>
  </si>
  <si>
    <t>Burlington County</t>
  </si>
  <si>
    <t>557.43</t>
  </si>
  <si>
    <t>445,384</t>
  </si>
  <si>
    <t>2,313.77</t>
  </si>
  <si>
    <t>507,078</t>
  </si>
  <si>
    <t>Cape May County</t>
  </si>
  <si>
    <t>381.43</t>
  </si>
  <si>
    <t>92,560</t>
  </si>
  <si>
    <t>255 sq mi_x000D_
(660 km)</t>
  </si>
  <si>
    <t>Salem County</t>
  </si>
  <si>
    <t>320.85</t>
  </si>
  <si>
    <t>150,972</t>
  </si>
  <si>
    <t>489 sq mi_x000D_
(1,267 km)</t>
  </si>
  <si>
    <t>6,221.98</t>
  </si>
  <si>
    <t>799,767</t>
  </si>
  <si>
    <t>126 sq mi_x000D_
(326 km)</t>
  </si>
  <si>
    <t>887.04</t>
  </si>
  <si>
    <t>291,408</t>
  </si>
  <si>
    <t>Hudson County</t>
  </si>
  <si>
    <t>13,495.02</t>
  </si>
  <si>
    <t>676,061</t>
  </si>
  <si>
    <t>Hunterdon County</t>
  </si>
  <si>
    <t>298.49</t>
  </si>
  <si>
    <t>124,714</t>
  </si>
  <si>
    <t>1,621.74</t>
  </si>
  <si>
    <t>369,811</t>
  </si>
  <si>
    <t>2,604.05</t>
  </si>
  <si>
    <t>829,685</t>
  </si>
  <si>
    <t>Monmouth County</t>
  </si>
  <si>
    <t>1,335.55</t>
  </si>
  <si>
    <t>621,354</t>
  </si>
  <si>
    <t>1,049.63</t>
  </si>
  <si>
    <t>494,228</t>
  </si>
  <si>
    <t>Ocean County</t>
  </si>
  <si>
    <t>629.44</t>
  </si>
  <si>
    <t>601,651</t>
  </si>
  <si>
    <t>Passaic County</t>
  </si>
  <si>
    <t>2,709.33</t>
  </si>
  <si>
    <t>503,310</t>
  </si>
  <si>
    <t>195.51</t>
  </si>
  <si>
    <t>62,607</t>
  </si>
  <si>
    <t>1,060.47</t>
  </si>
  <si>
    <t>331,164</t>
  </si>
  <si>
    <t>286.5</t>
  </si>
  <si>
    <t>140,799</t>
  </si>
  <si>
    <t>5,208.73</t>
  </si>
  <si>
    <t>558,067</t>
  </si>
  <si>
    <t>103 sq mi_x000D_
(267 km)</t>
  </si>
  <si>
    <t>303.61</t>
  </si>
  <si>
    <t>105,779</t>
  </si>
  <si>
    <t>Area[3][6]</t>
  </si>
  <si>
    <t>Carson City</t>
  </si>
  <si>
    <t>55,916</t>
  </si>
  <si>
    <t>144 mi²_x000D_
(373 km²)</t>
  </si>
  <si>
    <t>Churchill County</t>
  </si>
  <si>
    <t>24,909</t>
  </si>
  <si>
    <t>4,929 sq mi_x000D_
(12,766 km)</t>
  </si>
  <si>
    <t>2,266,715</t>
  </si>
  <si>
    <t>7,911 sq mi_x000D_
(20,489 km)</t>
  </si>
  <si>
    <t>48,905</t>
  </si>
  <si>
    <t>Elko County</t>
  </si>
  <si>
    <t>Lander County</t>
  </si>
  <si>
    <t>52,778</t>
  </si>
  <si>
    <t>17,182 sq mi_x000D_
(44,501 km)</t>
  </si>
  <si>
    <t>Esmeralda County</t>
  </si>
  <si>
    <t>873</t>
  </si>
  <si>
    <t>3,589 sq mi_x000D_
(9,295 km)</t>
  </si>
  <si>
    <t>Eureka County</t>
  </si>
  <si>
    <t>2,029</t>
  </si>
  <si>
    <t>4,176 sq mi_x000D_
(10,816 km)</t>
  </si>
  <si>
    <t>16,831</t>
  </si>
  <si>
    <t>9,658 sq mi_x000D_
(25,014 km)</t>
  </si>
  <si>
    <t>5,532</t>
  </si>
  <si>
    <t>5,494 sq mi_x000D_
(14,229 km)</t>
  </si>
  <si>
    <t>5,183</t>
  </si>
  <si>
    <t>10,635 sq mi_x000D_
(27,545 km)</t>
  </si>
  <si>
    <t>57,510</t>
  </si>
  <si>
    <t>1,994 sq mi_x000D_
(5,164 km)</t>
  </si>
  <si>
    <t>4,505</t>
  </si>
  <si>
    <t>Nye County</t>
  </si>
  <si>
    <t>46,523</t>
  </si>
  <si>
    <t>18,147 sq mi_x000D_
(47,001 km)</t>
  </si>
  <si>
    <t>Pershing County</t>
  </si>
  <si>
    <t>6,725</t>
  </si>
  <si>
    <t>6,009 sq mi_x000D_
(15,563 km)</t>
  </si>
  <si>
    <t>Storey County</t>
  </si>
  <si>
    <t>4,123</t>
  </si>
  <si>
    <t>Washoe County</t>
  </si>
  <si>
    <t>471,519</t>
  </si>
  <si>
    <t>6,342 sq mi_x000D_
(16,426 km)</t>
  </si>
  <si>
    <t>White Pine County</t>
  </si>
  <si>
    <t>9,580</t>
  </si>
  <si>
    <t>8,877 sq mi_x000D_
(22,991 km)</t>
  </si>
  <si>
    <t>Population[10][13]</t>
  </si>
  <si>
    <t>Area[13]</t>
  </si>
  <si>
    <t>28,550</t>
  </si>
  <si>
    <t>583.91 sq mi_x000D_
(1,512 km)</t>
  </si>
  <si>
    <t>106,331</t>
  </si>
  <si>
    <t>404.43 sq mi_x000D_
(1,047 km)</t>
  </si>
  <si>
    <t>Ashland County</t>
  </si>
  <si>
    <t>53,139</t>
  </si>
  <si>
    <t>424.37 sq mi_x000D_
(1,099 km)</t>
  </si>
  <si>
    <t>Ashtabula County</t>
  </si>
  <si>
    <t>101,497</t>
  </si>
  <si>
    <t>702.44 sq mi_x000D_
(1,819 km)</t>
  </si>
  <si>
    <t>Athens County</t>
  </si>
  <si>
    <t>64,757</t>
  </si>
  <si>
    <t>506.76 sq mi_x000D_
(1,313 km)</t>
  </si>
  <si>
    <t>Auglaize County</t>
  </si>
  <si>
    <t>45,949</t>
  </si>
  <si>
    <t>401.25 sq mi_x000D_
(1,039 km)</t>
  </si>
  <si>
    <t>Belmont County</t>
  </si>
  <si>
    <t>70,400</t>
  </si>
  <si>
    <t>537.35 sq mi_x000D_
(1,392 km)</t>
  </si>
  <si>
    <t>44,846</t>
  </si>
  <si>
    <t>491.76 sq mi_x000D_
(1,274 km)</t>
  </si>
  <si>
    <t>368,130</t>
  </si>
  <si>
    <t>467.27 sq mi_x000D_
(1,210 km)</t>
  </si>
  <si>
    <t>28,836</t>
  </si>
  <si>
    <t>394.67 sq mi_x000D_
(1,022 km)</t>
  </si>
  <si>
    <t>40,097</t>
  </si>
  <si>
    <t>428.56 sq mi_x000D_
(1,110 km)</t>
  </si>
  <si>
    <t>138,333</t>
  </si>
  <si>
    <t>399.86 sq mi_x000D_
(1,036 km)</t>
  </si>
  <si>
    <t>Clermont County</t>
  </si>
  <si>
    <t>197,363</t>
  </si>
  <si>
    <t>451.99 sq mi_x000D_
(1,171 km)</t>
  </si>
  <si>
    <t>42,040</t>
  </si>
  <si>
    <t>410.88 sq mi_x000D_
(1,064 km)</t>
  </si>
  <si>
    <t>Columbiana County</t>
  </si>
  <si>
    <t>107,841</t>
  </si>
  <si>
    <t>532.46 sq mi_x000D_
(1,379 km)</t>
  </si>
  <si>
    <t>Coshocton County</t>
  </si>
  <si>
    <t>36,901</t>
  </si>
  <si>
    <t>564.07 sq mi_x000D_
(1,461 km)</t>
  </si>
  <si>
    <t>43,784</t>
  </si>
  <si>
    <t>402.11 sq mi_x000D_
(1,041 km)</t>
  </si>
  <si>
    <t>Cuyahoga County</t>
  </si>
  <si>
    <t>Geauga County</t>
  </si>
  <si>
    <t>1,249,352</t>
  </si>
  <si>
    <t>458.49 sq mi_x000D_
(1,187 km)</t>
  </si>
  <si>
    <t>Darke County</t>
  </si>
  <si>
    <t>52,959</t>
  </si>
  <si>
    <t>599.80 sq mi_x000D_
(1,553 km)</t>
  </si>
  <si>
    <t>Defiance County</t>
  </si>
  <si>
    <t>39,037</t>
  </si>
  <si>
    <t>411.16 sq mi_x000D_
(1,065 km)</t>
  </si>
  <si>
    <t>174,214</t>
  </si>
  <si>
    <t>442.41 sq mi_x000D_
(1,146 km)</t>
  </si>
  <si>
    <t>77,079</t>
  </si>
  <si>
    <t>254.88 sq mi_x000D_
(660 km)</t>
  </si>
  <si>
    <t>146,156</t>
  </si>
  <si>
    <t>505.11 sq mi_x000D_
(1,308 km)</t>
  </si>
  <si>
    <t>29,030</t>
  </si>
  <si>
    <t>406.58 sq mi_x000D_
(1,053 km)</t>
  </si>
  <si>
    <t>1,264,518</t>
  </si>
  <si>
    <t>539.87 sq mi_x000D_
(1,398 km)</t>
  </si>
  <si>
    <t>42,698</t>
  </si>
  <si>
    <t>406.78 sq mi_x000D_
(1,054 km)</t>
  </si>
  <si>
    <t>Gallia County</t>
  </si>
  <si>
    <t>30,934</t>
  </si>
  <si>
    <t>468.78 sq mi_x000D_
(1,214 km)</t>
  </si>
  <si>
    <t>Trumbull County</t>
  </si>
  <si>
    <t>93,389</t>
  </si>
  <si>
    <t>403.66 sq mi_x000D_
(1,045 km)</t>
  </si>
  <si>
    <t>161,573</t>
  </si>
  <si>
    <t>414.88 sq mi_x000D_
(1,075 km)</t>
  </si>
  <si>
    <t>Guernsey County</t>
  </si>
  <si>
    <t>40,087</t>
  </si>
  <si>
    <t>521.90 sq mi_x000D_
(1,352 km)</t>
  </si>
  <si>
    <t>802,374</t>
  </si>
  <si>
    <t>407.36 sq mi_x000D_
(1,055 km)</t>
  </si>
  <si>
    <t>74,782</t>
  </si>
  <si>
    <t>531.35 sq mi_x000D_
(1,376 km)</t>
  </si>
  <si>
    <t>32,058</t>
  </si>
  <si>
    <t>470.29 sq mi_x000D_
(1,218 km)</t>
  </si>
  <si>
    <t>15,864</t>
  </si>
  <si>
    <t>403.53 sq mi_x000D_
(1,045 km)</t>
  </si>
  <si>
    <t>28,215</t>
  </si>
  <si>
    <t>416.50 sq mi_x000D_
(1,079 km)</t>
  </si>
  <si>
    <t>Highland County</t>
  </si>
  <si>
    <t>43,589</t>
  </si>
  <si>
    <t>553.28 sq mi_x000D_
(1,433 km)</t>
  </si>
  <si>
    <t>Hocking County</t>
  </si>
  <si>
    <t>29,380</t>
  </si>
  <si>
    <t>422.75 sq mi_x000D_
(1,095 km)</t>
  </si>
  <si>
    <t>42,366</t>
  </si>
  <si>
    <t>422.99 sq mi_x000D_
(1,096 km)</t>
  </si>
  <si>
    <t>59,626</t>
  </si>
  <si>
    <t>492.69 sq mi_x000D_
(1,276 km)</t>
  </si>
  <si>
    <t>33,225</t>
  </si>
  <si>
    <t>420.28 sq mi_x000D_
(1,089 km)</t>
  </si>
  <si>
    <t>69,709</t>
  </si>
  <si>
    <t>409.61 sq mi_x000D_
(1,061 km)</t>
  </si>
  <si>
    <t>60,921</t>
  </si>
  <si>
    <t>527.12 sq mi_x000D_
(1,365 km)</t>
  </si>
  <si>
    <t>230,041</t>
  </si>
  <si>
    <t>228.21 sq mi_x000D_
(591 km)</t>
  </si>
  <si>
    <t>62,450</t>
  </si>
  <si>
    <t>454.96 sq mi_x000D_
(1,178 km)</t>
  </si>
  <si>
    <t>Licking County</t>
  </si>
  <si>
    <t>166,492</t>
  </si>
  <si>
    <t>686.50 sq mi_x000D_
(1,778 km)</t>
  </si>
  <si>
    <t>45,858</t>
  </si>
  <si>
    <t>458.44 sq mi_x000D_
(1,187 km)</t>
  </si>
  <si>
    <t>Lorain County</t>
  </si>
  <si>
    <t>301,356</t>
  </si>
  <si>
    <t>492.50 sq mi_x000D_
(1,276 km)</t>
  </si>
  <si>
    <t>441,815</t>
  </si>
  <si>
    <t>340.46 sq mi_x000D_
(882 km)</t>
  </si>
  <si>
    <t>43,435</t>
  </si>
  <si>
    <t>465.44 sq mi_x000D_
(1,205 km)</t>
  </si>
  <si>
    <t>Mahoning County</t>
  </si>
  <si>
    <t>238,823</t>
  </si>
  <si>
    <t>415.25 sq mi_x000D_
(1,075 km)</t>
  </si>
  <si>
    <t>66,501</t>
  </si>
  <si>
    <t>403.84 sq mi_x000D_
(1,046 km)</t>
  </si>
  <si>
    <t>Medina County</t>
  </si>
  <si>
    <t>Portage County</t>
  </si>
  <si>
    <t>176,395</t>
  </si>
  <si>
    <t>Meigs County</t>
  </si>
  <si>
    <t>23,770</t>
  </si>
  <si>
    <t>429.42 sq mi_x000D_
(1,112 km)</t>
  </si>
  <si>
    <t>40,814</t>
  </si>
  <si>
    <t>463.27 sq mi_x000D_
(1,200 km)</t>
  </si>
  <si>
    <t>102,506</t>
  </si>
  <si>
    <t>407.04 sq mi_x000D_
(1,054 km)</t>
  </si>
  <si>
    <t>14,642</t>
  </si>
  <si>
    <t>455.54 sq mi_x000D_
(1,180 km)</t>
  </si>
  <si>
    <t>535,153</t>
  </si>
  <si>
    <t>461.68 sq mi_x000D_
(1,196 km)</t>
  </si>
  <si>
    <t>15,054</t>
  </si>
  <si>
    <t>417.66 sq mi_x000D_
(1,082 km)</t>
  </si>
  <si>
    <t>Morrow County</t>
  </si>
  <si>
    <t>34,827</t>
  </si>
  <si>
    <t>406.22 sq mi_x000D_
(1,052 km)</t>
  </si>
  <si>
    <t>Muskingum County</t>
  </si>
  <si>
    <t>86,074</t>
  </si>
  <si>
    <t>664.63 sq mi_x000D_
(1,721 km)</t>
  </si>
  <si>
    <t>14,645</t>
  </si>
  <si>
    <t>399.00 sq mi_x000D_
(1,033 km)</t>
  </si>
  <si>
    <t>41,428</t>
  </si>
  <si>
    <t>254.95 sq mi_x000D_
(660 km)</t>
  </si>
  <si>
    <t>19,614</t>
  </si>
  <si>
    <t>416.26 sq mi_x000D_
(1,078 km)</t>
  </si>
  <si>
    <t>36,058</t>
  </si>
  <si>
    <t>409.78 sq mi_x000D_
(1,061 km)</t>
  </si>
  <si>
    <t>Pickaway County</t>
  </si>
  <si>
    <t>55,698</t>
  </si>
  <si>
    <t>501.91 sq mi_x000D_
(1,300 km)</t>
  </si>
  <si>
    <t>28,709</t>
  </si>
  <si>
    <t>441.49 sq mi_x000D_
(1,143 km)</t>
  </si>
  <si>
    <t>161,419</t>
  </si>
  <si>
    <t>492.39 sq mi_x000D_
(1,275 km)</t>
  </si>
  <si>
    <t>Preble County</t>
  </si>
  <si>
    <t>42,270</t>
  </si>
  <si>
    <t>424.80 sq mi_x000D_
(1,100 km)</t>
  </si>
  <si>
    <t>34,499</t>
  </si>
  <si>
    <t>483.87 sq mi_x000D_
(1,253 km)</t>
  </si>
  <si>
    <t>124,475</t>
  </si>
  <si>
    <t>496.88 sq mi_x000D_
(1,287 km)</t>
  </si>
  <si>
    <t>Ross County</t>
  </si>
  <si>
    <t>78,064</t>
  </si>
  <si>
    <t>688.41 sq mi_x000D_
(1,783 km)</t>
  </si>
  <si>
    <t>Sandusky County</t>
  </si>
  <si>
    <t>60,944</t>
  </si>
  <si>
    <t>409.18 sq mi_x000D_
(1,060 km)</t>
  </si>
  <si>
    <t>Scioto County</t>
  </si>
  <si>
    <t>79,499</t>
  </si>
  <si>
    <t>612.27 sq mi_x000D_
(1,586 km)</t>
  </si>
  <si>
    <t>56,745</t>
  </si>
  <si>
    <t>550.59 sq mi_x000D_
(1,426 km)</t>
  </si>
  <si>
    <t>49,423</t>
  </si>
  <si>
    <t>409.27 sq mi_x000D_
(1,060 km)</t>
  </si>
  <si>
    <t>375,586</t>
  </si>
  <si>
    <t>576.14 sq mi_x000D_
(1,492 km)</t>
  </si>
  <si>
    <t>541,781</t>
  </si>
  <si>
    <t>419.38 sq mi_x000D_
(1,086 km)</t>
  </si>
  <si>
    <t>210,312</t>
  </si>
  <si>
    <t>616.48 sq mi_x000D_
(1,597 km)</t>
  </si>
  <si>
    <t>Tuscarawas County</t>
  </si>
  <si>
    <t>92,582</t>
  </si>
  <si>
    <t>567.58 sq mi_x000D_
(1,470 km)</t>
  </si>
  <si>
    <t>436.65 sq mi_x000D_
(1,131 km)</t>
  </si>
  <si>
    <t>Van Wert County</t>
  </si>
  <si>
    <t>28,744</t>
  </si>
  <si>
    <t>410.09 sq mi_x000D_
(1,062 km)</t>
  </si>
  <si>
    <t>Vinton County</t>
  </si>
  <si>
    <t>13,435</t>
  </si>
  <si>
    <t>414.08 sq mi_x000D_
(1,072 km)</t>
  </si>
  <si>
    <t>212,693</t>
  </si>
  <si>
    <t>399.63 sq mi_x000D_
(1,035 km)</t>
  </si>
  <si>
    <t>61,778</t>
  </si>
  <si>
    <t>635.15 sq mi_x000D_
(1,645 km)</t>
  </si>
  <si>
    <t>114,520</t>
  </si>
  <si>
    <t>555.36 sq mi_x000D_
(1,438 km)</t>
  </si>
  <si>
    <t>37,642</t>
  </si>
  <si>
    <t>421.74 sq mi_x000D_
(1,092 km)</t>
  </si>
  <si>
    <t>Wood County</t>
  </si>
  <si>
    <t>125,488</t>
  </si>
  <si>
    <t>617.32 sq mi_x000D_
(1,599 km)</t>
  </si>
  <si>
    <t>Wyandot County</t>
  </si>
  <si>
    <t>22,615</t>
  </si>
  <si>
    <t>405.61 sq mi_x000D_
(1,051 km)</t>
  </si>
  <si>
    <t>22,683</t>
  </si>
  <si>
    <t>Alfalfa County</t>
  </si>
  <si>
    <t>Woods County</t>
  </si>
  <si>
    <t>5,642</t>
  </si>
  <si>
    <t>Atoka County</t>
  </si>
  <si>
    <t>14,182</t>
  </si>
  <si>
    <t>Beaver County</t>
  </si>
  <si>
    <t>5,636</t>
  </si>
  <si>
    <t>1,814 sq mi_x000D_
(4,698 km)</t>
  </si>
  <si>
    <t>Beckham County</t>
  </si>
  <si>
    <t>22,119</t>
  </si>
  <si>
    <t>11,943</t>
  </si>
  <si>
    <t>929 sq mi_x000D_
(2,406 km)</t>
  </si>
  <si>
    <t>42,416</t>
  </si>
  <si>
    <t>Caddo County</t>
  </si>
  <si>
    <t>29,600</t>
  </si>
  <si>
    <t>1,278 sq mi_x000D_
(3,310 km)</t>
  </si>
  <si>
    <t>Canadian County</t>
  </si>
  <si>
    <t>115,541</t>
  </si>
  <si>
    <t>47,557</t>
  </si>
  <si>
    <t>46,987</t>
  </si>
  <si>
    <t>751 sq mi_x000D_
(1,945 km)</t>
  </si>
  <si>
    <t>15,205</t>
  </si>
  <si>
    <t>Cimarron County</t>
  </si>
  <si>
    <t>2,475</t>
  </si>
  <si>
    <t>1,835 sq mi_x000D_
(4,753 km)</t>
  </si>
  <si>
    <t>255,755</t>
  </si>
  <si>
    <t>Coal County</t>
  </si>
  <si>
    <t>5,925</t>
  </si>
  <si>
    <t>124,098</t>
  </si>
  <si>
    <t>Cotton County</t>
  </si>
  <si>
    <t>6,193</t>
  </si>
  <si>
    <t>Craig County</t>
  </si>
  <si>
    <t>15,029</t>
  </si>
  <si>
    <t>Creek County</t>
  </si>
  <si>
    <t>69,967</t>
  </si>
  <si>
    <t>956 sq mi_x000D_
(2,476 km)</t>
  </si>
  <si>
    <t>27,469</t>
  </si>
  <si>
    <t>987 sq mi_x000D_
(2,556 km)</t>
  </si>
  <si>
    <t>41,487</t>
  </si>
  <si>
    <t>Dewey County</t>
  </si>
  <si>
    <t>4,810</t>
  </si>
  <si>
    <t>4,151</t>
  </si>
  <si>
    <t>1,229 sq mi_x000D_
(3,183 km)</t>
  </si>
  <si>
    <t>60,580</t>
  </si>
  <si>
    <t>Garvin County</t>
  </si>
  <si>
    <t>27,576</t>
  </si>
  <si>
    <t>52,431</t>
  </si>
  <si>
    <t>1,101 sq mi_x000D_
(2,852 km)</t>
  </si>
  <si>
    <t>4,527</t>
  </si>
  <si>
    <t>1,001 sq mi_x000D_
(2,593 km)</t>
  </si>
  <si>
    <t>Greer County</t>
  </si>
  <si>
    <t>6,239</t>
  </si>
  <si>
    <t>639 sq mi_x000D_
(1,655 km)</t>
  </si>
  <si>
    <t>Harmon County</t>
  </si>
  <si>
    <t>2,922</t>
  </si>
  <si>
    <t>Woodward County</t>
  </si>
  <si>
    <t>3,685</t>
  </si>
  <si>
    <t>1,039 sq mi_x000D_
(2,691 km)</t>
  </si>
  <si>
    <t>12,769</t>
  </si>
  <si>
    <t>Hughes County</t>
  </si>
  <si>
    <t>14,003</t>
  </si>
  <si>
    <t>807 sq mi_x000D_
(2,090 km)</t>
  </si>
  <si>
    <t>26,446</t>
  </si>
  <si>
    <t>803 sq mi_x000D_
(2,080 km)</t>
  </si>
  <si>
    <t>6,472</t>
  </si>
  <si>
    <t>10,957</t>
  </si>
  <si>
    <t>Kay County</t>
  </si>
  <si>
    <t>46,562</t>
  </si>
  <si>
    <t>919 sq mi_x000D_
(2,380 km)</t>
  </si>
  <si>
    <t>Kingfisher County</t>
  </si>
  <si>
    <t>15,034</t>
  </si>
  <si>
    <t>9,446</t>
  </si>
  <si>
    <t>1,015 sq mi_x000D_
(2,629 km)</t>
  </si>
  <si>
    <t>Latimer County</t>
  </si>
  <si>
    <t>11,154</t>
  </si>
  <si>
    <t>Le Flore County</t>
  </si>
  <si>
    <t>50,384</t>
  </si>
  <si>
    <t>1,586 sq mi_x000D_
(4,108 km)</t>
  </si>
  <si>
    <t>34,273</t>
  </si>
  <si>
    <t>41,848</t>
  </si>
  <si>
    <t>Love County</t>
  </si>
  <si>
    <t>9,423</t>
  </si>
  <si>
    <t>Major County</t>
  </si>
  <si>
    <t>7,527</t>
  </si>
  <si>
    <t>15,840</t>
  </si>
  <si>
    <t>Mayes County</t>
  </si>
  <si>
    <t>41,259</t>
  </si>
  <si>
    <t>McClain County</t>
  </si>
  <si>
    <t>34,506</t>
  </si>
  <si>
    <t>McCurtain County</t>
  </si>
  <si>
    <t>33,151</t>
  </si>
  <si>
    <t>1,852 sq mi_x000D_
(4,797 km)</t>
  </si>
  <si>
    <t>20,252</t>
  </si>
  <si>
    <t>13,488</t>
  </si>
  <si>
    <t>Muskogee County</t>
  </si>
  <si>
    <t>70,990</t>
  </si>
  <si>
    <t>814 sq mi_x000D_
(2,108 km)</t>
  </si>
  <si>
    <t>11,561</t>
  </si>
  <si>
    <t>732 sq mi_x000D_
(1,896 km)</t>
  </si>
  <si>
    <t>Nowata County</t>
  </si>
  <si>
    <t>10,536</t>
  </si>
  <si>
    <t>Okfuskee County</t>
  </si>
  <si>
    <t>12,191</t>
  </si>
  <si>
    <t>625 sq mi_x000D_
(1,619 km)</t>
  </si>
  <si>
    <t>Oklahoma County</t>
  </si>
  <si>
    <t>718,633</t>
  </si>
  <si>
    <t>Okmulgee County</t>
  </si>
  <si>
    <t>40,069</t>
  </si>
  <si>
    <t>47,472</t>
  </si>
  <si>
    <t>2,251 sq mi_x000D_
(5,830 km)</t>
  </si>
  <si>
    <t>31,848</t>
  </si>
  <si>
    <t>16,577</t>
  </si>
  <si>
    <t>Payne County</t>
  </si>
  <si>
    <t>77,350</t>
  </si>
  <si>
    <t>Pittsburg County</t>
  </si>
  <si>
    <t>45,837</t>
  </si>
  <si>
    <t>1,306 sq mi_x000D_
(3,383 km)</t>
  </si>
  <si>
    <t>37,492</t>
  </si>
  <si>
    <t>69,442</t>
  </si>
  <si>
    <t>Pushmataha County</t>
  </si>
  <si>
    <t>11,572</t>
  </si>
  <si>
    <t>1,397 sq mi_x000D_
(3,618 km)</t>
  </si>
  <si>
    <t>Roger Mills County</t>
  </si>
  <si>
    <t>3,647</t>
  </si>
  <si>
    <t>Rogers County</t>
  </si>
  <si>
    <t>86,905</t>
  </si>
  <si>
    <t>25,482</t>
  </si>
  <si>
    <t>Sequoyah County</t>
  </si>
  <si>
    <t>42,391</t>
  </si>
  <si>
    <t>674 sq mi_x000D_
(1,746 km)</t>
  </si>
  <si>
    <t>45,048</t>
  </si>
  <si>
    <t>20,640</t>
  </si>
  <si>
    <t>2,037 sq mi_x000D_
(5,276 km)</t>
  </si>
  <si>
    <t>Tillman County</t>
  </si>
  <si>
    <t>7,992</t>
  </si>
  <si>
    <t>Tulsa County</t>
  </si>
  <si>
    <t>603,403</t>
  </si>
  <si>
    <t>Wagoner County</t>
  </si>
  <si>
    <t>73,085</t>
  </si>
  <si>
    <t>50,976</t>
  </si>
  <si>
    <t>Washita County</t>
  </si>
  <si>
    <t>11,629</t>
  </si>
  <si>
    <t>8,878</t>
  </si>
  <si>
    <t>1,287 sq mi_x000D_
(3,333 km)</t>
  </si>
  <si>
    <t>20,081</t>
  </si>
  <si>
    <t>16,510</t>
  </si>
  <si>
    <t>3,068 sq mi
(7,946 km)</t>
  </si>
  <si>
    <t>91,320</t>
  </si>
  <si>
    <t>676 sq mi</t>
  </si>
  <si>
    <t>Clackamas County</t>
  </si>
  <si>
    <t>404,980</t>
  </si>
  <si>
    <t>1,868 sq mi_x000D_
(4,838 km)</t>
  </si>
  <si>
    <t>Clatsop County</t>
  </si>
  <si>
    <t>38,225</t>
  </si>
  <si>
    <t>50,795</t>
  </si>
  <si>
    <t>63,190</t>
  </si>
  <si>
    <t>1,600 sq mi_x000D_
(4,144 km)</t>
  </si>
  <si>
    <t>Crook County</t>
  </si>
  <si>
    <t>21,580</t>
  </si>
  <si>
    <t>2,980 sq mi_x000D_
(7,718 km)</t>
  </si>
  <si>
    <t>22,600</t>
  </si>
  <si>
    <t>1,627 sq mi_x000D_
(4,214 km)</t>
  </si>
  <si>
    <t>Deschutes County</t>
  </si>
  <si>
    <t>176,635</t>
  </si>
  <si>
    <t>3,018 sq mi_x000D_
(7,817 km)</t>
  </si>
  <si>
    <t>110,395</t>
  </si>
  <si>
    <t>5,037 sq mi_x000D_
(13,046 km)</t>
  </si>
  <si>
    <t>Gilliam County</t>
  </si>
  <si>
    <t>1,980</t>
  </si>
  <si>
    <t>1,204 sq mi_x000D_
(3,118 km)</t>
  </si>
  <si>
    <t>7,410</t>
  </si>
  <si>
    <t>4,529 sq mi_x000D_
(11,730 km)</t>
  </si>
  <si>
    <t>Harney County</t>
  </si>
  <si>
    <t>7,320</t>
  </si>
  <si>
    <t>10,135 sq mi_x000D_
(26,250 km)</t>
  </si>
  <si>
    <t>Hood River County</t>
  </si>
  <si>
    <t>24,735</t>
  </si>
  <si>
    <t>522 sq mi_x000D_
(1,352 km)</t>
  </si>
  <si>
    <t>213,765</t>
  </si>
  <si>
    <t>2,785 sq mi_x000D_
(7,213 km)</t>
  </si>
  <si>
    <t>22,790</t>
  </si>
  <si>
    <t>1,781 sq mi_x000D_
(4,613 km)</t>
  </si>
  <si>
    <t>Josephine County</t>
  </si>
  <si>
    <t>84,675</t>
  </si>
  <si>
    <t>Klamath County</t>
  </si>
  <si>
    <t>67,410</t>
  </si>
  <si>
    <t>5,945 sq mi_x000D_
(15,397 km)</t>
  </si>
  <si>
    <t>8,015</t>
  </si>
  <si>
    <t>7,940 sq mi_x000D_
(20,565 km)</t>
  </si>
  <si>
    <t>365,940</t>
  </si>
  <si>
    <t>4,554 sq mi_x000D_
(11,795 km)</t>
  </si>
  <si>
    <t>47,735</t>
  </si>
  <si>
    <t>980 sq mi_x000D_
(2,538 km)</t>
  </si>
  <si>
    <t>122,315</t>
  </si>
  <si>
    <t>2,291 sq mi_x000D_
(5,934 km)</t>
  </si>
  <si>
    <t>Malheur County</t>
  </si>
  <si>
    <t>31,705</t>
  </si>
  <si>
    <t>9,888 sq mi_x000D_
(25,610 km)</t>
  </si>
  <si>
    <t>333,950</t>
  </si>
  <si>
    <t>1,185 sq mi_x000D_
(3,069 km)</t>
  </si>
  <si>
    <t>11,745</t>
  </si>
  <si>
    <t>2,033 sq mi_x000D_
(5,265 km)</t>
  </si>
  <si>
    <t>Multnomah County</t>
  </si>
  <si>
    <t>790,670</t>
  </si>
  <si>
    <t>79,730</t>
  </si>
  <si>
    <t>1,795</t>
  </si>
  <si>
    <t>Tillamook County</t>
  </si>
  <si>
    <t>25,920</t>
  </si>
  <si>
    <t>1,102 sq mi_x000D_
(2,854 km)</t>
  </si>
  <si>
    <t>Umatilla County</t>
  </si>
  <si>
    <t>79,880</t>
  </si>
  <si>
    <t>3,215 sq mi_x000D_
(8,327 km)</t>
  </si>
  <si>
    <t>26,745</t>
  </si>
  <si>
    <t>Wallowa County</t>
  </si>
  <si>
    <t>7,140</t>
  </si>
  <si>
    <t>3,145 sq mi_x000D_
(8,146 km)</t>
  </si>
  <si>
    <t>Wasco County</t>
  </si>
  <si>
    <t>26,700</t>
  </si>
  <si>
    <t>2,381 sq mi_x000D_
(6,167 km)</t>
  </si>
  <si>
    <t>583,595</t>
  </si>
  <si>
    <t>1,465</t>
  </si>
  <si>
    <t>1,715 sq mi_x000D_
(4,442 km)</t>
  </si>
  <si>
    <t>Yamhill County</t>
  </si>
  <si>
    <t>104,990</t>
  </si>
  <si>
    <t>101,407</t>
  </si>
  <si>
    <t>Allegheny County</t>
  </si>
  <si>
    <t>1,223,348</t>
  </si>
  <si>
    <t>Armstrong County</t>
  </si>
  <si>
    <t>68,941</t>
  </si>
  <si>
    <t>170,539</t>
  </si>
  <si>
    <t>Bedford County</t>
  </si>
  <si>
    <t>49,762</t>
  </si>
  <si>
    <t>Berks County</t>
  </si>
  <si>
    <t>411,442</t>
  </si>
  <si>
    <t>Blair County</t>
  </si>
  <si>
    <t>127,089</t>
  </si>
  <si>
    <t>62,622</t>
  </si>
  <si>
    <t>Bucks County</t>
  </si>
  <si>
    <t>625,249</t>
  </si>
  <si>
    <t>183,862</t>
  </si>
  <si>
    <t>Cambria County</t>
  </si>
  <si>
    <t>143,679</t>
  </si>
  <si>
    <t>Cameron County</t>
  </si>
  <si>
    <t>5,085</t>
  </si>
  <si>
    <t>Carbon County</t>
  </si>
  <si>
    <t>65,249</t>
  </si>
  <si>
    <t>387 sq mi_x000D_
(1,002 km)</t>
  </si>
  <si>
    <t>Centre County</t>
  </si>
  <si>
    <t>153,990</t>
  </si>
  <si>
    <t>1,112 sq mi_x000D_
(2,880 km)</t>
  </si>
  <si>
    <t>Chester County</t>
  </si>
  <si>
    <t>498,886</t>
  </si>
  <si>
    <t>Clarion County</t>
  </si>
  <si>
    <t>39,988</t>
  </si>
  <si>
    <t>Clearfield County</t>
  </si>
  <si>
    <t>81,642</t>
  </si>
  <si>
    <t>1,154 sq mi_x000D_
(2,989 km)</t>
  </si>
  <si>
    <t>39,238</t>
  </si>
  <si>
    <t>67,295</t>
  </si>
  <si>
    <t>88,765</t>
  </si>
  <si>
    <t>1,038 sq mi_x000D_
(2,688 km)</t>
  </si>
  <si>
    <t>235,406</t>
  </si>
  <si>
    <t>Dauphin County</t>
  </si>
  <si>
    <t>268,100</t>
  </si>
  <si>
    <t>558 sq mi_x000D_
(1,445 km)</t>
  </si>
  <si>
    <t>558,979</t>
  </si>
  <si>
    <t>31,946</t>
  </si>
  <si>
    <t>832 sq mi_x000D_
(2,155 km)</t>
  </si>
  <si>
    <t>280,566</t>
  </si>
  <si>
    <t>799 sq mi_x000D_
(2,069 km)</t>
  </si>
  <si>
    <t>136,606</t>
  </si>
  <si>
    <t>Forest County</t>
  </si>
  <si>
    <t>7,716</t>
  </si>
  <si>
    <t>149,618</t>
  </si>
  <si>
    <t>771 sq mi_x000D_
(1,997 km)</t>
  </si>
  <si>
    <t>14,845</t>
  </si>
  <si>
    <t>38,686</t>
  </si>
  <si>
    <t>Huntingdon County</t>
  </si>
  <si>
    <t>45,913</t>
  </si>
  <si>
    <t>889 sq mi_x000D_
(2,302 km)</t>
  </si>
  <si>
    <t>Indiana County</t>
  </si>
  <si>
    <t>88,880</t>
  </si>
  <si>
    <t>45,200</t>
  </si>
  <si>
    <t>Juniata County</t>
  </si>
  <si>
    <t>24,636</t>
  </si>
  <si>
    <t>Lackawanna County</t>
  </si>
  <si>
    <t>214,437</t>
  </si>
  <si>
    <t>465 sq mi_x000D_
(1,204 km)</t>
  </si>
  <si>
    <t>519,445</t>
  </si>
  <si>
    <t>984 sq mi_x000D_
(2,549 km)</t>
  </si>
  <si>
    <t>91,108</t>
  </si>
  <si>
    <t>Lebanon County</t>
  </si>
  <si>
    <t>133,568</t>
  </si>
  <si>
    <t>Lehigh County</t>
  </si>
  <si>
    <t>349,497</t>
  </si>
  <si>
    <t>Luzerne County</t>
  </si>
  <si>
    <t>320,918</t>
  </si>
  <si>
    <t>907 sq mi_x000D_
(2,349 km)</t>
  </si>
  <si>
    <t>Lycoming County</t>
  </si>
  <si>
    <t>116,111</t>
  </si>
  <si>
    <t>1,244 sq mi_x000D_
(3,222 km)</t>
  </si>
  <si>
    <t>McKean County</t>
  </si>
  <si>
    <t>43,450</t>
  </si>
  <si>
    <t>116,638</t>
  </si>
  <si>
    <t>Mifflin County</t>
  </si>
  <si>
    <t>46,682</t>
  </si>
  <si>
    <t>169,842</t>
  </si>
  <si>
    <t>617 sq mi_x000D_
(1,598 km)</t>
  </si>
  <si>
    <t>799,874</t>
  </si>
  <si>
    <t>Montour County</t>
  </si>
  <si>
    <t>18,267</t>
  </si>
  <si>
    <t>132 sq mi_x000D_
(342 km)</t>
  </si>
  <si>
    <t>297,735</t>
  </si>
  <si>
    <t>Northumberland County</t>
  </si>
  <si>
    <t>94,528</t>
  </si>
  <si>
    <t>45,969</t>
  </si>
  <si>
    <t>Philadelphia County</t>
  </si>
  <si>
    <t>1,526,006</t>
  </si>
  <si>
    <t>57,369</t>
  </si>
  <si>
    <t>Potter County</t>
  </si>
  <si>
    <t>17,457</t>
  </si>
  <si>
    <t>1,081 sq mi_x000D_
(2,800 km)</t>
  </si>
  <si>
    <t>Schuylkill County</t>
  </si>
  <si>
    <t>148,289</t>
  </si>
  <si>
    <t>Snyder County</t>
  </si>
  <si>
    <t>39,702</t>
  </si>
  <si>
    <t>332 sq mi_x000D_
(860 km)</t>
  </si>
  <si>
    <t>77,742</t>
  </si>
  <si>
    <t>6,428</t>
  </si>
  <si>
    <t>Susquehanna County</t>
  </si>
  <si>
    <t>43,356</t>
  </si>
  <si>
    <t>41,981</t>
  </si>
  <si>
    <t>1,137 sq mi_x000D_
(2,945 km)</t>
  </si>
  <si>
    <t>44,947</t>
  </si>
  <si>
    <t>317 sq mi_x000D_
(821 km)</t>
  </si>
  <si>
    <t>Venango County</t>
  </si>
  <si>
    <t>54,984</t>
  </si>
  <si>
    <t>41,815</t>
  </si>
  <si>
    <t>207,820</t>
  </si>
  <si>
    <t>52,822</t>
  </si>
  <si>
    <t>Westmoreland County</t>
  </si>
  <si>
    <t>365,169</t>
  </si>
  <si>
    <t>1,036 sq mi_x000D_
(2,683 km)</t>
  </si>
  <si>
    <t>28,276</t>
  </si>
  <si>
    <t>434,972</t>
  </si>
  <si>
    <t>910 sq mi_x000D_
(2,357 km)</t>
  </si>
  <si>
    <t>Population[9]</t>
  </si>
  <si>
    <t>49,875</t>
  </si>
  <si>
    <t>24 sq mi_x000D_
(62 km)</t>
  </si>
  <si>
    <t>166,158</t>
  </si>
  <si>
    <t>Newport County</t>
  </si>
  <si>
    <t>82,888</t>
  </si>
  <si>
    <t>102 sq mi_x000D_
(264 km)</t>
  </si>
  <si>
    <t>Providence County</t>
  </si>
  <si>
    <t>626,667</t>
  </si>
  <si>
    <t>126,979</t>
  </si>
  <si>
    <t>Abbeville County</t>
  </si>
  <si>
    <t>24,872</t>
  </si>
  <si>
    <t>Aiken County</t>
  </si>
  <si>
    <t>167,458</t>
  </si>
  <si>
    <t>1,080 sq mi_x000D_
(2,797 km)</t>
  </si>
  <si>
    <t>Allendale County</t>
  </si>
  <si>
    <t>196,569</t>
  </si>
  <si>
    <t>757 sq mi_x000D_
(1,961 km)</t>
  </si>
  <si>
    <t>Bamberg County</t>
  </si>
  <si>
    <t>14,434</t>
  </si>
  <si>
    <t>Barnwell County</t>
  </si>
  <si>
    <t>21,483</t>
  </si>
  <si>
    <t>183,149</t>
  </si>
  <si>
    <t>Berkeley County</t>
  </si>
  <si>
    <t>210,898</t>
  </si>
  <si>
    <t>1,228 sq mi_x000D_
(3,181 km)</t>
  </si>
  <si>
    <t>14,796</t>
  </si>
  <si>
    <t>Charleston County</t>
  </si>
  <si>
    <t>396,484</t>
  </si>
  <si>
    <t>1,358 sq mi_x000D_
(3,517 km)</t>
  </si>
  <si>
    <t>56,646</t>
  </si>
  <si>
    <t>32,181</t>
  </si>
  <si>
    <t>Chesterfield County</t>
  </si>
  <si>
    <t>46,013</t>
  </si>
  <si>
    <t>Clarendon County</t>
  </si>
  <si>
    <t>33,951</t>
  </si>
  <si>
    <t>696 sq mi_x000D_
(1,803 km)</t>
  </si>
  <si>
    <t>Colleton County</t>
  </si>
  <si>
    <t>37,923</t>
  </si>
  <si>
    <t>1,133 sq mi_x000D_
(2,934 km)</t>
  </si>
  <si>
    <t>Darlington County</t>
  </si>
  <si>
    <t>67,234</t>
  </si>
  <si>
    <t>Dillon County</t>
  </si>
  <si>
    <t>30,858</t>
  </si>
  <si>
    <t>153,773</t>
  </si>
  <si>
    <t>Edgefield County</t>
  </si>
  <si>
    <t>26,358</t>
  </si>
  <si>
    <t>22,653</t>
  </si>
  <si>
    <t>Florence County</t>
  </si>
  <si>
    <t>138,742</t>
  </si>
  <si>
    <t>Georgetown County</t>
  </si>
  <si>
    <t>61,399</t>
  </si>
  <si>
    <t>813.55 sq mi_x000D_
(2,107 km)</t>
  </si>
  <si>
    <t>Greenville County</t>
  </si>
  <si>
    <t>498,766</t>
  </si>
  <si>
    <t>70,133</t>
  </si>
  <si>
    <t>Hampton County</t>
  </si>
  <si>
    <t>19,922</t>
  </si>
  <si>
    <t>Horry County</t>
  </si>
  <si>
    <t>322,342</t>
  </si>
  <si>
    <t>1,255 sq mi_x000D_
(3,250 km)</t>
  </si>
  <si>
    <t>28,465</t>
  </si>
  <si>
    <t>Kershaw County</t>
  </si>
  <si>
    <t>64,097</t>
  </si>
  <si>
    <t>89,594</t>
  </si>
  <si>
    <t>66,777</t>
  </si>
  <si>
    <t>17,635</t>
  </si>
  <si>
    <t>Lexington County</t>
  </si>
  <si>
    <t>286,196</t>
  </si>
  <si>
    <t>758 sq mi_x000D_
(1,963 km)</t>
  </si>
  <si>
    <t>31,726</t>
  </si>
  <si>
    <t>Marlboro County</t>
  </si>
  <si>
    <t>26,945</t>
  </si>
  <si>
    <t>McCormick County</t>
  </si>
  <si>
    <t>9,643</t>
  </si>
  <si>
    <t>Newberry County</t>
  </si>
  <si>
    <t>38,079</t>
  </si>
  <si>
    <t>76,355</t>
  </si>
  <si>
    <t>Orangeburg County</t>
  </si>
  <si>
    <t>87,903</t>
  </si>
  <si>
    <t>1,128 sq mi_x000D_
(2,922 km)</t>
  </si>
  <si>
    <t>122,863</t>
  </si>
  <si>
    <t>409,549</t>
  </si>
  <si>
    <t>772 sq mi_x000D_
(1,999 km)</t>
  </si>
  <si>
    <t>Saluda County</t>
  </si>
  <si>
    <t>20,197</t>
  </si>
  <si>
    <t>Spartanburg County</t>
  </si>
  <si>
    <t>301,463</t>
  </si>
  <si>
    <t>107,396</t>
  </si>
  <si>
    <t>27,673</t>
  </si>
  <si>
    <t>Williamsburg County</t>
  </si>
  <si>
    <t>31,955</t>
  </si>
  <si>
    <t>258,526</t>
  </si>
  <si>
    <t>Population[4]</t>
  </si>
  <si>
    <t>Aurora County</t>
  </si>
  <si>
    <t>2,710</t>
  </si>
  <si>
    <t>Beadle County</t>
  </si>
  <si>
    <t>17,398</t>
  </si>
  <si>
    <t>Bennett County</t>
  </si>
  <si>
    <t>3,431</t>
  </si>
  <si>
    <t>Bon Homme County</t>
  </si>
  <si>
    <t>7,070</t>
  </si>
  <si>
    <t>Brookings County</t>
  </si>
  <si>
    <t>31,965</t>
  </si>
  <si>
    <t>794 sq mi_x000D_
(2,056 km)</t>
  </si>
  <si>
    <t>36,531</t>
  </si>
  <si>
    <t>1,713 sq mi_x000D_
(4,437 km)</t>
  </si>
  <si>
    <t>Brule County</t>
  </si>
  <si>
    <t>Charles Mix County</t>
  </si>
  <si>
    <t>5,255</t>
  </si>
  <si>
    <t>1,912</t>
  </si>
  <si>
    <t>10,110</t>
  </si>
  <si>
    <t>2,249 sq mi_x000D_
(5,825 km)</t>
  </si>
  <si>
    <t>1,466</t>
  </si>
  <si>
    <t>9,129</t>
  </si>
  <si>
    <t>1,098 sq mi_x000D_
(2,844 km)</t>
  </si>
  <si>
    <t>3,691</t>
  </si>
  <si>
    <t>13,864</t>
  </si>
  <si>
    <t>Codington County</t>
  </si>
  <si>
    <t>27,227</t>
  </si>
  <si>
    <t>Corson County</t>
  </si>
  <si>
    <t>4,050</t>
  </si>
  <si>
    <t>2,473 sq mi_x000D_
(6,405 km)</t>
  </si>
  <si>
    <t>8,216</t>
  </si>
  <si>
    <t>1,558 sq mi_x000D_
(4,035 km)</t>
  </si>
  <si>
    <t>Davison County</t>
  </si>
  <si>
    <t>19,504</t>
  </si>
  <si>
    <t>Day County</t>
  </si>
  <si>
    <t>5,710</t>
  </si>
  <si>
    <t>1,029 sq mi_x000D_
(2,665 km)</t>
  </si>
  <si>
    <t>4,364</t>
  </si>
  <si>
    <t>5,301</t>
  </si>
  <si>
    <t>2,303 sq mi_x000D_
(5,965 km)</t>
  </si>
  <si>
    <t>3,002</t>
  </si>
  <si>
    <t>Edmunds County</t>
  </si>
  <si>
    <t>4,071</t>
  </si>
  <si>
    <t>1,146 sq mi_x000D_
(2,968 km)</t>
  </si>
  <si>
    <t>Fall River County</t>
  </si>
  <si>
    <t>7,094</t>
  </si>
  <si>
    <t>1,740 sq mi_x000D_
(4,507 km)</t>
  </si>
  <si>
    <t>Faulk County</t>
  </si>
  <si>
    <t>2,364</t>
  </si>
  <si>
    <t>7,356</t>
  </si>
  <si>
    <t>Gregory County</t>
  </si>
  <si>
    <t>4,271</t>
  </si>
  <si>
    <t>Haakon County</t>
  </si>
  <si>
    <t>Stanley County</t>
  </si>
  <si>
    <t>1,813 sq mi_x000D_
(4,696 km)</t>
  </si>
  <si>
    <t>Hamlin County</t>
  </si>
  <si>
    <t>5,903</t>
  </si>
  <si>
    <t>Hand County</t>
  </si>
  <si>
    <t>Hanson County</t>
  </si>
  <si>
    <t>3,331</t>
  </si>
  <si>
    <t>1,255</t>
  </si>
  <si>
    <t>2,671 sq mi_x000D_
(6,918 km)</t>
  </si>
  <si>
    <t>17,022</t>
  </si>
  <si>
    <t>Hutchinson County</t>
  </si>
  <si>
    <t>7,343</t>
  </si>
  <si>
    <t>1,420</t>
  </si>
  <si>
    <t>3,031</t>
  </si>
  <si>
    <t>Jerauld County</t>
  </si>
  <si>
    <t>2,070</t>
  </si>
  <si>
    <t>530 sq mi_x000D_
(1,373 km)</t>
  </si>
  <si>
    <t>Lyman County</t>
  </si>
  <si>
    <t>1,006</t>
  </si>
  <si>
    <t>Kingsbury County</t>
  </si>
  <si>
    <t>5,148</t>
  </si>
  <si>
    <t>838 sq mi_x000D_
(2,170 km)</t>
  </si>
  <si>
    <t>11,200</t>
  </si>
  <si>
    <t>24,097</t>
  </si>
  <si>
    <t>44,828</t>
  </si>
  <si>
    <t>3,755</t>
  </si>
  <si>
    <t>4,656</t>
  </si>
  <si>
    <t>McCook County</t>
  </si>
  <si>
    <t>5,618</t>
  </si>
  <si>
    <t>2,459</t>
  </si>
  <si>
    <t>25,434</t>
  </si>
  <si>
    <t>3,471 sq mi_x000D_
(8,990 km)</t>
  </si>
  <si>
    <t>Mellette County</t>
  </si>
  <si>
    <t>2,048</t>
  </si>
  <si>
    <t>Miner County</t>
  </si>
  <si>
    <t>2,389</t>
  </si>
  <si>
    <t>Minnehaha County</t>
  </si>
  <si>
    <t>169,468</t>
  </si>
  <si>
    <t>Moody County</t>
  </si>
  <si>
    <t>6,486</t>
  </si>
  <si>
    <t>Oglala Lakota County</t>
  </si>
  <si>
    <t>102</t>
  </si>
  <si>
    <t>13,586</t>
  </si>
  <si>
    <t>2,094 sq mi_x000D_
(5,423 km)</t>
  </si>
  <si>
    <t>100,948</t>
  </si>
  <si>
    <t>2,776 sq mi_x000D_
(7,190 km)</t>
  </si>
  <si>
    <t>2,982</t>
  </si>
  <si>
    <t>2,872 sq mi_x000D_
(7,438 km)</t>
  </si>
  <si>
    <t>2,329</t>
  </si>
  <si>
    <t>Roberts County</t>
  </si>
  <si>
    <t>10,149</t>
  </si>
  <si>
    <t>Sanborn County</t>
  </si>
  <si>
    <t>2,355</t>
  </si>
  <si>
    <t>Spink County</t>
  </si>
  <si>
    <t>6,451</t>
  </si>
  <si>
    <t>1,504 sq mi_x000D_
(3,895 km)</t>
  </si>
  <si>
    <t>2,966</t>
  </si>
  <si>
    <t>1,443 sq mi_x000D_
(3,737 km)</t>
  </si>
  <si>
    <t>Sully County</t>
  </si>
  <si>
    <t>1,373</t>
  </si>
  <si>
    <t>1,007 sq mi_x000D_
(2,608 km)</t>
  </si>
  <si>
    <t>9,612</t>
  </si>
  <si>
    <t>1,388 sq mi_x000D_
(3,595 km)</t>
  </si>
  <si>
    <t>Tripp County</t>
  </si>
  <si>
    <t>5,644</t>
  </si>
  <si>
    <t>1,614 sq mi_x000D_
(4,180 km)</t>
  </si>
  <si>
    <t>8,347</t>
  </si>
  <si>
    <t>14,399</t>
  </si>
  <si>
    <t>Walworth County</t>
  </si>
  <si>
    <t>5,438</t>
  </si>
  <si>
    <t>Yankton County</t>
  </si>
  <si>
    <t>22,438</t>
  </si>
  <si>
    <t>Ziebach County</t>
  </si>
  <si>
    <t>2,801</t>
  </si>
  <si>
    <t>1,962 sq mi_x000D_
(5,082 km)</t>
  </si>
  <si>
    <t>FIPS code[8]</t>
  </si>
  <si>
    <t>Area[10][1]</t>
  </si>
  <si>
    <t>75,129</t>
  </si>
  <si>
    <t>16,489</t>
  </si>
  <si>
    <t>Bledsoe County</t>
  </si>
  <si>
    <t>12,876</t>
  </si>
  <si>
    <t>123,010</t>
  </si>
  <si>
    <t>98,963</t>
  </si>
  <si>
    <t>40,716</t>
  </si>
  <si>
    <t>Cannon County</t>
  </si>
  <si>
    <t>13,801</t>
  </si>
  <si>
    <t>28,522</t>
  </si>
  <si>
    <t>57,424</t>
  </si>
  <si>
    <t>341 sq mi_x000D_
(883 km)</t>
  </si>
  <si>
    <t>Cheatham County</t>
  </si>
  <si>
    <t>39,105</t>
  </si>
  <si>
    <t>17,131</t>
  </si>
  <si>
    <t>32,213</t>
  </si>
  <si>
    <t>7,861</t>
  </si>
  <si>
    <t>Cocke County</t>
  </si>
  <si>
    <t>35,662</t>
  </si>
  <si>
    <t>52,796</t>
  </si>
  <si>
    <t>Crockett County</t>
  </si>
  <si>
    <t>14,586</t>
  </si>
  <si>
    <t>56,053</t>
  </si>
  <si>
    <t>626,681</t>
  </si>
  <si>
    <t>11,757</t>
  </si>
  <si>
    <t>18,723</t>
  </si>
  <si>
    <t>Dickson County</t>
  </si>
  <si>
    <t>49,666</t>
  </si>
  <si>
    <t>Dyer County</t>
  </si>
  <si>
    <t>38,335</t>
  </si>
  <si>
    <t>38,412</t>
  </si>
  <si>
    <t>705 sq mi_x000D_
(1,826 km)</t>
  </si>
  <si>
    <t>Fentress County</t>
  </si>
  <si>
    <t>17,959</t>
  </si>
  <si>
    <t>41,052</t>
  </si>
  <si>
    <t>49,683</t>
  </si>
  <si>
    <t>Giles County</t>
  </si>
  <si>
    <t>29,485</t>
  </si>
  <si>
    <t>Grainger County</t>
  </si>
  <si>
    <t>22,657</t>
  </si>
  <si>
    <t>68,831</t>
  </si>
  <si>
    <t>13,703</t>
  </si>
  <si>
    <t>Hamblen County</t>
  </si>
  <si>
    <t>62,544</t>
  </si>
  <si>
    <t>336,463</t>
  </si>
  <si>
    <t>6,819</t>
  </si>
  <si>
    <t>Hardeman County</t>
  </si>
  <si>
    <t>27,253</t>
  </si>
  <si>
    <t>668 sq mi_x000D_
(1,730 km)</t>
  </si>
  <si>
    <t>26,026</t>
  </si>
  <si>
    <t>Hawkins County</t>
  </si>
  <si>
    <t>56,833</t>
  </si>
  <si>
    <t>18,787</t>
  </si>
  <si>
    <t>27,769</t>
  </si>
  <si>
    <t>32,330</t>
  </si>
  <si>
    <t>24,690</t>
  </si>
  <si>
    <t>8,426</t>
  </si>
  <si>
    <t>200 sq mi_x000D_
(518 km)</t>
  </si>
  <si>
    <t>18,538</t>
  </si>
  <si>
    <t>11,638</t>
  </si>
  <si>
    <t>51,407</t>
  </si>
  <si>
    <t>18,244</t>
  </si>
  <si>
    <t>432,226</t>
  </si>
  <si>
    <t>Obion County</t>
  </si>
  <si>
    <t>7,832</t>
  </si>
  <si>
    <t>27,815</t>
  </si>
  <si>
    <t>470 sq mi_x000D_
(1,217 km)</t>
  </si>
  <si>
    <t>41,869</t>
  </si>
  <si>
    <t>12,161</t>
  </si>
  <si>
    <t>33,361</t>
  </si>
  <si>
    <t>Loudon County</t>
  </si>
  <si>
    <t>48,556</t>
  </si>
  <si>
    <t>22,248</t>
  </si>
  <si>
    <t>98,294</t>
  </si>
  <si>
    <t>28,237</t>
  </si>
  <si>
    <t>30,617</t>
  </si>
  <si>
    <t>Maury County</t>
  </si>
  <si>
    <t>80,956</t>
  </si>
  <si>
    <t>McMinn County</t>
  </si>
  <si>
    <t>52,266</t>
  </si>
  <si>
    <t>McNairy County</t>
  </si>
  <si>
    <t>26,075</t>
  </si>
  <si>
    <t>Rhea County</t>
  </si>
  <si>
    <t>11,753</t>
  </si>
  <si>
    <t>44,519</t>
  </si>
  <si>
    <t>172,331</t>
  </si>
  <si>
    <t>6,362</t>
  </si>
  <si>
    <t>129 sq mi_x000D_
(334 km)</t>
  </si>
  <si>
    <t>21,987</t>
  </si>
  <si>
    <t>31,807</t>
  </si>
  <si>
    <t>Overton County</t>
  </si>
  <si>
    <t>22,083</t>
  </si>
  <si>
    <t>7,915</t>
  </si>
  <si>
    <t>Pickett County</t>
  </si>
  <si>
    <t>5,077</t>
  </si>
  <si>
    <t>16,825</t>
  </si>
  <si>
    <t>72,321</t>
  </si>
  <si>
    <t>Roane County</t>
  </si>
  <si>
    <t>31,809</t>
  </si>
  <si>
    <t>54,181</t>
  </si>
  <si>
    <t>66,283</t>
  </si>
  <si>
    <t>262,604</t>
  </si>
  <si>
    <t>619 sq mi_x000D_
(1,603 km)</t>
  </si>
  <si>
    <t>22,228</t>
  </si>
  <si>
    <t>Sequatchie County</t>
  </si>
  <si>
    <t>14,112</t>
  </si>
  <si>
    <t>89,889</t>
  </si>
  <si>
    <t>927,644</t>
  </si>
  <si>
    <t>755 sq mi_x000D_
(1,955 km)</t>
  </si>
  <si>
    <t>19,166</t>
  </si>
  <si>
    <t>13,324</t>
  </si>
  <si>
    <t>156,823</t>
  </si>
  <si>
    <t>160,645</t>
  </si>
  <si>
    <t>61,081</t>
  </si>
  <si>
    <t>Trousdale County</t>
  </si>
  <si>
    <t>7,870</t>
  </si>
  <si>
    <t>114 sq mi_x000D_
(295 km)</t>
  </si>
  <si>
    <t>Unicoi County</t>
  </si>
  <si>
    <t>18,313</t>
  </si>
  <si>
    <t>19,109</t>
  </si>
  <si>
    <t>5,548</t>
  </si>
  <si>
    <t>39,839</t>
  </si>
  <si>
    <t>122,979</t>
  </si>
  <si>
    <t>17,021</t>
  </si>
  <si>
    <t>734 sq mi_x000D_
(1,901 km)</t>
  </si>
  <si>
    <t>Weakley County</t>
  </si>
  <si>
    <t>35,021</t>
  </si>
  <si>
    <t>25,841</t>
  </si>
  <si>
    <t>202,686</t>
  </si>
  <si>
    <t>113,993</t>
  </si>
  <si>
    <t>57,741</t>
  </si>
  <si>
    <t>1,071 sq mi_x000D_
(2,774 km)</t>
  </si>
  <si>
    <t>Andrews County</t>
  </si>
  <si>
    <t>Bexar County</t>
  </si>
  <si>
    <t>17,722</t>
  </si>
  <si>
    <t>1,501 sq mi_x000D_
(3,888 km)</t>
  </si>
  <si>
    <t>Angelina County</t>
  </si>
  <si>
    <t>Nacogdoches County</t>
  </si>
  <si>
    <t>87,805</t>
  </si>
  <si>
    <t>Aransas County</t>
  </si>
  <si>
    <t>Refugio County</t>
  </si>
  <si>
    <t>25,572</t>
  </si>
  <si>
    <t>Archer County</t>
  </si>
  <si>
    <t>8,809</t>
  </si>
  <si>
    <t>1,879</t>
  </si>
  <si>
    <t>Atascosa County</t>
  </si>
  <si>
    <t>48,981</t>
  </si>
  <si>
    <t>1,232 sq mi_x000D_
(3,191 km)</t>
  </si>
  <si>
    <t>Austin County</t>
  </si>
  <si>
    <t>29,786</t>
  </si>
  <si>
    <t>Bailey County</t>
  </si>
  <si>
    <t>7,077</t>
  </si>
  <si>
    <t>Bandera County</t>
  </si>
  <si>
    <t>22,351</t>
  </si>
  <si>
    <t>Bastrop County</t>
  </si>
  <si>
    <t>84,761</t>
  </si>
  <si>
    <t>Baylor County</t>
  </si>
  <si>
    <t>3,581</t>
  </si>
  <si>
    <t>871 sq mi_x000D_
(2,256 km)</t>
  </si>
  <si>
    <t>Bee County</t>
  </si>
  <si>
    <t>32,563</t>
  </si>
  <si>
    <t>880 sq mi_x000D_
(2,279 km)</t>
  </si>
  <si>
    <t>Milam County</t>
  </si>
  <si>
    <t>347,833</t>
  </si>
  <si>
    <t>1,059 sq mi_x000D_
(2,743 km)</t>
  </si>
  <si>
    <t>1,958,578</t>
  </si>
  <si>
    <t>1,247 sq mi_x000D_
(3,230 km)</t>
  </si>
  <si>
    <t>Blanco County</t>
  </si>
  <si>
    <t>11,626</t>
  </si>
  <si>
    <t>Borden County</t>
  </si>
  <si>
    <t>673</t>
  </si>
  <si>
    <t>Bosque County</t>
  </si>
  <si>
    <t>McLennan County</t>
  </si>
  <si>
    <t>18,326</t>
  </si>
  <si>
    <t>989 sq mi_x000D_
(2,561 km)</t>
  </si>
  <si>
    <t>Bowie County</t>
  </si>
  <si>
    <t>Red River County</t>
  </si>
  <si>
    <t>94,012</t>
  </si>
  <si>
    <t>Brazoria County</t>
  </si>
  <si>
    <t>362,457</t>
  </si>
  <si>
    <t>1,387 sq mi_x000D_
(3,592 km)</t>
  </si>
  <si>
    <t>Brazos County</t>
  </si>
  <si>
    <t>222,830</t>
  </si>
  <si>
    <t>Brewster County</t>
  </si>
  <si>
    <t>Presidio County</t>
  </si>
  <si>
    <t>9,337</t>
  </si>
  <si>
    <t>6,193 sq mi_x000D_
(16,040 km)</t>
  </si>
  <si>
    <t>Briscoe County</t>
  </si>
  <si>
    <t>1,528</t>
  </si>
  <si>
    <t>Starr County</t>
  </si>
  <si>
    <t>7,235</t>
  </si>
  <si>
    <t>38,053</t>
  </si>
  <si>
    <t>944 sq mi_x000D_
(2,445 km)</t>
  </si>
  <si>
    <t>Burleson County</t>
  </si>
  <si>
    <t>18,011</t>
  </si>
  <si>
    <t>Burnet County</t>
  </si>
  <si>
    <t>46,804</t>
  </si>
  <si>
    <t>995 sq mi_x000D_
(2,577 km)</t>
  </si>
  <si>
    <t>42,338</t>
  </si>
  <si>
    <t>21,744</t>
  </si>
  <si>
    <t>Callahan County</t>
  </si>
  <si>
    <t>13,946</t>
  </si>
  <si>
    <t>423,725</t>
  </si>
  <si>
    <t>906 sq mi_x000D_
(2,347 km)</t>
  </si>
  <si>
    <t>Camp County</t>
  </si>
  <si>
    <t>Upshur County</t>
  </si>
  <si>
    <t>12,855</t>
  </si>
  <si>
    <t>Carson County</t>
  </si>
  <si>
    <t>6,032</t>
  </si>
  <si>
    <t>923 sq mi_x000D_
(2,391 km)</t>
  </si>
  <si>
    <t>30,012</t>
  </si>
  <si>
    <t>938 sq mi_x000D_
(2,429 km)</t>
  </si>
  <si>
    <t>Castro County</t>
  </si>
  <si>
    <t>7,843</t>
  </si>
  <si>
    <t>41,441</t>
  </si>
  <si>
    <t>52,240</t>
  </si>
  <si>
    <t>1,052 sq mi_x000D_
(2,725 km)</t>
  </si>
  <si>
    <t>Childress County</t>
  </si>
  <si>
    <t>7,067</t>
  </si>
  <si>
    <t>Cooke County</t>
  </si>
  <si>
    <t>10,421</t>
  </si>
  <si>
    <t>Cochran County</t>
  </si>
  <si>
    <t>2,851</t>
  </si>
  <si>
    <t>Coke County</t>
  </si>
  <si>
    <t>Tom Green County</t>
  </si>
  <si>
    <t>3,306</t>
  </si>
  <si>
    <t>Coleman County</t>
  </si>
  <si>
    <t>1,273 sq mi_x000D_
(3,297 km)</t>
  </si>
  <si>
    <t>Collin County</t>
  </si>
  <si>
    <t>969,603</t>
  </si>
  <si>
    <t>Collingsworth County</t>
  </si>
  <si>
    <t>2,987</t>
  </si>
  <si>
    <t>Colorado County</t>
  </si>
  <si>
    <t>21,232</t>
  </si>
  <si>
    <t>963 sq mi_x000D_
(2,494 km)</t>
  </si>
  <si>
    <t>Comal County</t>
  </si>
  <si>
    <t>141,009</t>
  </si>
  <si>
    <t>13,573</t>
  </si>
  <si>
    <t>Concho County</t>
  </si>
  <si>
    <t>2,717</t>
  </si>
  <si>
    <t>992 sq mi_x000D_
(2,569 km)</t>
  </si>
  <si>
    <t>39,895</t>
  </si>
  <si>
    <t>Coryell County</t>
  </si>
  <si>
    <t>74,913</t>
  </si>
  <si>
    <t>Cottle County</t>
  </si>
  <si>
    <t>1,387</t>
  </si>
  <si>
    <t>901 sq mi_x000D_
(2,334 km)</t>
  </si>
  <si>
    <t>Crane County</t>
  </si>
  <si>
    <t>4,740</t>
  </si>
  <si>
    <t>786 sq mi_x000D_
(2,036 km)</t>
  </si>
  <si>
    <t>3,564</t>
  </si>
  <si>
    <t>2,808 sq mi_x000D_
(7,273 km)</t>
  </si>
  <si>
    <t>Crosby County</t>
  </si>
  <si>
    <t>5,899</t>
  </si>
  <si>
    <t>Culberson County</t>
  </si>
  <si>
    <t>2,231</t>
  </si>
  <si>
    <t>3,813 sq mi_x000D_
(9,876 km)</t>
  </si>
  <si>
    <t>Dallam County</t>
  </si>
  <si>
    <t>7,208</t>
  </si>
  <si>
    <t>1,505 sq mi_x000D_
(3,898 km)</t>
  </si>
  <si>
    <t>2,618,148</t>
  </si>
  <si>
    <t>12,813</t>
  </si>
  <si>
    <t>Deaf Smith County</t>
  </si>
  <si>
    <t>18,836</t>
  </si>
  <si>
    <t>1,497 sq mi_x000D_
(3,877 km)</t>
  </si>
  <si>
    <t>5,298</t>
  </si>
  <si>
    <t>277 sq mi_x000D_
(717 km)</t>
  </si>
  <si>
    <t>Denton County</t>
  </si>
  <si>
    <t>836,210</t>
  </si>
  <si>
    <t>20,226</t>
  </si>
  <si>
    <t>Dickens County</t>
  </si>
  <si>
    <t>2,209</t>
  </si>
  <si>
    <t>904 sq mi_x000D_
(2,341 km)</t>
  </si>
  <si>
    <t>Dimmit County</t>
  </si>
  <si>
    <t>10,418</t>
  </si>
  <si>
    <t>1,331 sq mi_x000D_
(3,447 km)</t>
  </si>
  <si>
    <t>Donley County</t>
  </si>
  <si>
    <t>3,311</t>
  </si>
  <si>
    <t>930 sq mi_x000D_
(2,409 km)</t>
  </si>
  <si>
    <t>11,273</t>
  </si>
  <si>
    <t>1,793 sq mi_x000D_
(4,644 km)</t>
  </si>
  <si>
    <t>Eastland County</t>
  </si>
  <si>
    <t>18,411</t>
  </si>
  <si>
    <t>926 sq mi_x000D_
(2,398 km)</t>
  </si>
  <si>
    <t>Ector County</t>
  </si>
  <si>
    <t>157,087</t>
  </si>
  <si>
    <t>1,953</t>
  </si>
  <si>
    <t>2,120 sq mi_x000D_
(5,491 km)</t>
  </si>
  <si>
    <t>Navarro County</t>
  </si>
  <si>
    <t>173,620</t>
  </si>
  <si>
    <t>940 sq mi_x000D_
(2,435 km)</t>
  </si>
  <si>
    <t>840,410</t>
  </si>
  <si>
    <t>Erath County</t>
  </si>
  <si>
    <t>41,969</t>
  </si>
  <si>
    <t>1,086 sq mi_x000D_
(2,813 km)</t>
  </si>
  <si>
    <t>Falls County</t>
  </si>
  <si>
    <t>17,437</t>
  </si>
  <si>
    <t>769 sq mi_x000D_
(1,992 km)</t>
  </si>
  <si>
    <t>34,446</t>
  </si>
  <si>
    <t>892 sq mi_x000D_
(2,310 km)</t>
  </si>
  <si>
    <t>25,272</t>
  </si>
  <si>
    <t>950 sq mi_x000D_
(2,460 km)</t>
  </si>
  <si>
    <t>Fisher County</t>
  </si>
  <si>
    <t>3,880</t>
  </si>
  <si>
    <t>5,855</t>
  </si>
  <si>
    <t>Foard County</t>
  </si>
  <si>
    <t>1,222</t>
  </si>
  <si>
    <t>707 sq mi_x000D_
(1,831 km)</t>
  </si>
  <si>
    <t>Fort Bend County</t>
  </si>
  <si>
    <t>764,828</t>
  </si>
  <si>
    <t>Titus County</t>
  </si>
  <si>
    <t>10,767</t>
  </si>
  <si>
    <t>Freestone County</t>
  </si>
  <si>
    <t>19,625</t>
  </si>
  <si>
    <t>Frio County</t>
  </si>
  <si>
    <t>19,600</t>
  </si>
  <si>
    <t>Gaines County</t>
  </si>
  <si>
    <t>Galveston County</t>
  </si>
  <si>
    <t>335,036</t>
  </si>
  <si>
    <t>Garza County</t>
  </si>
  <si>
    <t>6,528</t>
  </si>
  <si>
    <t>Gillespie County</t>
  </si>
  <si>
    <t>26,646</t>
  </si>
  <si>
    <t>Glasscock County</t>
  </si>
  <si>
    <t>1,348</t>
  </si>
  <si>
    <t>Goliad County</t>
  </si>
  <si>
    <t>7,562</t>
  </si>
  <si>
    <t>854 sq mi_x000D_
(2,212 km)</t>
  </si>
  <si>
    <t>Gonzales County</t>
  </si>
  <si>
    <t>20,893</t>
  </si>
  <si>
    <t>22,404</t>
  </si>
  <si>
    <t>131,140</t>
  </si>
  <si>
    <t>Gregg County</t>
  </si>
  <si>
    <t>123,367</t>
  </si>
  <si>
    <t>Grimes County</t>
  </si>
  <si>
    <t>28,032</t>
  </si>
  <si>
    <t>159,659</t>
  </si>
  <si>
    <t>34,134</t>
  </si>
  <si>
    <t>1,005 sq mi_x000D_
(2,603 km)</t>
  </si>
  <si>
    <t>3,071</t>
  </si>
  <si>
    <t>8,422</t>
  </si>
  <si>
    <t>Hansford County</t>
  </si>
  <si>
    <t>5,477</t>
  </si>
  <si>
    <t>3,994</t>
  </si>
  <si>
    <t>57,139</t>
  </si>
  <si>
    <t>4,652,980</t>
  </si>
  <si>
    <t>1,729 sq mi_x000D_
(4,478 km)</t>
  </si>
  <si>
    <t>66,661</t>
  </si>
  <si>
    <t>Hartley County</t>
  </si>
  <si>
    <t>5,691</t>
  </si>
  <si>
    <t>1,462 sq mi_x000D_
(3,787 km)</t>
  </si>
  <si>
    <t>5,746</t>
  </si>
  <si>
    <t>Hays County</t>
  </si>
  <si>
    <t>Travis County</t>
  </si>
  <si>
    <t>214,485</t>
  </si>
  <si>
    <t>Hemphill County</t>
  </si>
  <si>
    <t>4,024</t>
  </si>
  <si>
    <t>81,064</t>
  </si>
  <si>
    <t>774,769</t>
  </si>
  <si>
    <t>1,569 sq mi_x000D_
(4,064 km)</t>
  </si>
  <si>
    <t>Hill County</t>
  </si>
  <si>
    <t>35,852</t>
  </si>
  <si>
    <t>962 sq mi_x000D_
(2,492 km)</t>
  </si>
  <si>
    <t>Hockley County</t>
  </si>
  <si>
    <t>23,088</t>
  </si>
  <si>
    <t>Hood County</t>
  </si>
  <si>
    <t>58,273</t>
  </si>
  <si>
    <t>36,496</t>
  </si>
  <si>
    <t>785 sq mi_x000D_
(2,033 km)</t>
  </si>
  <si>
    <t>23,021</t>
  </si>
  <si>
    <t>1,231 sq mi_x000D_
(3,188 km)</t>
  </si>
  <si>
    <t>36,040</t>
  </si>
  <si>
    <t>Hudspeth County</t>
  </si>
  <si>
    <t>4,408</t>
  </si>
  <si>
    <t>4,571 sq mi_x000D_
(11,839 km)</t>
  </si>
  <si>
    <t>Hunt County</t>
  </si>
  <si>
    <t>93,872</t>
  </si>
  <si>
    <t>841 sq mi_x000D_
(2,178 km)</t>
  </si>
  <si>
    <t>21,375</t>
  </si>
  <si>
    <t>Irion County</t>
  </si>
  <si>
    <t>1,516</t>
  </si>
  <si>
    <t>Jack County</t>
  </si>
  <si>
    <t>8,832</t>
  </si>
  <si>
    <t>917 sq mi_x000D_
(2,375 km)</t>
  </si>
  <si>
    <t>14,805</t>
  </si>
  <si>
    <t>35,561</t>
  </si>
  <si>
    <t>2,280</t>
  </si>
  <si>
    <t>2,265 sq mi_x000D_
(5,866 km)</t>
  </si>
  <si>
    <t>256,299</t>
  </si>
  <si>
    <t>Jim Hogg County</t>
  </si>
  <si>
    <t>5,202</t>
  </si>
  <si>
    <t>1,136 sq mi_x000D_
(2,942 km)</t>
  </si>
  <si>
    <t>Jim Wells County</t>
  </si>
  <si>
    <t>Nueces County</t>
  </si>
  <si>
    <t>40,871</t>
  </si>
  <si>
    <t>865 sq mi_x000D_
(2,240 km)</t>
  </si>
  <si>
    <t>167,301</t>
  </si>
  <si>
    <t>729 sq mi_x000D_
(1,888 km)</t>
  </si>
  <si>
    <t>19,983</t>
  </si>
  <si>
    <t>Karnes County</t>
  </si>
  <si>
    <t>15,187</t>
  </si>
  <si>
    <t>750 sq mi_x000D_
(1,942 km)</t>
  </si>
  <si>
    <t>Kaufman County</t>
  </si>
  <si>
    <t>122,883</t>
  </si>
  <si>
    <t>44,026</t>
  </si>
  <si>
    <t>Kenedy County</t>
  </si>
  <si>
    <t>417</t>
  </si>
  <si>
    <t>1,457 sq mi_x000D_
(3,774 km)</t>
  </si>
  <si>
    <t>Kerr County</t>
  </si>
  <si>
    <t>51,720</t>
  </si>
  <si>
    <t>Kimble County</t>
  </si>
  <si>
    <t>4,410</t>
  </si>
  <si>
    <t>1,251 sq mi_x000D_
(3,240 km)</t>
  </si>
  <si>
    <t>King County</t>
  </si>
  <si>
    <t>296</t>
  </si>
  <si>
    <t>912 sq mi_x000D_
(2,362 km)</t>
  </si>
  <si>
    <t>Kinney County</t>
  </si>
  <si>
    <t>3,745</t>
  </si>
  <si>
    <t>1,364 sq mi_x000D_
(3,533 km)</t>
  </si>
  <si>
    <t>Kleberg County</t>
  </si>
  <si>
    <t>31,088</t>
  </si>
  <si>
    <t>3,710</t>
  </si>
  <si>
    <t>49,587</t>
  </si>
  <si>
    <t>Lamb County</t>
  </si>
  <si>
    <t>13,210</t>
  </si>
  <si>
    <t>Lampasas County</t>
  </si>
  <si>
    <t>21,207</t>
  </si>
  <si>
    <t>La Salle County</t>
  </si>
  <si>
    <t>7,584</t>
  </si>
  <si>
    <t>Lavaca County</t>
  </si>
  <si>
    <t>20,062</t>
  </si>
  <si>
    <t>970 sq mi_x000D_
(2,512 km)</t>
  </si>
  <si>
    <t>17,183</t>
  </si>
  <si>
    <t>17,243</t>
  </si>
  <si>
    <t>83,658</t>
  </si>
  <si>
    <t>1,160 sq mi_x000D_
(3,004 km)</t>
  </si>
  <si>
    <t>23,527</t>
  </si>
  <si>
    <t>Lipscomb County</t>
  </si>
  <si>
    <t>3,378</t>
  </si>
  <si>
    <t>932 sq mi_x000D_
(2,414 km)</t>
  </si>
  <si>
    <t>Live Oak County</t>
  </si>
  <si>
    <t>12,174</t>
  </si>
  <si>
    <t>Llano County</t>
  </si>
  <si>
    <t>21,210</t>
  </si>
  <si>
    <t>935 sq mi_x000D_
(2,422 km)</t>
  </si>
  <si>
    <t>Loving County</t>
  </si>
  <si>
    <t>134</t>
  </si>
  <si>
    <t>Lubbock County</t>
  </si>
  <si>
    <t>305,225</t>
  </si>
  <si>
    <t>Lynn County</t>
  </si>
  <si>
    <t>5,859</t>
  </si>
  <si>
    <t>McCulloch County</t>
  </si>
  <si>
    <t>7,957</t>
  </si>
  <si>
    <t>251,259</t>
  </si>
  <si>
    <t>McMullen County</t>
  </si>
  <si>
    <t>778</t>
  </si>
  <si>
    <t>14,222</t>
  </si>
  <si>
    <t>10,064</t>
  </si>
  <si>
    <t>5,626</t>
  </si>
  <si>
    <t>915 sq mi_x000D_
(2,370 km)</t>
  </si>
  <si>
    <t>4,222</t>
  </si>
  <si>
    <t>Matagorda County</t>
  </si>
  <si>
    <t>36,840</t>
  </si>
  <si>
    <t>1,114 sq mi_x000D_
(2,885 km)</t>
  </si>
  <si>
    <t>Maverick County</t>
  </si>
  <si>
    <t>323</t>
  </si>
  <si>
    <t>58,216</t>
  </si>
  <si>
    <t>1,280 sq mi_x000D_
(3,315 km)</t>
  </si>
  <si>
    <t>325</t>
  </si>
  <si>
    <t>50,066</t>
  </si>
  <si>
    <t>1,328 sq mi_x000D_
(3,440 km)</t>
  </si>
  <si>
    <t>327</t>
  </si>
  <si>
    <t>2,124</t>
  </si>
  <si>
    <t>329</t>
  </si>
  <si>
    <t>165,049</t>
  </si>
  <si>
    <t>331</t>
  </si>
  <si>
    <t>25,053</t>
  </si>
  <si>
    <t>1,017 sq mi_x000D_
(2,634 km)</t>
  </si>
  <si>
    <t>333</t>
  </si>
  <si>
    <t>4,921</t>
  </si>
  <si>
    <t>748 sq mi_x000D_
(1,937 km)</t>
  </si>
  <si>
    <t>335</t>
  </si>
  <si>
    <t>8,468</t>
  </si>
  <si>
    <t>Montague County</t>
  </si>
  <si>
    <t>337</t>
  </si>
  <si>
    <t>19,539</t>
  </si>
  <si>
    <t>339</t>
  </si>
  <si>
    <t>570,934</t>
  </si>
  <si>
    <t>341</t>
  </si>
  <si>
    <t>22,097</t>
  </si>
  <si>
    <t>343</t>
  </si>
  <si>
    <t>12,467</t>
  </si>
  <si>
    <t>Motley County</t>
  </si>
  <si>
    <t>345</t>
  </si>
  <si>
    <t>1,230</t>
  </si>
  <si>
    <t>347</t>
  </si>
  <si>
    <t>65,580</t>
  </si>
  <si>
    <t>349</t>
  </si>
  <si>
    <t>48,701</t>
  </si>
  <si>
    <t>351</t>
  </si>
  <si>
    <t>13,952</t>
  </si>
  <si>
    <t>Nolan County</t>
  </si>
  <si>
    <t>353</t>
  </si>
  <si>
    <t>14,770</t>
  </si>
  <si>
    <t>355</t>
  </si>
  <si>
    <t>San Patricio County</t>
  </si>
  <si>
    <t>361,221</t>
  </si>
  <si>
    <t>Ochiltree County</t>
  </si>
  <si>
    <t>357</t>
  </si>
  <si>
    <t>10,073</t>
  </si>
  <si>
    <t>918 sq mi_x000D_
(2,378 km)</t>
  </si>
  <si>
    <t>359</t>
  </si>
  <si>
    <t>2,114</t>
  </si>
  <si>
    <t>361</t>
  </si>
  <si>
    <t>85,047</t>
  </si>
  <si>
    <t>Palo Pinto County</t>
  </si>
  <si>
    <t>363</t>
  </si>
  <si>
    <t>28,570</t>
  </si>
  <si>
    <t>365</t>
  </si>
  <si>
    <t>23,243</t>
  </si>
  <si>
    <t>801 sq mi_x000D_
(2,075 km)</t>
  </si>
  <si>
    <t>Parker County</t>
  </si>
  <si>
    <t>367</t>
  </si>
  <si>
    <t>133,463</t>
  </si>
  <si>
    <t>Parmer County</t>
  </si>
  <si>
    <t>369</t>
  </si>
  <si>
    <t>9,842</t>
  </si>
  <si>
    <t>Pecos County</t>
  </si>
  <si>
    <t>371</t>
  </si>
  <si>
    <t>15,634</t>
  </si>
  <si>
    <t>4,764 sq mi_x000D_
(12,339 km)</t>
  </si>
  <si>
    <t>373</t>
  </si>
  <si>
    <t>49,162</t>
  </si>
  <si>
    <t>1,057 sq mi_x000D_
(2,738 km)</t>
  </si>
  <si>
    <t>375</t>
  </si>
  <si>
    <t>120,458</t>
  </si>
  <si>
    <t>377</t>
  </si>
  <si>
    <t>7,156</t>
  </si>
  <si>
    <t>3,856 sq mi_x000D_
(9,987 km)</t>
  </si>
  <si>
    <t>Rains County</t>
  </si>
  <si>
    <t>379</t>
  </si>
  <si>
    <t>11,762</t>
  </si>
  <si>
    <t>Randall County</t>
  </si>
  <si>
    <t>381</t>
  </si>
  <si>
    <t>134,442</t>
  </si>
  <si>
    <t>Reagan County</t>
  </si>
  <si>
    <t>383</t>
  </si>
  <si>
    <t>1,175 sq mi_x000D_
(3,043 km)</t>
  </si>
  <si>
    <t>Real County</t>
  </si>
  <si>
    <t>385</t>
  </si>
  <si>
    <t>3,429</t>
  </si>
  <si>
    <t>387</t>
  </si>
  <si>
    <t>12,229</t>
  </si>
  <si>
    <t>1,050 sq mi_x000D_
(2,719 km)</t>
  </si>
  <si>
    <t>Reeves County</t>
  </si>
  <si>
    <t>389</t>
  </si>
  <si>
    <t>15,281</t>
  </si>
  <si>
    <t>2,636 sq mi_x000D_
(6,827 km)</t>
  </si>
  <si>
    <t>391</t>
  </si>
  <si>
    <t>7,224</t>
  </si>
  <si>
    <t>770 sq mi_x000D_
(1,994 km)</t>
  </si>
  <si>
    <t>393</t>
  </si>
  <si>
    <t>938</t>
  </si>
  <si>
    <t>924 sq mi_x000D_
(2,393 km)</t>
  </si>
  <si>
    <t>395</t>
  </si>
  <si>
    <t>Rockwall County</t>
  </si>
  <si>
    <t>397</t>
  </si>
  <si>
    <t>96,788</t>
  </si>
  <si>
    <t>Runnels County</t>
  </si>
  <si>
    <t>399</t>
  </si>
  <si>
    <t>1,054 sq mi_x000D_
(2,730 km)</t>
  </si>
  <si>
    <t>Rusk County</t>
  </si>
  <si>
    <t>401</t>
  </si>
  <si>
    <t>52,833</t>
  </si>
  <si>
    <t>Sabine County</t>
  </si>
  <si>
    <t>403</t>
  </si>
  <si>
    <t>10,461</t>
  </si>
  <si>
    <t>San Augustine County</t>
  </si>
  <si>
    <t>405</t>
  </si>
  <si>
    <t>San Jacinto County</t>
  </si>
  <si>
    <t>407</t>
  </si>
  <si>
    <t>28,270</t>
  </si>
  <si>
    <t>409</t>
  </si>
  <si>
    <t>67,215</t>
  </si>
  <si>
    <t>San Saba County</t>
  </si>
  <si>
    <t>411</t>
  </si>
  <si>
    <t>5,959</t>
  </si>
  <si>
    <t>Schleicher County</t>
  </si>
  <si>
    <t>413</t>
  </si>
  <si>
    <t>3,001</t>
  </si>
  <si>
    <t>1,311 sq mi_x000D_
(3,395 km)</t>
  </si>
  <si>
    <t>Scurry County</t>
  </si>
  <si>
    <t>415</t>
  </si>
  <si>
    <t>17,050</t>
  </si>
  <si>
    <t>Shackelford County</t>
  </si>
  <si>
    <t>3,328</t>
  </si>
  <si>
    <t>419</t>
  </si>
  <si>
    <t>25,513</t>
  </si>
  <si>
    <t>421</t>
  </si>
  <si>
    <t>3,067</t>
  </si>
  <si>
    <t>423</t>
  </si>
  <si>
    <t>227,727</t>
  </si>
  <si>
    <t>Somervell County</t>
  </si>
  <si>
    <t>425</t>
  </si>
  <si>
    <t>8,845</t>
  </si>
  <si>
    <t>427</t>
  </si>
  <si>
    <t>64,454</t>
  </si>
  <si>
    <t>1,223 sq mi_x000D_
(3,168 km)</t>
  </si>
  <si>
    <t>429</t>
  </si>
  <si>
    <t>Sterling County</t>
  </si>
  <si>
    <t>431</t>
  </si>
  <si>
    <t>1,295</t>
  </si>
  <si>
    <t>Stonewall County</t>
  </si>
  <si>
    <t>433</t>
  </si>
  <si>
    <t>1,388</t>
  </si>
  <si>
    <t>Sutton County</t>
  </si>
  <si>
    <t>435</t>
  </si>
  <si>
    <t>3,767</t>
  </si>
  <si>
    <t>1,454 sq mi_x000D_
(3,766 km)</t>
  </si>
  <si>
    <t>Swisher County</t>
  </si>
  <si>
    <t>437</t>
  </si>
  <si>
    <t>7,515</t>
  </si>
  <si>
    <t>Tarrant County</t>
  </si>
  <si>
    <t>439</t>
  </si>
  <si>
    <t>2,054,475</t>
  </si>
  <si>
    <t>441</t>
  </si>
  <si>
    <t>136,290</t>
  </si>
  <si>
    <t>443</t>
  </si>
  <si>
    <t>810</t>
  </si>
  <si>
    <t>2,358 sq mi_x000D_
(6,107 km)</t>
  </si>
  <si>
    <t>Terry County</t>
  </si>
  <si>
    <t>445</t>
  </si>
  <si>
    <t>12,715</t>
  </si>
  <si>
    <t>890 sq mi_x000D_
(2,305 km)</t>
  </si>
  <si>
    <t>Throckmorton County</t>
  </si>
  <si>
    <t>447</t>
  </si>
  <si>
    <t>1,527</t>
  </si>
  <si>
    <t>449</t>
  </si>
  <si>
    <t>32,904</t>
  </si>
  <si>
    <t>451</t>
  </si>
  <si>
    <t>118,019</t>
  </si>
  <si>
    <t>1,522 sq mi_x000D_
(3,942 km)</t>
  </si>
  <si>
    <t>453</t>
  </si>
  <si>
    <t>1,226,698</t>
  </si>
  <si>
    <t>455</t>
  </si>
  <si>
    <t>14,667</t>
  </si>
  <si>
    <t>Tyler County</t>
  </si>
  <si>
    <t>457</t>
  </si>
  <si>
    <t>21,539</t>
  </si>
  <si>
    <t>459</t>
  </si>
  <si>
    <t>41,281</t>
  </si>
  <si>
    <t>Upton County</t>
  </si>
  <si>
    <t>461</t>
  </si>
  <si>
    <t>3,663</t>
  </si>
  <si>
    <t>Uvalde County</t>
  </si>
  <si>
    <t>463</t>
  </si>
  <si>
    <t>27,132</t>
  </si>
  <si>
    <t>1,557 sq mi_x000D_
(4,033 km)</t>
  </si>
  <si>
    <t>Val Verde County</t>
  </si>
  <si>
    <t>465</t>
  </si>
  <si>
    <t>49,205</t>
  </si>
  <si>
    <t>3,171 sq mi_x000D_
(8,213 km)</t>
  </si>
  <si>
    <t>Van Zandt County</t>
  </si>
  <si>
    <t>467</t>
  </si>
  <si>
    <t>55,182</t>
  </si>
  <si>
    <t>Victoria County</t>
  </si>
  <si>
    <t>469</t>
  </si>
  <si>
    <t>92,084</t>
  </si>
  <si>
    <t>471</t>
  </si>
  <si>
    <t>72,245</t>
  </si>
  <si>
    <t>Waller County</t>
  </si>
  <si>
    <t>473</t>
  </si>
  <si>
    <t>51,307</t>
  </si>
  <si>
    <t>475</t>
  </si>
  <si>
    <t>11,472</t>
  </si>
  <si>
    <t>477</t>
  </si>
  <si>
    <t>35,043</t>
  </si>
  <si>
    <t>Webb County</t>
  </si>
  <si>
    <t>479</t>
  </si>
  <si>
    <t>274,794</t>
  </si>
  <si>
    <t>3,357 sq mi_x000D_
(8,695 km)</t>
  </si>
  <si>
    <t>Wharton County</t>
  </si>
  <si>
    <t>481</t>
  </si>
  <si>
    <t>41,968</t>
  </si>
  <si>
    <t>483</t>
  </si>
  <si>
    <t>5,358</t>
  </si>
  <si>
    <t>485</t>
  </si>
  <si>
    <t>132,000</t>
  </si>
  <si>
    <t>Wilbarger County</t>
  </si>
  <si>
    <t>487</t>
  </si>
  <si>
    <t>12,764</t>
  </si>
  <si>
    <t>Willacy County</t>
  </si>
  <si>
    <t>489</t>
  </si>
  <si>
    <t>21,584</t>
  </si>
  <si>
    <t>491</t>
  </si>
  <si>
    <t>547,545</t>
  </si>
  <si>
    <t>493</t>
  </si>
  <si>
    <t>49,304</t>
  </si>
  <si>
    <t>Winkler County</t>
  </si>
  <si>
    <t>495</t>
  </si>
  <si>
    <t>7,574</t>
  </si>
  <si>
    <t>Wise County</t>
  </si>
  <si>
    <t>497</t>
  </si>
  <si>
    <t>66,181</t>
  </si>
  <si>
    <t>499</t>
  </si>
  <si>
    <t>44,314</t>
  </si>
  <si>
    <t>650 sq mi_x000D_
(1,683 km)</t>
  </si>
  <si>
    <t>Yoakum County</t>
  </si>
  <si>
    <t>501</t>
  </si>
  <si>
    <t>8,568</t>
  </si>
  <si>
    <t>Young County</t>
  </si>
  <si>
    <t>503</t>
  </si>
  <si>
    <t>17,979</t>
  </si>
  <si>
    <t>Zapata County</t>
  </si>
  <si>
    <t>505</t>
  </si>
  <si>
    <t>14,322</t>
  </si>
  <si>
    <t>Zavala County</t>
  </si>
  <si>
    <t>507</t>
  </si>
  <si>
    <t>11,948</t>
  </si>
  <si>
    <t>Area[17]</t>
  </si>
  <si>
    <t>6,710</t>
  </si>
  <si>
    <t>2,590 sq mi_x000D_
(6,708 km)</t>
  </si>
  <si>
    <t>Box Elder County</t>
  </si>
  <si>
    <t>56,046</t>
  </si>
  <si>
    <t>5,746 sq mi_x000D_
(14,882 km)</t>
  </si>
  <si>
    <t>Cache County</t>
  </si>
  <si>
    <t>128,289</t>
  </si>
  <si>
    <t>1,165 sq mi_x000D_
(3,017 km)</t>
  </si>
  <si>
    <t>20,463</t>
  </si>
  <si>
    <t>1,478 sq mi_x000D_
(3,828 km)</t>
  </si>
  <si>
    <t>Daggett County</t>
  </si>
  <si>
    <t>950</t>
  </si>
  <si>
    <t>355,481</t>
  </si>
  <si>
    <t>Duchesne County</t>
  </si>
  <si>
    <t>19,938</t>
  </si>
  <si>
    <t>3,241 sq mi_x000D_
(8,394 km)</t>
  </si>
  <si>
    <t>Emery County</t>
  </si>
  <si>
    <t>10,012</t>
  </si>
  <si>
    <t>4,462 sq mi_x000D_
(11,557 km)</t>
  </si>
  <si>
    <t>5,051</t>
  </si>
  <si>
    <t>5,175 sq mi_x000D_
(13,403 km)</t>
  </si>
  <si>
    <t>9,754</t>
  </si>
  <si>
    <t>3,672 sq mi_x000D_
(9,510 km)</t>
  </si>
  <si>
    <t>54,839</t>
  </si>
  <si>
    <t>3,297 sq mi_x000D_
(8,539 km)</t>
  </si>
  <si>
    <t>Juab County</t>
  </si>
  <si>
    <t>12,017</t>
  </si>
  <si>
    <t>3,392 sq mi_x000D_
(8,785 km)</t>
  </si>
  <si>
    <t>7,886</t>
  </si>
  <si>
    <t>3,990 sq mi_x000D_
(10,334 km)</t>
  </si>
  <si>
    <t>Millard County</t>
  </si>
  <si>
    <t>13,188</t>
  </si>
  <si>
    <t>6,572 sq mi_x000D_
(17,021 km)</t>
  </si>
  <si>
    <t>12,124</t>
  </si>
  <si>
    <t>Piute County</t>
  </si>
  <si>
    <t>1,479</t>
  </si>
  <si>
    <t>Rich County</t>
  </si>
  <si>
    <t>2,483</t>
  </si>
  <si>
    <t>Salt Lake County</t>
  </si>
  <si>
    <t>1,160,437</t>
  </si>
  <si>
    <t>742 sq mi_x000D_
(1,922 km)</t>
  </si>
  <si>
    <t>15,308</t>
  </si>
  <si>
    <t>7,820 sq mi_x000D_
(20,254 km)</t>
  </si>
  <si>
    <t>Sanpete County</t>
  </si>
  <si>
    <t>30,939</t>
  </si>
  <si>
    <t>21,620</t>
  </si>
  <si>
    <t>1,911 sq mi_x000D_
(4,949 km)</t>
  </si>
  <si>
    <t>42,145</t>
  </si>
  <si>
    <t>1,872 sq mi_x000D_
(4,848 km)</t>
  </si>
  <si>
    <t>Tooele County</t>
  </si>
  <si>
    <t>72,259</t>
  </si>
  <si>
    <t>6,941 sq mi_x000D_
(17,977 km)</t>
  </si>
  <si>
    <t>Uintah County</t>
  </si>
  <si>
    <t>35,734</t>
  </si>
  <si>
    <t>4,480 sq mi_x000D_
(11,603 km)</t>
  </si>
  <si>
    <t>Utah County</t>
  </si>
  <si>
    <t>636,235</t>
  </si>
  <si>
    <t>2,003 sq mi_x000D_
(5,188 km)</t>
  </si>
  <si>
    <t>Wasatch County</t>
  </si>
  <si>
    <t>23,530</t>
  </si>
  <si>
    <t>1,176 sq mi_x000D_
(3,046 km)</t>
  </si>
  <si>
    <t>177,556</t>
  </si>
  <si>
    <t>2,426 sq mi_x000D_
(6,283 km)</t>
  </si>
  <si>
    <t>2,711</t>
  </si>
  <si>
    <t>2,461 sq mi_x000D_
(6,374 km)</t>
  </si>
  <si>
    <t>Weber County</t>
  </si>
  <si>
    <t>260,213</t>
  </si>
  <si>
    <t>Addison County</t>
  </si>
  <si>
    <t>37,035</t>
  </si>
  <si>
    <t>770 sq mi_x000D_
(1,995 km²)</t>
  </si>
  <si>
    <t>Bennington County</t>
  </si>
  <si>
    <t>36,317</t>
  </si>
  <si>
    <t>Caledonia County</t>
  </si>
  <si>
    <t>30,780</t>
  </si>
  <si>
    <t>Chittenden County</t>
  </si>
  <si>
    <t>161,382</t>
  </si>
  <si>
    <t>6,163</t>
  </si>
  <si>
    <t>48,799</t>
  </si>
  <si>
    <t>Grand Isle County</t>
  </si>
  <si>
    <t>83 sq mi_x000D_
(215 km)</t>
  </si>
  <si>
    <t>Lamoille County</t>
  </si>
  <si>
    <t>25,235</t>
  </si>
  <si>
    <t>28,899</t>
  </si>
  <si>
    <t>689 sq mi_x000D_
(1,785 km)</t>
  </si>
  <si>
    <t>27,100</t>
  </si>
  <si>
    <t>Rutland County</t>
  </si>
  <si>
    <t>59,736</t>
  </si>
  <si>
    <t>58,612</t>
  </si>
  <si>
    <t>43,386</t>
  </si>
  <si>
    <t>789 sq mi_x000D_
(2,044 km)</t>
  </si>
  <si>
    <t>Windsor County</t>
  </si>
  <si>
    <t>55,737</t>
  </si>
  <si>
    <t>Accomack County</t>
  </si>
  <si>
    <t>32,973</t>
  </si>
  <si>
    <t>105,703</t>
  </si>
  <si>
    <t>15,677</t>
  </si>
  <si>
    <t>Amelia County</t>
  </si>
  <si>
    <t>12,903</t>
  </si>
  <si>
    <t>Amherst County</t>
  </si>
  <si>
    <t>31,914</t>
  </si>
  <si>
    <t>Appomattox County</t>
  </si>
  <si>
    <t>15,414</t>
  </si>
  <si>
    <t>Arlington County</t>
  </si>
  <si>
    <t>229,164</t>
  </si>
  <si>
    <t>26 sq mi_x000D_
(67 km)</t>
  </si>
  <si>
    <t>Augusta County</t>
  </si>
  <si>
    <t>74,314</t>
  </si>
  <si>
    <t>77,724</t>
  </si>
  <si>
    <t>Bland County</t>
  </si>
  <si>
    <t>6,561</t>
  </si>
  <si>
    <t>359 sq mi_x000D_
(930 km)</t>
  </si>
  <si>
    <t>Botetourt County</t>
  </si>
  <si>
    <t>33,347</t>
  </si>
  <si>
    <t>16,698</t>
  </si>
  <si>
    <t>22,776</t>
  </si>
  <si>
    <t>Buckingham County</t>
  </si>
  <si>
    <t>17,032</t>
  </si>
  <si>
    <t>55,086</t>
  </si>
  <si>
    <t>29,984</t>
  </si>
  <si>
    <t>29,724</t>
  </si>
  <si>
    <t>Charles City County</t>
  </si>
  <si>
    <t>036</t>
  </si>
  <si>
    <t>7,040</t>
  </si>
  <si>
    <t>12,201</t>
  </si>
  <si>
    <t>335,687</t>
  </si>
  <si>
    <t>14,363</t>
  </si>
  <si>
    <t>177 sq mi_x000D_
(458 km)</t>
  </si>
  <si>
    <t>5,211</t>
  </si>
  <si>
    <t>Culpeper County</t>
  </si>
  <si>
    <t>49,432</t>
  </si>
  <si>
    <t>Goochland County</t>
  </si>
  <si>
    <t>9,719</t>
  </si>
  <si>
    <t>Dickenson County</t>
  </si>
  <si>
    <t>15,115</t>
  </si>
  <si>
    <t>Dinwiddie County</t>
  </si>
  <si>
    <t>27,852</t>
  </si>
  <si>
    <t>11,130</t>
  </si>
  <si>
    <t>Fairfax County</t>
  </si>
  <si>
    <t>1,142,234</t>
  </si>
  <si>
    <t>Fauquier County</t>
  </si>
  <si>
    <t>68,782</t>
  </si>
  <si>
    <t>15,651</t>
  </si>
  <si>
    <t>Fluvanna County</t>
  </si>
  <si>
    <t>26,235</t>
  </si>
  <si>
    <t>287 sq mi_x000D_
(743 km)</t>
  </si>
  <si>
    <t>56,264</t>
  </si>
  <si>
    <t>83,199</t>
  </si>
  <si>
    <t>16,708</t>
  </si>
  <si>
    <t>37,143</t>
  </si>
  <si>
    <t>22,253</t>
  </si>
  <si>
    <t>16,012</t>
  </si>
  <si>
    <t>19,162</t>
  </si>
  <si>
    <t>157 sq mi_x000D_
(407 km)</t>
  </si>
  <si>
    <t>Greensville County</t>
  </si>
  <si>
    <t>11,885</t>
  </si>
  <si>
    <t>35,125</t>
  </si>
  <si>
    <t>Hanover County</t>
  </si>
  <si>
    <t>103,227</t>
  </si>
  <si>
    <t>Henrico County</t>
  </si>
  <si>
    <t>325,155</t>
  </si>
  <si>
    <t>51,881</t>
  </si>
  <si>
    <t>2,214</t>
  </si>
  <si>
    <t>Isle of Wight County</t>
  </si>
  <si>
    <t>36,314</t>
  </si>
  <si>
    <t>James City County</t>
  </si>
  <si>
    <t>73,147</t>
  </si>
  <si>
    <t>King and Queen County</t>
  </si>
  <si>
    <t>7,158</t>
  </si>
  <si>
    <t>King George County</t>
  </si>
  <si>
    <t>25,515</t>
  </si>
  <si>
    <t>King William County</t>
  </si>
  <si>
    <t>16,269</t>
  </si>
  <si>
    <t>275 sq mi_x000D_
(712 km)</t>
  </si>
  <si>
    <t>10,965</t>
  </si>
  <si>
    <t>133 sq mi_x000D_
(344 km)</t>
  </si>
  <si>
    <t>24,742</t>
  </si>
  <si>
    <t>Loudoun County</t>
  </si>
  <si>
    <t>375,629</t>
  </si>
  <si>
    <t>34,602</t>
  </si>
  <si>
    <t>Lunenburg County</t>
  </si>
  <si>
    <t>12,299</t>
  </si>
  <si>
    <t>13,134</t>
  </si>
  <si>
    <t>322 sq mi_x000D_
(834 km)</t>
  </si>
  <si>
    <t>Mathews County</t>
  </si>
  <si>
    <t>8,862</t>
  </si>
  <si>
    <t>31,081</t>
  </si>
  <si>
    <t>10,606</t>
  </si>
  <si>
    <t>97,653</t>
  </si>
  <si>
    <t>14,785</t>
  </si>
  <si>
    <t>New Kent County</t>
  </si>
  <si>
    <t>20,392</t>
  </si>
  <si>
    <t>12,155</t>
  </si>
  <si>
    <t>207 sq mi_x000D_
(536 km)</t>
  </si>
  <si>
    <t>12,232</t>
  </si>
  <si>
    <t>Nottoway County</t>
  </si>
  <si>
    <t>315 sq mi_x000D_
(816 km)</t>
  </si>
  <si>
    <t>35,385</t>
  </si>
  <si>
    <t>23,726</t>
  </si>
  <si>
    <t>Patrick County</t>
  </si>
  <si>
    <t>18,045</t>
  </si>
  <si>
    <t>483 sq mi_x000D_
(1,251 km)</t>
  </si>
  <si>
    <t>Pittsylvania County</t>
  </si>
  <si>
    <t>62,194</t>
  </si>
  <si>
    <t>Powhatan County</t>
  </si>
  <si>
    <t>28,031</t>
  </si>
  <si>
    <t>Prince Edward County</t>
  </si>
  <si>
    <t>353 sq mi_x000D_
(914 km)</t>
  </si>
  <si>
    <t>Prince George County</t>
  </si>
  <si>
    <t>37,862</t>
  </si>
  <si>
    <t>Prince William County</t>
  </si>
  <si>
    <t>451,721</t>
  </si>
  <si>
    <t>34,332</t>
  </si>
  <si>
    <t>Rappahannock County</t>
  </si>
  <si>
    <t>7,378</t>
  </si>
  <si>
    <t>8,908</t>
  </si>
  <si>
    <t>Roanoke County</t>
  </si>
  <si>
    <t>94,409</t>
  </si>
  <si>
    <t>Rockbridge County</t>
  </si>
  <si>
    <t>22,354</t>
  </si>
  <si>
    <t>78,593</t>
  </si>
  <si>
    <t>27,891</t>
  </si>
  <si>
    <t>22,126</t>
  </si>
  <si>
    <t>Shenandoah County</t>
  </si>
  <si>
    <t>43,190</t>
  </si>
  <si>
    <t>Smyth County</t>
  </si>
  <si>
    <t>31,470</t>
  </si>
  <si>
    <t>Southampton County</t>
  </si>
  <si>
    <t>18,109</t>
  </si>
  <si>
    <t>Spotsylvania County</t>
  </si>
  <si>
    <t>130,475</t>
  </si>
  <si>
    <t>142,003</t>
  </si>
  <si>
    <t>6,709</t>
  </si>
  <si>
    <t>11,715</t>
  </si>
  <si>
    <t>42,899</t>
  </si>
  <si>
    <t>39,083</t>
  </si>
  <si>
    <t>214 sq mi_x000D_
(554 km)</t>
  </si>
  <si>
    <t>54,591</t>
  </si>
  <si>
    <t>17,629</t>
  </si>
  <si>
    <t>39,718</t>
  </si>
  <si>
    <t>Wythe County</t>
  </si>
  <si>
    <t>29,119</t>
  </si>
  <si>
    <t>67,837</t>
  </si>
  <si>
    <t>106 sq mi_x000D_
(275 km)</t>
  </si>
  <si>
    <t>Population (2019)</t>
  </si>
  <si>
    <t>Land area[11]</t>
  </si>
  <si>
    <t>Whitman County</t>
  </si>
  <si>
    <t>Asotin County</t>
  </si>
  <si>
    <t>22,582</t>
  </si>
  <si>
    <t>204,390</t>
  </si>
  <si>
    <t>1,700 sq mi_x000D_
(4,403 km)</t>
  </si>
  <si>
    <t>Chelan County</t>
  </si>
  <si>
    <t>77,200</t>
  </si>
  <si>
    <t>2,920 sq mi_x000D_
(7,563 km)</t>
  </si>
  <si>
    <t>Clallam County</t>
  </si>
  <si>
    <t>77,331</t>
  </si>
  <si>
    <t>488,241</t>
  </si>
  <si>
    <t>Walla Walla County</t>
  </si>
  <si>
    <t>3,985</t>
  </si>
  <si>
    <t>Cowlitz County</t>
  </si>
  <si>
    <t>110,593</t>
  </si>
  <si>
    <t>1,139 sq mi_x000D_
(2,950 km)</t>
  </si>
  <si>
    <t>43,429</t>
  </si>
  <si>
    <t>1,819 sq mi_x000D_
(4,711 km)</t>
  </si>
  <si>
    <t>Ferry County</t>
  </si>
  <si>
    <t>7,627</t>
  </si>
  <si>
    <t>2,204 sq mi_x000D_
(5,708 km)</t>
  </si>
  <si>
    <t>95,222</t>
  </si>
  <si>
    <t>2,225</t>
  </si>
  <si>
    <t>97,733</t>
  </si>
  <si>
    <t>2,680 sq mi_x000D_
(6,941 km)</t>
  </si>
  <si>
    <t>Grays Harbor County</t>
  </si>
  <si>
    <t>75,061</t>
  </si>
  <si>
    <t>Island County</t>
  </si>
  <si>
    <t>85,141</t>
  </si>
  <si>
    <t>32,221</t>
  </si>
  <si>
    <t>1,804 sq mi_x000D_
(4,672 km)</t>
  </si>
  <si>
    <t>2,252,782</t>
  </si>
  <si>
    <t>2,115 sq mi_x000D_
(5,478 km)</t>
  </si>
  <si>
    <t>Kitsap County</t>
  </si>
  <si>
    <t>271,473</t>
  </si>
  <si>
    <t>Kittitas County</t>
  </si>
  <si>
    <t>Yakima County</t>
  </si>
  <si>
    <t>47,935</t>
  </si>
  <si>
    <t>2,297 sq mi_x000D_
(5,949 km)</t>
  </si>
  <si>
    <t>Klickitat County</t>
  </si>
  <si>
    <t>22,425</t>
  </si>
  <si>
    <t>80,707</t>
  </si>
  <si>
    <t>2,403 sq mi_x000D_
(6,224 km)</t>
  </si>
  <si>
    <t>10,939</t>
  </si>
  <si>
    <t>2,311 sq mi_x000D_
(5,985 km)</t>
  </si>
  <si>
    <t>66,768</t>
  </si>
  <si>
    <t>Okanogan County</t>
  </si>
  <si>
    <t>42,243</t>
  </si>
  <si>
    <t>5,268 sq mi_x000D_
(13,644 km)</t>
  </si>
  <si>
    <t>Pacific County</t>
  </si>
  <si>
    <t>22,471</t>
  </si>
  <si>
    <t>Pend Oreille County</t>
  </si>
  <si>
    <t>13,724</t>
  </si>
  <si>
    <t>1,400 sq mi_x000D_
(3,626 km)</t>
  </si>
  <si>
    <t>904,980</t>
  </si>
  <si>
    <t>1,670 sq mi_x000D_
(4,325 km)</t>
  </si>
  <si>
    <t>Whatcom County</t>
  </si>
  <si>
    <t>17,582</t>
  </si>
  <si>
    <t>Skagit County</t>
  </si>
  <si>
    <t>129,205</t>
  </si>
  <si>
    <t>1,731 sq mi_x000D_
(4,483 km)</t>
  </si>
  <si>
    <t>Skamania County</t>
  </si>
  <si>
    <t>12,083</t>
  </si>
  <si>
    <t>1,656 sq mi_x000D_
(4,289 km)</t>
  </si>
  <si>
    <t>Snohomish County</t>
  </si>
  <si>
    <t>822,083</t>
  </si>
  <si>
    <t>2,087 sq mi_x000D_
(5,405 km)</t>
  </si>
  <si>
    <t>Spokane County</t>
  </si>
  <si>
    <t>522,798</t>
  </si>
  <si>
    <t>1,764 sq mi_x000D_
(4,569 km)</t>
  </si>
  <si>
    <t>45,723</t>
  </si>
  <si>
    <t>2,478 sq mi_x000D_
(6,418 km)</t>
  </si>
  <si>
    <t>290,536</t>
  </si>
  <si>
    <t>Wahkiakum County</t>
  </si>
  <si>
    <t>4,488</t>
  </si>
  <si>
    <t>60,760</t>
  </si>
  <si>
    <t>1,270 sq mi_x000D_
(3,289 km)</t>
  </si>
  <si>
    <t>229,247</t>
  </si>
  <si>
    <t>2,107 sq mi_x000D_
(5,457 km)</t>
  </si>
  <si>
    <t>50,104</t>
  </si>
  <si>
    <t>2,159 sq mi_x000D_
(5,592 km)</t>
  </si>
  <si>
    <t>250,873</t>
  </si>
  <si>
    <t>4,296 sq mi_x000D_
(11,127 km)</t>
  </si>
  <si>
    <t>Washington (state)</t>
  </si>
  <si>
    <t>7,614,893</t>
  </si>
  <si>
    <t>66,544 sq mi (172,350 km)</t>
  </si>
  <si>
    <t>FIPS code[13]</t>
  </si>
  <si>
    <t>16,589</t>
  </si>
  <si>
    <t>104,169</t>
  </si>
  <si>
    <t>24,629</t>
  </si>
  <si>
    <t>Braxton County</t>
  </si>
  <si>
    <t>14,523</t>
  </si>
  <si>
    <t>Brooke County</t>
  </si>
  <si>
    <t>24,069</t>
  </si>
  <si>
    <t>89 sq mi_x000D_
(231 km)</t>
  </si>
  <si>
    <t>Cabell County</t>
  </si>
  <si>
    <t>Kanawha County</t>
  </si>
  <si>
    <t>96,319</t>
  </si>
  <si>
    <t>9,386</t>
  </si>
  <si>
    <t>Doddridge County</t>
  </si>
  <si>
    <t>8,202</t>
  </si>
  <si>
    <t>46,039</t>
  </si>
  <si>
    <t>8,693</t>
  </si>
  <si>
    <t>Hardy County</t>
  </si>
  <si>
    <t>11,937</t>
  </si>
  <si>
    <t>Greenbrier County</t>
  </si>
  <si>
    <t>35,480</t>
  </si>
  <si>
    <t>1,021 sq mi_x000D_
(2,644 km)</t>
  </si>
  <si>
    <t>23,964</t>
  </si>
  <si>
    <t>30,676</t>
  </si>
  <si>
    <t>14,025</t>
  </si>
  <si>
    <t>Monongalia County</t>
  </si>
  <si>
    <t>69,099</t>
  </si>
  <si>
    <t>29,211</t>
  </si>
  <si>
    <t>53,498</t>
  </si>
  <si>
    <t>193,063</t>
  </si>
  <si>
    <t>16,372</t>
  </si>
  <si>
    <t>389 sq mi_x000D_
(1,008 km)</t>
  </si>
  <si>
    <t>36,743</t>
  </si>
  <si>
    <t>56,418</t>
  </si>
  <si>
    <t>33,107</t>
  </si>
  <si>
    <t>27,324</t>
  </si>
  <si>
    <t>22,113</t>
  </si>
  <si>
    <t>62,264</t>
  </si>
  <si>
    <t>28,212</t>
  </si>
  <si>
    <t>Mingo County</t>
  </si>
  <si>
    <t>26,839</t>
  </si>
  <si>
    <t>96,189</t>
  </si>
  <si>
    <t>13,502</t>
  </si>
  <si>
    <t>17,541</t>
  </si>
  <si>
    <t>26,233</t>
  </si>
  <si>
    <t>44,443</t>
  </si>
  <si>
    <t>7,695</t>
  </si>
  <si>
    <t>Pleasants County</t>
  </si>
  <si>
    <t>7,605</t>
  </si>
  <si>
    <t>8,719</t>
  </si>
  <si>
    <t>Preston County</t>
  </si>
  <si>
    <t>33,520</t>
  </si>
  <si>
    <t>55,486</t>
  </si>
  <si>
    <t>Raleigh County</t>
  </si>
  <si>
    <t>78,859</t>
  </si>
  <si>
    <t>29,405</t>
  </si>
  <si>
    <t>1,040 sq mi_x000D_
(2,694 km)</t>
  </si>
  <si>
    <t>Ritchie County</t>
  </si>
  <si>
    <t>14,926</t>
  </si>
  <si>
    <t>Summers County</t>
  </si>
  <si>
    <t>13,927</t>
  </si>
  <si>
    <t>16,895</t>
  </si>
  <si>
    <t>Tucker County</t>
  </si>
  <si>
    <t>7,141</t>
  </si>
  <si>
    <t>9,208</t>
  </si>
  <si>
    <t>24,254</t>
  </si>
  <si>
    <t>42,481</t>
  </si>
  <si>
    <t>9,154</t>
  </si>
  <si>
    <t>Wetzel County</t>
  </si>
  <si>
    <t>16,583</t>
  </si>
  <si>
    <t>Wirt County</t>
  </si>
  <si>
    <t>5,717</t>
  </si>
  <si>
    <t>86,956</t>
  </si>
  <si>
    <t>23,796</t>
  </si>
  <si>
    <t>Population[4][7]</t>
  </si>
  <si>
    <t>20,875</t>
  </si>
  <si>
    <t>645.65 sq mi_x000D_
(1,672 km)</t>
  </si>
  <si>
    <t>16,157</t>
  </si>
  <si>
    <t>1,045.04 sq mi_x000D_
(2,707 km)</t>
  </si>
  <si>
    <t>Barron County</t>
  </si>
  <si>
    <t>45,870</t>
  </si>
  <si>
    <t>862.71 sq mi_x000D_
(2,234 km)</t>
  </si>
  <si>
    <t>Bayfield County</t>
  </si>
  <si>
    <t>St. Croix County</t>
  </si>
  <si>
    <t>15,014</t>
  </si>
  <si>
    <t>1,477.86 sq mi_x000D_
(3,828 km)</t>
  </si>
  <si>
    <t>248,007</t>
  </si>
  <si>
    <t>529.71 sq mi_x000D_
(1,372 km)</t>
  </si>
  <si>
    <t>Trempealeau County</t>
  </si>
  <si>
    <t>13,587</t>
  </si>
  <si>
    <t>671.64 sq mi_x000D_
(1,740 km)</t>
  </si>
  <si>
    <t>Burnett County</t>
  </si>
  <si>
    <t>15,457</t>
  </si>
  <si>
    <t>821.85 sq mi_x000D_
(2,129 km)</t>
  </si>
  <si>
    <t>Calumet County</t>
  </si>
  <si>
    <t>48,971</t>
  </si>
  <si>
    <t>318.24 sq mi_x000D_
(824 km)</t>
  </si>
  <si>
    <t>62,415</t>
  </si>
  <si>
    <t>1,008.37 sq mi_x000D_
(2,612 km)</t>
  </si>
  <si>
    <t>34,690</t>
  </si>
  <si>
    <t>1,209.82 sq mi_x000D_
(3,133 km)</t>
  </si>
  <si>
    <t>765.53 sq mi_x000D_
(1,983 km)</t>
  </si>
  <si>
    <t>16,644</t>
  </si>
  <si>
    <t>570.66 sq mi_x000D_
(1,478 km)</t>
  </si>
  <si>
    <t>Dane County</t>
  </si>
  <si>
    <t>488,073</t>
  </si>
  <si>
    <t>1,197.24 sq mi_x000D_
(3,101 km)</t>
  </si>
  <si>
    <t>88,759</t>
  </si>
  <si>
    <t>875.63 sq mi_x000D_
(2,268 km)</t>
  </si>
  <si>
    <t>Door County</t>
  </si>
  <si>
    <t>27,785</t>
  </si>
  <si>
    <t>481.98 sq mi_x000D_
(1,248 km)</t>
  </si>
  <si>
    <t>44,159</t>
  </si>
  <si>
    <t>1,304.14 sq mi_x000D_
(3,378 km)</t>
  </si>
  <si>
    <t>43,857</t>
  </si>
  <si>
    <t>850.11 sq mi_x000D_
(2,202 km)</t>
  </si>
  <si>
    <t>Eau Claire County</t>
  </si>
  <si>
    <t>98,736</t>
  </si>
  <si>
    <t>637.98 sq mi_x000D_
(1,652 km)</t>
  </si>
  <si>
    <t>4,423</t>
  </si>
  <si>
    <t>488.20 sq mi_x000D_
(1,264 km)</t>
  </si>
  <si>
    <t>Fond du Lac County</t>
  </si>
  <si>
    <t>101,633</t>
  </si>
  <si>
    <t>719.55 sq mi_x000D_
(1,864 km)</t>
  </si>
  <si>
    <t>9,304</t>
  </si>
  <si>
    <t>1,014.07 sq mi_x000D_
(2,626 km)</t>
  </si>
  <si>
    <t>51,208</t>
  </si>
  <si>
    <t>1,146.85 sq mi_x000D_
(2,970 km)</t>
  </si>
  <si>
    <t>583.96 sq mi_x000D_
(1,512 km)</t>
  </si>
  <si>
    <t>Green Lake County</t>
  </si>
  <si>
    <t>19,051</t>
  </si>
  <si>
    <t>349.44 sq mi_x000D_
(905 km)</t>
  </si>
  <si>
    <t>23,687</t>
  </si>
  <si>
    <t>762.58 sq mi_x000D_
(1,975 km)</t>
  </si>
  <si>
    <t>5,916</t>
  </si>
  <si>
    <t>758.17 sq mi_x000D_
(1,964 km)</t>
  </si>
  <si>
    <t>La Crosse County</t>
  </si>
  <si>
    <t>20,449</t>
  </si>
  <si>
    <t>987.72 sq mi_x000D_
(2,558 km)</t>
  </si>
  <si>
    <t>Milwaukee County</t>
  </si>
  <si>
    <t>83,686</t>
  </si>
  <si>
    <t>556.47 sq mi_x000D_
(1,441 km)</t>
  </si>
  <si>
    <t>Juneau County</t>
  </si>
  <si>
    <t>26,664</t>
  </si>
  <si>
    <t>766.93 sq mi_x000D_
(1,986 km)</t>
  </si>
  <si>
    <t>Kenosha County</t>
  </si>
  <si>
    <t>Racine County</t>
  </si>
  <si>
    <t>166,426</t>
  </si>
  <si>
    <t>271.99 sq mi_x000D_
(704 km)</t>
  </si>
  <si>
    <t>Kewaunee County</t>
  </si>
  <si>
    <t>20,574</t>
  </si>
  <si>
    <t>342.52 sq mi_x000D_
(887 km)</t>
  </si>
  <si>
    <t>114,638</t>
  </si>
  <si>
    <t>451.69 sq mi_x000D_
(1,170 km)</t>
  </si>
  <si>
    <t>16,836</t>
  </si>
  <si>
    <t>633.59 sq mi_x000D_
(1,641 km)</t>
  </si>
  <si>
    <t>Langlade County</t>
  </si>
  <si>
    <t>Oconto County</t>
  </si>
  <si>
    <t>19,977</t>
  </si>
  <si>
    <t>870.64 sq mi_x000D_
(2,255 km)</t>
  </si>
  <si>
    <t>Marathon County</t>
  </si>
  <si>
    <t>28,743</t>
  </si>
  <si>
    <t>878.97 sq mi_x000D_
(2,277 km)</t>
  </si>
  <si>
    <t>Manitowoc County</t>
  </si>
  <si>
    <t>81,442</t>
  </si>
  <si>
    <t>589.08 sq mi_x000D_
(1,526 km)</t>
  </si>
  <si>
    <t>134,063</t>
  </si>
  <si>
    <t>1,544.98 sq mi_x000D_
(4,001 km)</t>
  </si>
  <si>
    <t>Marinette County</t>
  </si>
  <si>
    <t>41,749</t>
  </si>
  <si>
    <t>1,399.35 sq mi_x000D_
(3,624 km)</t>
  </si>
  <si>
    <t>15,404</t>
  </si>
  <si>
    <t>455.60 sq mi_x000D_
(1,180 km)</t>
  </si>
  <si>
    <t>078</t>
  </si>
  <si>
    <t>4,232</t>
  </si>
  <si>
    <t>357.61 sq mi_x000D_
(926 km)</t>
  </si>
  <si>
    <t>947,735</t>
  </si>
  <si>
    <t>241.40 sq mi_x000D_
(625 km)</t>
  </si>
  <si>
    <t>44,673</t>
  </si>
  <si>
    <t>900.78 sq mi_x000D_
(2,333 km)</t>
  </si>
  <si>
    <t>37,660</t>
  </si>
  <si>
    <t>997.99 sq mi_x000D_
(2,585 km)</t>
  </si>
  <si>
    <t>35,998</t>
  </si>
  <si>
    <t>1,112.97 sq mi_x000D_
(2,883 km)</t>
  </si>
  <si>
    <t>Outagamie County</t>
  </si>
  <si>
    <t>176,695</t>
  </si>
  <si>
    <t>637.52 sq mi_x000D_
(1,651 km)</t>
  </si>
  <si>
    <t>Ozaukee County</t>
  </si>
  <si>
    <t>86,395</t>
  </si>
  <si>
    <t>233.08 sq mi_x000D_
(604 km)</t>
  </si>
  <si>
    <t>Pepin County</t>
  </si>
  <si>
    <t>7,469</t>
  </si>
  <si>
    <t>231.98 sq mi_x000D_
(601 km)</t>
  </si>
  <si>
    <t>41,019</t>
  </si>
  <si>
    <t>573.75 sq mi_x000D_
(1,486 km)</t>
  </si>
  <si>
    <t>44,205</t>
  </si>
  <si>
    <t>913.96 sq mi_x000D_
(2,367 km)</t>
  </si>
  <si>
    <t>70,019</t>
  </si>
  <si>
    <t>800.68 sq mi_x000D_
(2,074 km)</t>
  </si>
  <si>
    <t>Price County</t>
  </si>
  <si>
    <t>14,159</t>
  </si>
  <si>
    <t>1,254.38 sq mi_x000D_
(3,249 km)</t>
  </si>
  <si>
    <t>195,408</t>
  </si>
  <si>
    <t>332.5 sq mi_x000D_
(861 km)</t>
  </si>
  <si>
    <t>18,021</t>
  </si>
  <si>
    <t>586.15 sq mi_x000D_
(1,518 km)</t>
  </si>
  <si>
    <t>160,331</t>
  </si>
  <si>
    <t>718.14 sq mi_x000D_
(1,860 km)</t>
  </si>
  <si>
    <t>14,755</t>
  </si>
  <si>
    <t>913.59 sq mi_x000D_
(2,366 km)</t>
  </si>
  <si>
    <t>Sauk County</t>
  </si>
  <si>
    <t>61,976</t>
  </si>
  <si>
    <t>830.9 sq mi_x000D_
(2,152 km)</t>
  </si>
  <si>
    <t>Sawyer County</t>
  </si>
  <si>
    <t>16,557</t>
  </si>
  <si>
    <t>1,257.31 sq mi_x000D_
(3,256 km)</t>
  </si>
  <si>
    <t>Shawano County</t>
  </si>
  <si>
    <t>41,949</t>
  </si>
  <si>
    <t>893.06 sq mi_x000D_
(2,313 km)</t>
  </si>
  <si>
    <t>Sheboygan County</t>
  </si>
  <si>
    <t>115,507</t>
  </si>
  <si>
    <t>511.27 sq mi_x000D_
(1,324 km)</t>
  </si>
  <si>
    <t>84,345</t>
  </si>
  <si>
    <t>722.33 sq mi_x000D_
(1,871 km)</t>
  </si>
  <si>
    <t>20,689</t>
  </si>
  <si>
    <t>974.88 sq mi_x000D_
(2,525 km)</t>
  </si>
  <si>
    <t>28,816</t>
  </si>
  <si>
    <t>732.97 sq mi_x000D_
(1,898 km)</t>
  </si>
  <si>
    <t>29,773</t>
  </si>
  <si>
    <t>791.58 sq mi_x000D_
(2,050 km)</t>
  </si>
  <si>
    <t>Vilas County</t>
  </si>
  <si>
    <t>21,430</t>
  </si>
  <si>
    <t>856.60 sq mi_x000D_
(2,219 km)</t>
  </si>
  <si>
    <t>102,228</t>
  </si>
  <si>
    <t>555.13 sq mi_x000D_
(1,438 km)</t>
  </si>
  <si>
    <t>Washburn County</t>
  </si>
  <si>
    <t>15,911</t>
  </si>
  <si>
    <t>797.11 sq mi_x000D_
(2,065 km)</t>
  </si>
  <si>
    <t>131,887</t>
  </si>
  <si>
    <t>430.70 sq mi_x000D_
(1,116 km)</t>
  </si>
  <si>
    <t>Waukesha County</t>
  </si>
  <si>
    <t>389,891</t>
  </si>
  <si>
    <t>549.57 sq mi_x000D_
(1,423 km)</t>
  </si>
  <si>
    <t>Waupaca County</t>
  </si>
  <si>
    <t>52,410</t>
  </si>
  <si>
    <t>747.71 sq mi_x000D_
(1,937 km)</t>
  </si>
  <si>
    <t>Waushara County</t>
  </si>
  <si>
    <t>24,496</t>
  </si>
  <si>
    <t>626.15 sq mi_x000D_
(1,622 km)</t>
  </si>
  <si>
    <t>166,994</t>
  </si>
  <si>
    <t>434.49 sq mi_x000D_
(1,125 km)</t>
  </si>
  <si>
    <t>74,749</t>
  </si>
  <si>
    <t>793.12 sq mi_x000D_
(2,054 km)</t>
  </si>
  <si>
    <t>FIPS code [5]</t>
  </si>
  <si>
    <t>Population  [6][8]</t>
  </si>
  <si>
    <t>Area [6][9]</t>
  </si>
  <si>
    <t>37,276</t>
  </si>
  <si>
    <t>4,274 sq mi_x000D_
(11,070 km)</t>
  </si>
  <si>
    <t>Big Horn County</t>
  </si>
  <si>
    <t>11,794</t>
  </si>
  <si>
    <t>3,137 sq mi_x000D_
(8,125 km)</t>
  </si>
  <si>
    <t>47,874</t>
  </si>
  <si>
    <t>4,797 sq mi_x000D_
(12,424 km)</t>
  </si>
  <si>
    <t>15,666</t>
  </si>
  <si>
    <t>7,897 sq mi_x000D_
(20,453 km)</t>
  </si>
  <si>
    <t>Converse County</t>
  </si>
  <si>
    <t>14,008</t>
  </si>
  <si>
    <t>4,255 sq mi_x000D_
(11,020 km)</t>
  </si>
  <si>
    <t>7,155</t>
  </si>
  <si>
    <t>2,859 sq mi_x000D_
(7,405 km)</t>
  </si>
  <si>
    <t>41,110</t>
  </si>
  <si>
    <t>9,183 sq mi_x000D_
(23,784 km)</t>
  </si>
  <si>
    <t>Goshen County</t>
  </si>
  <si>
    <t>13,636</t>
  </si>
  <si>
    <t>2,225 sq mi_x000D_
(5,763 km)</t>
  </si>
  <si>
    <t>Hot Springs County</t>
  </si>
  <si>
    <t>4,822</t>
  </si>
  <si>
    <t>2,004 sq mi_x000D_
(5,190 km)</t>
  </si>
  <si>
    <t>8,615</t>
  </si>
  <si>
    <t>4,166 sq mi_x000D_
(10,790 km)</t>
  </si>
  <si>
    <t>Laramie County</t>
  </si>
  <si>
    <t>94,483</t>
  </si>
  <si>
    <t>2,686 sq mi_x000D_
(6,957 km)</t>
  </si>
  <si>
    <t>17,961</t>
  </si>
  <si>
    <t>4,069 sq mi_x000D_
(10,539 km)</t>
  </si>
  <si>
    <t>Natrona County</t>
  </si>
  <si>
    <t>78,621</t>
  </si>
  <si>
    <t>5,340 sq mi_x000D_
(13,831 km)</t>
  </si>
  <si>
    <t>Niobrara County</t>
  </si>
  <si>
    <t>2,456</t>
  </si>
  <si>
    <t>2,626 sq mi_x000D_
(6,801 km)</t>
  </si>
  <si>
    <t>28,702</t>
  </si>
  <si>
    <t>6,943 sq mi_x000D_
(17,982 km)</t>
  </si>
  <si>
    <t>8,756</t>
  </si>
  <si>
    <t>2,085 sq mi_x000D_
(5,400 km)</t>
  </si>
  <si>
    <t>29,596</t>
  </si>
  <si>
    <t>2,523 sq mi_x000D_
(6,535 km)</t>
  </si>
  <si>
    <t>Sublette County</t>
  </si>
  <si>
    <t>10,368</t>
  </si>
  <si>
    <t>4,882 sq mi_x000D_
(12,644 km)</t>
  </si>
  <si>
    <t>Sweetwater County</t>
  </si>
  <si>
    <t>45,267</t>
  </si>
  <si>
    <t>10,426 sq mi_x000D_
(27,003 km)</t>
  </si>
  <si>
    <t>21,675</t>
  </si>
  <si>
    <t>4,008 sq mi_x000D_
(10,381 km)</t>
  </si>
  <si>
    <t>Uinta County</t>
  </si>
  <si>
    <t>21,025</t>
  </si>
  <si>
    <t>2,082 sq mi_x000D_
(5,392 km)</t>
  </si>
  <si>
    <t>Washakie County</t>
  </si>
  <si>
    <t>8,464</t>
  </si>
  <si>
    <t>2,240 sq mi_x000D_
(5,802 km)</t>
  </si>
  <si>
    <t>Weston County</t>
  </si>
  <si>
    <t>7,082</t>
  </si>
  <si>
    <t>2,398 sq mi_x000D_
(6,211 km)</t>
  </si>
  <si>
    <t>Pop Den</t>
  </si>
  <si>
    <t>ColDensithumn1</t>
  </si>
  <si>
    <t>Area2</t>
  </si>
  <si>
    <t>area</t>
  </si>
  <si>
    <t>pop den</t>
  </si>
  <si>
    <t>pop 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</si>
</sst>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NumberFormat="1"/>
    <xf numFmtId="0" fontId="0" fillId="0" borderId="0" xfId="0" applyNumberFormat="1" applyAlignment="1">
      <alignment wrapText="1"/>
    </xf>
    <xf numFmtId="3" fontId="0" fillId="0" borderId="0" xfId="0" applyNumberFormat="1"/>
    <xf numFmtId="2" fontId="0" fillId="0" borderId="0" xfId="0" applyNumberFormat="1"/>
    <xf numFmtId="4" fontId="0" fillId="0" borderId="0" xfId="0" applyNumberFormat="1"/>
    <xf numFmtId="0" fontId="0" fillId="0" borderId="0" xfId="0" applyAlignment="1">
      <alignment wrapText="1"/>
    </xf>
    <xf numFmtId="164" fontId="0" fillId="0" borderId="0" xfId="0" applyNumberFormat="1"/>
    <xf numFmtId="2" fontId="0" fillId="0" borderId="0" xfId="0" applyNumberFormat="1" applyAlignment="1">
      <alignment wrapText="1"/>
    </xf>
    <xf numFmtId="1" fontId="0" fillId="0" borderId="0" xfId="0" applyNumberFormat="1"/>
    <xf numFmtId="1" fontId="0" fillId="0" borderId="0" xfId="0" applyNumberFormat="1" applyAlignment="1">
      <alignment horizontal="center"/>
    </xf>
    <xf numFmtId="0" fontId="0" fillId="0" borderId="0" xfId="0" applyAlignment="1">
      <alignment horizontal="center"/>
    </xf>
    <xf numFmtId="0" fontId="0" fillId="0" borderId="0" xfId="0" applyNumberFormat="1" applyAlignment="1">
      <alignment horizontal="center"/>
    </xf>
    <xf numFmtId="1"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wrapText="1"/>
    </xf>
    <xf numFmtId="0" fontId="0" fillId="0" borderId="0" xfId="0" applyNumberFormat="1" applyAlignment="1">
      <alignment vertical="top"/>
    </xf>
    <xf numFmtId="0" fontId="0" fillId="0" borderId="0" xfId="0" applyNumberFormat="1" applyAlignment="1">
      <alignment horizontal="center" vertical="top"/>
    </xf>
  </cellXfs>
  <cellStyles count="1">
    <cellStyle name="Normal" xfId="0" builtinId="0"/>
  </cellStyles>
  <dxfs count="315">
    <dxf>
      <numFmt numFmtId="2" formatCode="0.0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textRotation="0" wrapText="0" indent="0" justifyLastLine="0" shrinkToFit="0" readingOrder="0"/>
    </dxf>
    <dxf>
      <numFmt numFmtId="0" formatCode="General"/>
    </dxf>
    <dxf>
      <numFmt numFmtId="0" formatCode="General"/>
      <alignment horizontal="center" textRotation="0" wrapText="0" indent="0" justifyLastLine="0" shrinkToFit="0" readingOrder="0"/>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2" formatCode="0.00"/>
      <alignment horizontal="center" vertical="bottom" textRotation="0" wrapText="0" indent="0" justifyLastLine="0" shrinkToFit="0" readingOrder="0"/>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2" formatCode="0.0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2" formatCode="0.00"/>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 formatCode="0.0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0" formatCode="General"/>
    </dxf>
    <dxf>
      <numFmt numFmtId="0" formatCode="General"/>
    </dxf>
    <dxf>
      <numFmt numFmtId="0" formatCode="General"/>
    </dxf>
    <dxf>
      <numFmt numFmtId="0" formatCode="General"/>
    </dxf>
    <dxf>
      <numFmt numFmtId="0" formatCode="General"/>
    </dxf>
    <dxf>
      <numFmt numFmtId="1"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 formatCode="0"/>
      <alignment horizont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1"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1"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0" formatCode="General"/>
    </dxf>
    <dxf>
      <numFmt numFmtId="0" formatCode="General"/>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6" xr16:uid="{6B687223-C6F3-40E7-A760-7821D2EB99F0}" autoFormatId="16" applyNumberFormats="0" applyBorderFormats="0" applyFontFormats="0" applyPatternFormats="0" applyAlignmentFormats="0" applyWidthHeightFormats="0">
  <queryTableRefresh nextId="14" unboundColumnsRight="2">
    <queryTableFields count="6">
      <queryTableField id="1" name="County" tableColumnId="1"/>
      <queryTableField id="2" name="FIPS code[11]" tableColumnId="2"/>
      <queryTableField id="9" name="Population (2010)[15]" tableColumnId="9"/>
      <queryTableField id="10" name="Land Area[15]" tableColumnId="10"/>
      <queryTableField id="12" dataBound="0" tableColumnId="12"/>
      <queryTableField id="13" dataBound="0" tableColumnId="13"/>
    </queryTableFields>
    <queryTableDeletedFields count="7">
      <deletedField name="County seat[3]"/>
      <deletedField name="License # [12]"/>
      <deletedField name="Est.[3]"/>
      <deletedField name="Formed from[13]"/>
      <deletedField name="Etymology[6][14]"/>
      <deletedField name="Map"/>
      <deletedField name="Density [15]"/>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16" xr16:uid="{713600FF-6E75-4331-9E84-47BB36FDC1C5}" autoFormatId="16" applyNumberFormats="0" applyBorderFormats="0" applyFontFormats="0" applyPatternFormats="0" applyAlignmentFormats="0" applyWidthHeightFormats="0">
  <queryTableRefresh nextId="13" unboundColumnsRight="2">
    <queryTableFields count="6">
      <queryTableField id="1" name="County" tableColumnId="1"/>
      <queryTableField id="2" name="FIPS code[7]" tableColumnId="2"/>
      <queryTableField id="8" name="Population[10]" tableColumnId="8"/>
      <queryTableField id="9" name="Area[5][8]" tableColumnId="9"/>
      <queryTableField id="11" dataBound="0" tableColumnId="11"/>
      <queryTableField id="12" dataBound="0" tableColumnId="12"/>
    </queryTableFields>
    <queryTableDeletedFields count="6">
      <deletedField name="County seat[8]"/>
      <deletedField name="Est.[4]"/>
      <deletedField name="Formed from[9]"/>
      <deletedField name="Etymology[4]"/>
      <deletedField name="Map"/>
      <deletedField name="Density"/>
    </queryTableDeleted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3" connectionId="17" xr16:uid="{00D7190D-183B-4FC2-8E18-5615E6861648}" autoFormatId="16" applyNumberFormats="0" applyBorderFormats="0" applyFontFormats="0" applyPatternFormats="0" applyAlignmentFormats="0" applyWidthHeightFormats="0">
  <queryTableRefresh nextId="13" unboundColumnsRight="2">
    <queryTableFields count="6">
      <queryTableField id="1" name="County" tableColumnId="1"/>
      <queryTableField id="2" name="FIPS code[9]" tableColumnId="2"/>
      <queryTableField id="8" name="Population[12]" tableColumnId="8"/>
      <queryTableField id="9" name="Area[10]" tableColumnId="9"/>
      <queryTableField id="11" dataBound="0" tableColumnId="11"/>
      <queryTableField id="12" dataBound="0" tableColumnId="12"/>
    </queryTableFields>
    <queryTableDeletedFields count="6">
      <deletedField name="Origin[11]"/>
      <deletedField name="Etymology[11]"/>
      <deletedField name="County seat[10]"/>
      <deletedField name="Est.[10]"/>
      <deletedField name="Density"/>
      <deletedField name="Map"/>
    </queryTableDeleted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5" connectionId="19" xr16:uid="{5CA15585-ADE4-4FCD-87CF-D35612CC750C}" autoFormatId="16" applyNumberFormats="0" applyBorderFormats="0" applyFontFormats="0" applyPatternFormats="0" applyAlignmentFormats="0" applyWidthHeightFormats="0">
  <queryTableRefresh nextId="13" unboundColumnsRight="2">
    <queryTableFields count="6">
      <queryTableField id="1" name="County" tableColumnId="1"/>
      <queryTableField id="2" name="FIPS code[1]" tableColumnId="2"/>
      <queryTableField id="8" name="Population[2][6]" tableColumnId="8"/>
      <queryTableField id="9" name="Area[2]" tableColumnId="9"/>
      <queryTableField id="11" dataBound="0" tableColumnId="11"/>
      <queryTableField id="12" dataBound="0" tableColumnId="3"/>
    </queryTableFields>
    <queryTableDeletedFields count="6">
      <deletedField name="County seat[2]"/>
      <deletedField name="Est.[2]"/>
      <deletedField name="Origin[3]"/>
      <deletedField name="License Plate Designator[4]"/>
      <deletedField name="Etymology [5]"/>
      <deletedField name="Map"/>
    </queryTableDeleted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4" connectionId="18" xr16:uid="{5A94DA00-A740-4EAD-8CC5-837FF9A0AB74}"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6]" tableColumnId="2"/>
      <queryTableField id="7" name="Population[8]" tableColumnId="7"/>
      <queryTableField id="8" name="Area[8]" tableColumnId="8"/>
      <queryTableField id="10" dataBound="0" tableColumnId="10"/>
      <queryTableField id="11" dataBound="0" tableColumnId="3"/>
    </queryTableFields>
    <queryTableDeletedFields count="5">
      <deletedField name="County seat[7]"/>
      <deletedField name="Est.[7]"/>
      <deletedField name="Etymology"/>
      <deletedField name="Island(s)"/>
      <deletedField name="Map"/>
    </queryTableDeleted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20" xr16:uid="{DA5AC5D0-7DB5-437F-B605-6176A58D38AE}"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1]" tableColumnId="2"/>
      <queryTableField id="7" name="Population[2]" tableColumnId="7"/>
      <queryTableField id="8" name="Area[2]" tableColumnId="8"/>
      <queryTableField id="10" dataBound="0" tableColumnId="10"/>
      <queryTableField id="11" dataBound="0" tableColumnId="3"/>
    </queryTableFields>
    <queryTableDeletedFields count="5">
      <deletedField name="County seat[2]"/>
      <deletedField name="Est.[2]"/>
      <deletedField name="Origin"/>
      <deletedField name="Etymology[3][4]"/>
      <deletedField name="Map"/>
    </queryTableDeleted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25" xr16:uid="{D589EC66-32FE-42B8-B1AA-E252AD45DBAD}" autoFormatId="16" applyNumberFormats="0" applyBorderFormats="0" applyFontFormats="0" applyPatternFormats="0" applyAlignmentFormats="0" applyWidthHeightFormats="0">
  <queryTableRefresh nextId="13" unboundColumnsRight="2">
    <queryTableFields count="6">
      <queryTableField id="1" name="County" tableColumnId="1"/>
      <queryTableField id="2" name="FIPS code[7]" tableColumnId="2"/>
      <queryTableField id="8" name="Population[2]" tableColumnId="8"/>
      <queryTableField id="9" name="Area(Land only)[3][11]" tableColumnId="9"/>
      <queryTableField id="11" dataBound="0" tableColumnId="11"/>
      <queryTableField id="12" dataBound="0" tableColumnId="3"/>
    </queryTableFields>
    <queryTableDeletedFields count="6">
      <deletedField name="County seat[3][8]"/>
      <deletedField name="Est.[3][8]"/>
      <deletedField name="Origin"/>
      <deletedField name="Etymology[9]"/>
      <deletedField name="BMV Number [10]"/>
      <deletedField name="Map"/>
    </queryTableDeleted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2" connectionId="21" xr16:uid="{1B88D8CB-66F9-4773-AB27-25CB7B1BF1C6}" autoFormatId="16" applyNumberFormats="0" applyBorderFormats="0" applyFontFormats="0" applyPatternFormats="0" applyAlignmentFormats="0" applyWidthHeightFormats="0">
  <queryTableRefresh nextId="14" unboundColumnsRight="2">
    <queryTableFields count="6">
      <queryTableField id="1" name="County" tableColumnId="1"/>
      <queryTableField id="2" name="FIPS code[10]" tableColumnId="2"/>
      <queryTableField id="9" name="Population[13]" tableColumnId="9"/>
      <queryTableField id="10" name="Area[4]" tableColumnId="10"/>
      <queryTableField id="12" dataBound="0" tableColumnId="12"/>
      <queryTableField id="13" dataBound="0" tableColumnId="3"/>
    </queryTableFields>
    <queryTableDeletedFields count="7">
      <deletedField name="County seat[4]"/>
      <deletedField name="#"/>
      <deletedField name="Est.[4][11]"/>
      <deletedField name="Formed from[12]"/>
      <deletedField name="Etymology[11]"/>
      <deletedField name="Map #"/>
      <deletedField name="Map"/>
    </queryTableDeleted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3" connectionId="22" xr16:uid="{9AB89A3A-7B0B-46E7-800D-5074E57F7B3B}" autoFormatId="16" applyNumberFormats="0" applyBorderFormats="0" applyFontFormats="0" applyPatternFormats="0" applyAlignmentFormats="0" applyWidthHeightFormats="0">
  <queryTableRefresh nextId="13" unboundColumnsRight="2">
    <queryTableFields count="6">
      <queryTableField id="1" name="County" tableColumnId="1"/>
      <queryTableField id="2" name="FIPS code[3]" tableColumnId="2"/>
      <queryTableField id="8" name="Population[6]" tableColumnId="8"/>
      <queryTableField id="9" name="Area[4]" tableColumnId="9"/>
      <queryTableField id="11" dataBound="0" tableColumnId="11"/>
      <queryTableField id="12" dataBound="0" tableColumnId="3"/>
    </queryTableFields>
    <queryTableDeletedFields count="6">
      <deletedField name="County seat[4]"/>
      <deletedField name="Est.[4]"/>
      <deletedField name="Origin"/>
      <deletedField name="Etymology[5]"/>
      <deletedField name="County Code"/>
      <deletedField name="Map"/>
    </queryTableDeleted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2" connectionId="14" xr16:uid="{E0B26C22-2607-4688-BA1D-42D4326A849D}"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4]" tableColumnId="2"/>
      <queryTableField id="7" name="Population[6]" tableColumnId="7"/>
      <queryTableField id="8" name="Area[5]" tableColumnId="8"/>
      <queryTableField id="10" dataBound="0" tableColumnId="10"/>
      <queryTableField id="11" dataBound="0" tableColumnId="3"/>
    </queryTableFields>
    <queryTableDeletedFields count="5">
      <deletedField name="County seat[5]"/>
      <deletedField name="Est.[5]"/>
      <deletedField name="Origin[2]"/>
      <deletedField name="Etymology[2]"/>
      <deletedField name="Map"/>
    </queryTableDeleted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4" connectionId="50" xr16:uid="{078B45D2-D035-4F19-A508-A488EEF225BB}" autoFormatId="16" applyNumberFormats="0" applyBorderFormats="0" applyFontFormats="0" applyPatternFormats="0" applyAlignmentFormats="0" applyWidthHeightFormats="0">
  <queryTableRefresh nextId="11" unboundColumnsRight="1">
    <queryTableFields count="5">
      <queryTableField id="1" name="Parish" tableColumnId="1"/>
      <queryTableField id="2" name="FIPS code[4]" tableColumnId="2"/>
      <queryTableField id="7" name="Population[5]" tableColumnId="7"/>
      <queryTableField id="8" name="Area[5]" tableColumnId="8"/>
      <queryTableField id="10" dataBound="0" tableColumnId="10"/>
    </queryTableFields>
    <queryTableDeletedFields count="5">
      <deletedField name="Parish seat[5]"/>
      <deletedField name="Est.[5]"/>
      <deletedField name="Origin"/>
      <deletedField name="Etymology[6]"/>
      <deletedField name="Map"/>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9" xr16:uid="{DB9CFA68-DB0A-411A-9930-12A6108E8802}" autoFormatId="16" applyNumberFormats="0" applyBorderFormats="0" applyFontFormats="0" applyPatternFormats="0" applyAlignmentFormats="0" applyWidthHeightFormats="0">
  <queryTableRefresh nextId="11" unboundColumnsRight="2">
    <queryTableFields count="10">
      <queryTableField id="1" name="Census area" tableColumnId="1"/>
      <queryTableField id="2" name="FIPS code[4]" tableColumnId="2"/>
      <queryTableField id="3" name="Largest town (as of 2000)" tableColumnId="3"/>
      <queryTableField id="4" name="Etymology" tableColumnId="4"/>
      <queryTableField id="5" name="Density" tableColumnId="5"/>
      <queryTableField id="6" name="Population[1]" tableColumnId="6"/>
      <queryTableField id="7" name="Area[9]" tableColumnId="7"/>
      <queryTableField id="8" name="Map" tableColumnId="8"/>
      <queryTableField id="9" dataBound="0" tableColumnId="9"/>
      <queryTableField id="10" dataBound="0" tableColumnId="10"/>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5" connectionId="23" xr16:uid="{E165443B-3D42-4983-A25E-70712887BFEA}"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5]" tableColumnId="2"/>
      <queryTableField id="7" name="Population[6][7]" tableColumnId="7"/>
      <queryTableField id="8" name="Area[6][7]" tableColumnId="8"/>
      <queryTableField id="10" dataBound="0" tableColumnId="10"/>
      <queryTableField id="11" dataBound="0" tableColumnId="3"/>
    </queryTableFields>
    <queryTableDeletedFields count="5">
      <deletedField name="Seat[6]"/>
      <deletedField name="Est.[6]"/>
      <deletedField name="Origin"/>
      <deletedField name="Etymology"/>
      <deletedField name="Map"/>
    </queryTableDeleted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6" connectionId="24" xr16:uid="{7277387B-2022-450A-A7ED-F90CF020BE23}" autoFormatId="16" applyNumberFormats="0" applyBorderFormats="0" applyFontFormats="0" applyPatternFormats="0" applyAlignmentFormats="0" applyWidthHeightFormats="0">
  <queryTableRefresh nextId="16" unboundColumnsRight="3">
    <queryTableFields count="8">
      <queryTableField id="1" name="County" tableColumnId="1"/>
      <queryTableField id="2" name="FIPS code[5]" tableColumnId="2"/>
      <queryTableField id="9" name="Population[7]" tableColumnId="9"/>
      <queryTableField id="10" name="Area[6][8]" tableColumnId="10"/>
      <queryTableField id="11" name="Map" tableColumnId="11"/>
      <queryTableField id="12" dataBound="0" tableColumnId="12"/>
      <queryTableField id="13" dataBound="0" tableColumnId="13"/>
      <queryTableField id="15" dataBound="0" tableColumnId="15"/>
    </queryTableFields>
    <queryTableDeletedFields count="6">
      <deletedField name="County seat[2][6]"/>
      <deletedField name="Est.[2][6]"/>
      <deletedField name="Origin[2]"/>
      <deletedField name="Etymology[2]"/>
      <deletedField name="Flag"/>
      <deletedField name="Seal"/>
    </queryTableDeleted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2" connectionId="26" xr16:uid="{B47F6A3F-1F7B-4540-B220-F1FB7A4DADB8}"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14]" tableColumnId="2"/>
      <queryTableField id="7" name="Population[16]" tableColumnId="7"/>
      <queryTableField id="8" name="Area[16]" tableColumnId="8"/>
      <queryTableField id="10" dataBound="0" tableColumnId="10"/>
      <queryTableField id="11" dataBound="0" tableColumnId="3"/>
    </queryTableFields>
    <queryTableDeletedFields count="5">
      <deletedField name="County seat[15]"/>
      <deletedField name="Est.[16]"/>
      <deletedField name="Origin[10]"/>
      <deletedField name="Etymology[11]"/>
      <deletedField name="Map"/>
    </queryTableDeletedFields>
  </queryTableRefresh>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ernalData_2" connectionId="4" xr16:uid="{F6D2B4D1-1C09-4EB1-A44E-C05E436C3115}"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8]" tableColumnId="2"/>
      <queryTableField id="7" name="Population" tableColumnId="7"/>
      <queryTableField id="8" name="Area" tableColumnId="8"/>
      <queryTableField id="10" dataBound="0" tableColumnId="10"/>
      <queryTableField id="11" dataBound="0" tableColumnId="3"/>
    </queryTableFields>
    <queryTableDeletedFields count="5">
      <deletedField name="County seat"/>
      <deletedField name="Est."/>
      <deletedField name="Origin"/>
      <deletedField name="Etymology"/>
      <deletedField name="Map"/>
    </queryTableDeletedFields>
  </queryTableRefresh>
</queryTable>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ExternalData_3" connectionId="10" xr16:uid="{8C028B63-EEE6-40D5-AD5E-65B37C1161AA}" autoFormatId="16" applyNumberFormats="0" applyBorderFormats="0" applyFontFormats="0" applyPatternFormats="0" applyAlignmentFormats="0" applyWidthHeightFormats="0">
  <queryTableRefresh nextId="11" unboundColumnsRight="1">
    <queryTableFields count="7">
      <queryTableField id="1" name="County" tableColumnId="1"/>
      <queryTableField id="2" name="FIPS code[3]" tableColumnId="2"/>
      <queryTableField id="3" name="County seat[4]" tableColumnId="3"/>
      <queryTableField id="7" name="Population[4][8]" tableColumnId="7"/>
      <queryTableField id="8" name="Area[4][8]" tableColumnId="8"/>
      <queryTableField id="9" name="Map" tableColumnId="9"/>
      <queryTableField id="10" dataBound="0" tableColumnId="10"/>
    </queryTableFields>
    <queryTableDeletedFields count="3">
      <deletedField name="Est.[1][4]"/>
      <deletedField name="Origin[5][6][7]"/>
      <deletedField name="Etymology"/>
    </queryTableDeletedFields>
  </queryTableRefresh>
</queryTable>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ExternalData_4" connectionId="27" xr16:uid="{96209008-3D9C-4E0C-9C4C-C2C7D1353AE4}" autoFormatId="16" applyNumberFormats="0" applyBorderFormats="0" applyFontFormats="0" applyPatternFormats="0" applyAlignmentFormats="0" applyWidthHeightFormats="0">
  <queryTableRefresh nextId="13" unboundColumnsRight="2">
    <queryTableFields count="6">
      <queryTableField id="1" name="County" tableColumnId="1"/>
      <queryTableField id="2" name="FIPS code[1]" tableColumnId="2"/>
      <queryTableField id="8" name="Population[2]" tableColumnId="8"/>
      <queryTableField id="9" name="Area[4]" tableColumnId="9"/>
      <queryTableField id="11" dataBound="0" tableColumnId="11"/>
      <queryTableField id="12" dataBound="0" tableColumnId="3"/>
    </queryTableFields>
    <queryTableDeletedFields count="6">
      <deletedField name="County seat[2]"/>
      <deletedField name="Smithsonian Trinomial [3]"/>
      <deletedField name="Est.[4]"/>
      <deletedField name="Origin"/>
      <deletedField name="Etymology"/>
      <deletedField name="Map"/>
    </queryTableDeletedFields>
  </queryTableRefresh>
</queryTable>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ExternalData_2" connectionId="28" xr16:uid="{54EBE025-5DF6-439F-86BC-0E24A658FE01}"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7]" tableColumnId="2"/>
      <queryTableField id="7" name="Population[6]" tableColumnId="7"/>
      <queryTableField id="8" name="Area[8]" tableColumnId="8"/>
      <queryTableField id="10" dataBound="0" tableColumnId="10"/>
      <queryTableField id="11" dataBound="0" tableColumnId="3"/>
    </queryTableFields>
    <queryTableDeletedFields count="5">
      <deletedField name="County seat[8]"/>
      <deletedField name="Est.[8]"/>
      <deletedField name="Formed from[3]"/>
      <deletedField name="Etymology[3][9][10]"/>
      <deletedField name="Map"/>
    </queryTableDeletedFields>
  </queryTableRefresh>
</queryTable>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ExternalData_3" connectionId="29" xr16:uid="{E708EF87-0618-4C43-A63F-F94267D18071}" autoFormatId="16" applyNumberFormats="0" applyBorderFormats="0" applyFontFormats="0" applyPatternFormats="0" applyAlignmentFormats="0" applyWidthHeightFormats="0">
  <queryTableRefresh nextId="13" unboundColumnsRight="2">
    <queryTableFields count="6">
      <queryTableField id="1" name="County" tableColumnId="1"/>
      <queryTableField id="2" name="FIPS code[1]" tableColumnId="2"/>
      <queryTableField id="8" name="Population[2]" tableColumnId="8"/>
      <queryTableField id="9" name="Area[2]" tableColumnId="9"/>
      <queryTableField id="11" dataBound="0" tableColumnId="11"/>
      <queryTableField id="12" dataBound="0" tableColumnId="3"/>
    </queryTableFields>
    <queryTableDeletedFields count="6">
      <deletedField name="County seat[2]"/>
      <deletedField name="Est.[2]"/>
      <deletedField name="Origin"/>
      <deletedField name="Etymology"/>
      <deletedField name="License plate prefix [3]"/>
      <deletedField name="Map"/>
    </queryTableDeletedFields>
  </queryTableRefresh>
</queryTable>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ExternalData_5" connectionId="5" xr16:uid="{AE19ACF3-70EF-4E87-BD37-B960BF312A20}"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 [3]" tableColumnId="2"/>
      <queryTableField id="7" name="Population [6]" tableColumnId="7"/>
      <queryTableField id="8" name="Area [4][6]" tableColumnId="8"/>
      <queryTableField id="10" dataBound="0" tableColumnId="10"/>
      <queryTableField id="11" dataBound="0" tableColumnId="3"/>
    </queryTableFields>
    <queryTableDeletedFields count="5">
      <deletedField name="County seat [4]"/>
      <deletedField name="Est. [4]"/>
      <deletedField name="Formed from [5]"/>
      <deletedField name="Etymology [2]"/>
      <deletedField name="Map"/>
    </queryTableDeletedFields>
  </queryTableRefresh>
</queryTable>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ExternalData_7" connectionId="6" xr16:uid="{1729E04A-06E2-4993-AC66-4DD9CB85A7D0}"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 [2]" tableColumnId="2"/>
      <queryTableField id="7" name="Pop. [6]" tableColumnId="7"/>
      <queryTableField id="8" name="Area [3][7]" tableColumnId="8"/>
      <queryTableField id="10" dataBound="0" tableColumnId="10"/>
      <queryTableField id="11" dataBound="0" tableColumnId="3"/>
    </queryTableFields>
    <queryTableDeletedFields count="5">
      <deletedField name="County seat [3]"/>
      <deletedField name="Est. [3]"/>
      <deletedField name="Formed from [4]"/>
      <deletedField name="Etymology [5]"/>
      <deletedField name="Map"/>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4" xr16:uid="{695854F8-05BD-4852-8B31-DB7A542F2571}" autoFormatId="16" applyNumberFormats="0" applyBorderFormats="0" applyFontFormats="0" applyPatternFormats="0" applyAlignmentFormats="0" applyWidthHeightFormats="0">
  <queryTableRefresh nextId="12">
    <queryTableFields count="11">
      <queryTableField id="1" name="Borough" tableColumnId="1"/>
      <queryTableField id="2" name="FIPS code[4]" tableColumnId="2"/>
      <queryTableField id="3" name="Borough seat[5]" tableColumnId="3"/>
      <queryTableField id="4" name="Class [6][7][8]" tableColumnId="4"/>
      <queryTableField id="5" name="Est.[5]" tableColumnId="5"/>
      <queryTableField id="6" name="Origin" tableColumnId="6"/>
      <queryTableField id="7" name="Etymology" tableColumnId="7"/>
      <queryTableField id="8" name="Density" tableColumnId="8"/>
      <queryTableField id="9" name="Population[1]" tableColumnId="9"/>
      <queryTableField id="10" name="Area[9]" tableColumnId="10"/>
      <queryTableField id="11" name="Map" tableColumnId="11"/>
    </queryTableFields>
  </queryTableRefresh>
</queryTable>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ExternalData_2" connectionId="7" xr16:uid="{44164064-5070-4171-8C32-1D843D657AF0}"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 [3]" tableColumnId="2"/>
      <queryTableField id="7" name="Pop. (2017 est.)[6]" tableColumnId="7"/>
      <queryTableField id="8" name="Area [4][7]" tableColumnId="8"/>
      <queryTableField id="10" dataBound="0" tableColumnId="10"/>
      <queryTableField id="11" dataBound="0" tableColumnId="3"/>
    </queryTableFields>
    <queryTableDeletedFields count="5">
      <deletedField name="County seat [4]"/>
      <deletedField name="Est. [4]"/>
      <deletedField name="Origin [5]"/>
      <deletedField name="Etymology [5]"/>
      <deletedField name="Map"/>
    </queryTableDeletedFields>
  </queryTableRefresh>
</queryTable>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ExternalData_3" connectionId="31" xr16:uid="{712B3120-D935-4230-99CB-B633C861B445}" autoFormatId="16" applyNumberFormats="0" applyBorderFormats="0" applyFontFormats="0" applyPatternFormats="0" applyAlignmentFormats="0" applyWidthHeightFormats="0">
  <queryTableRefresh nextId="14" unboundColumnsRight="2">
    <queryTableFields count="6">
      <queryTableField id="1" name="County" tableColumnId="1"/>
      <queryTableField id="2" name="FIPS code[2]" tableColumnId="2"/>
      <queryTableField id="6" name="Population[3][5]" tableColumnId="6"/>
      <queryTableField id="7" name="Area[3][5]" tableColumnId="7"/>
      <queryTableField id="9" dataBound="0" tableColumnId="9"/>
      <queryTableField id="13" dataBound="0" tableColumnId="13"/>
    </queryTableFields>
    <queryTableDeletedFields count="4">
      <deletedField name="Map"/>
      <deletedField name="County seat[3]"/>
      <deletedField name="Est.[3]"/>
      <deletedField name="Etymology[4]"/>
    </queryTableDeletedFields>
  </queryTableRefresh>
</queryTable>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ExternalData_1" connectionId="3" xr16:uid="{C2A3F9D3-049D-4B98-B58C-9A15134FA635}" autoFormatId="16" applyNumberFormats="0" applyBorderFormats="0" applyFontFormats="0" applyPatternFormats="0" applyAlignmentFormats="0" applyWidthHeightFormats="0">
  <queryTableRefresh nextId="13" unboundColumnsRight="2">
    <queryTableFields count="7">
      <queryTableField id="1" name="County" tableColumnId="1"/>
      <queryTableField id="2" name="FIPS Code [3]" tableColumnId="2"/>
      <queryTableField id="7" name="Density (Pop./mi2)" tableColumnId="7"/>
      <queryTableField id="8" name="Pop. (2010) [6]" tableColumnId="8"/>
      <queryTableField id="9" name="Area [5]" tableColumnId="9"/>
      <queryTableField id="11" dataBound="0" tableColumnId="11"/>
      <queryTableField id="12" dataBound="0" tableColumnId="3"/>
    </queryTableFields>
    <queryTableDeletedFields count="5">
      <deletedField name="County seat [5]"/>
      <deletedField name="Est. [5]"/>
      <deletedField name="Formed from [1]"/>
      <deletedField name="Named for [2]"/>
      <deletedField name="Map"/>
    </queryTableDeletedFields>
  </queryTableRefresh>
</queryTable>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ExternalData_6" connectionId="2" xr16:uid="{6F003DAB-8E29-4412-A226-14FEEDF7AC66}" autoFormatId="16" applyNumberFormats="0" applyBorderFormats="0" applyFontFormats="0" applyPatternFormats="0" applyAlignmentFormats="0" applyWidthHeightFormats="0">
  <queryTableRefresh nextId="14" unboundColumnsRight="2">
    <queryTableFields count="7">
      <queryTableField id="1" name="County" tableColumnId="1"/>
      <queryTableField id="2" name="FIPS code[9]" tableColumnId="2"/>
      <queryTableField id="8" name="Density (per mi2)" tableColumnId="8"/>
      <queryTableField id="9" name="Pop.[13]" tableColumnId="9"/>
      <queryTableField id="10" name="Area[10]" tableColumnId="10"/>
      <queryTableField id="12" dataBound="0" tableColumnId="12"/>
      <queryTableField id="13" dataBound="0" tableColumnId="3"/>
    </queryTableFields>
    <queryTableDeletedFields count="6">
      <deletedField name="County seat[10]"/>
      <deletedField name="Largest City[11]"/>
      <deletedField name="Est.[10]"/>
      <deletedField name="Formed from[6][7]"/>
      <deletedField name="Named for[12]"/>
      <deletedField name="Map"/>
    </queryTableDeletedFields>
  </queryTableRefresh>
</queryTable>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ExternalData_4" connectionId="30" xr16:uid="{4FF1DD8F-E1A8-4CA5-995F-0BCCCC579D10}"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2]" tableColumnId="2"/>
      <queryTableField id="7" name="Population[5]" tableColumnId="7"/>
      <queryTableField id="8" name="Area[3][6]" tableColumnId="8"/>
      <queryTableField id="10" dataBound="0" tableColumnId="10"/>
      <queryTableField id="11" dataBound="0" tableColumnId="3"/>
    </queryTableFields>
    <queryTableDeletedFields count="5">
      <deletedField name="County seat[3]"/>
      <deletedField name="Est.[3]"/>
      <deletedField name="Origin[4]"/>
      <deletedField name="Etymology[1][4]"/>
      <deletedField name="Map"/>
    </queryTableDeletedFields>
  </queryTableRefresh>
</queryTable>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ExternalData_1" connectionId="9" xr16:uid="{02812C99-E9A2-42CA-B205-0BD1BAA14BFB}"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10]" tableColumnId="2"/>
      <queryTableField id="7" name="Population[10][13]" tableColumnId="7"/>
      <queryTableField id="8" name="Area[13]" tableColumnId="8"/>
      <queryTableField id="10" dataBound="0" tableColumnId="10"/>
      <queryTableField id="11" dataBound="0" tableColumnId="3"/>
    </queryTableFields>
    <queryTableDeletedFields count="5">
      <deletedField name="County Seat[13]"/>
      <deletedField name="Est.[14]"/>
      <deletedField name="Origin[15]"/>
      <deletedField name="Etymology[14][15]"/>
      <deletedField name="Map"/>
    </queryTableDeletedFields>
  </queryTableRefresh>
</queryTable>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ExternalData_1" connectionId="32" xr16:uid="{D239B958-4D81-46C9-AC8D-0078211D62C9}" autoFormatId="16" applyNumberFormats="0" applyBorderFormats="0" applyFontFormats="0" applyPatternFormats="0" applyAlignmentFormats="0" applyWidthHeightFormats="0">
  <queryTableRefresh nextId="13" unboundColumnsRight="2">
    <queryTableFields count="6">
      <queryTableField id="1" name="County" tableColumnId="1"/>
      <queryTableField id="2" name="FIPS code[5]" tableColumnId="2"/>
      <queryTableField id="8" name="Population[8]" tableColumnId="8"/>
      <queryTableField id="9" name="Area[6]" tableColumnId="9"/>
      <queryTableField id="11" dataBound="0" tableColumnId="11"/>
      <queryTableField id="12" dataBound="0" tableColumnId="3"/>
    </queryTableFields>
    <queryTableDeletedFields count="6">
      <deletedField name="County seat[6]"/>
      <deletedField name="Est.[6]"/>
      <deletedField name="Origin"/>
      <deletedField name="Etymology[7]"/>
      <deletedField name="Density"/>
      <deletedField name="Map"/>
    </queryTableDeletedFields>
  </queryTableRefresh>
</queryTable>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ExternalData_2" connectionId="33" xr16:uid="{5BE63D17-F55D-4026-BF66-A1FB9DC4D110}"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3]" tableColumnId="2"/>
      <queryTableField id="7" name="Population[6]" tableColumnId="7"/>
      <queryTableField id="8" name="Area[4]" tableColumnId="8"/>
      <queryTableField id="10" dataBound="0" tableColumnId="10"/>
      <queryTableField id="11" dataBound="0" tableColumnId="3"/>
    </queryTableFields>
    <queryTableDeletedFields count="5">
      <deletedField name="County seat[4]"/>
      <deletedField name="Est.[4]"/>
      <deletedField name="Origin[5]"/>
      <deletedField name="Etymology[5]"/>
      <deletedField name="Map"/>
    </queryTableDeletedFields>
  </queryTableRefresh>
</queryTable>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ExternalData_3" connectionId="12" xr16:uid="{86B006A1-E9CC-4B3D-8AB3-85B39A70952B}"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4]" tableColumnId="2"/>
      <queryTableField id="7" name="Population[7]" tableColumnId="7"/>
      <queryTableField id="8" name="Area[5]" tableColumnId="8"/>
      <queryTableField id="10" dataBound="0" tableColumnId="10"/>
      <queryTableField id="11" dataBound="0" tableColumnId="3"/>
    </queryTableFields>
    <queryTableDeletedFields count="5">
      <deletedField name="County seat[5]"/>
      <deletedField name="Est.[5]"/>
      <deletedField name="Origin"/>
      <deletedField name="Etymology[6]"/>
      <deletedField name="Map"/>
    </queryTableDeletedFields>
  </queryTableRefresh>
</queryTable>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ExternalData_4" connectionId="34" xr16:uid="{4FB487AD-1330-4CDA-B010-6548AA66F62E}"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6]" tableColumnId="2"/>
      <queryTableField id="7" name="Population[9]" tableColumnId="7"/>
      <queryTableField id="8" name="Area[9]" tableColumnId="8"/>
      <queryTableField id="10" dataBound="0" tableColumnId="10"/>
      <queryTableField id="11" dataBound="0" tableColumnId="3"/>
    </queryTableFields>
    <queryTableDeletedFields count="5">
      <deletedField name="County Seat[7]"/>
      <deletedField name="Established[2]"/>
      <deletedField name="Origin[8]"/>
      <deletedField name="Etymology"/>
      <deletedField name="Map"/>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6" xr16:uid="{74E202A4-9840-4DDA-8AB6-A7726464A118}" autoFormatId="16" applyNumberFormats="0" applyBorderFormats="0" applyFontFormats="0" applyPatternFormats="0" applyAlignmentFormats="0" applyWidthHeightFormats="0">
  <queryTableRefresh nextId="12" unboundColumnsRight="2">
    <queryTableFields count="10">
      <queryTableField id="1" name="County" tableColumnId="1"/>
      <queryTableField id="2" name="FIPS code" tableColumnId="2"/>
      <queryTableField id="3" name="County seat[1]" tableColumnId="3"/>
      <queryTableField id="4" name="Est.[2]" tableColumnId="4"/>
      <queryTableField id="5" name="Origin" tableColumnId="5"/>
      <queryTableField id="6" name="Etymology[2]" tableColumnId="6"/>
      <queryTableField id="7" name="Population[1]" tableColumnId="7"/>
      <queryTableField id="8" name="Area[3]" tableColumnId="8"/>
      <queryTableField id="10" dataBound="0" tableColumnId="10"/>
      <queryTableField id="11" dataBound="0" tableColumnId="11"/>
    </queryTableFields>
    <queryTableDeletedFields count="1">
      <deletedField name="Map"/>
    </queryTableDeletedFields>
  </queryTableRefresh>
</queryTable>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ExternalData_5" connectionId="35" xr16:uid="{7EFF54C8-90FA-4984-A3AF-366658AC16EC}"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4]" tableColumnId="2"/>
      <queryTableField id="7" name="Population" tableColumnId="7"/>
      <queryTableField id="8" name="Area" tableColumnId="8"/>
      <queryTableField id="10" dataBound="0" tableColumnId="10"/>
      <queryTableField id="11" dataBound="0" tableColumnId="3"/>
    </queryTableFields>
    <queryTableDeletedFields count="5">
      <deletedField name="County seat[5]"/>
      <deletedField name="Est.[5]"/>
      <deletedField name="Origin"/>
      <deletedField name="Etymology"/>
      <deletedField name="Map"/>
    </queryTableDeletedFields>
  </queryTableRefresh>
</queryTable>
</file>

<file path=xl/queryTables/queryTable41.xml><?xml version="1.0" encoding="utf-8"?>
<queryTable xmlns="http://schemas.openxmlformats.org/spreadsheetml/2006/main" xmlns:mc="http://schemas.openxmlformats.org/markup-compatibility/2006" xmlns:xr16="http://schemas.microsoft.com/office/spreadsheetml/2017/revision16" mc:Ignorable="xr16" name="ExternalData_6" connectionId="37" xr16:uid="{BF51539B-20D8-4028-87D5-65EB735D1C49}"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2]" tableColumnId="2"/>
      <queryTableField id="7" name="Population[4]" tableColumnId="7"/>
      <queryTableField id="8" name="Area[3]" tableColumnId="8"/>
      <queryTableField id="10" dataBound="0" tableColumnId="10"/>
      <queryTableField id="11" dataBound="0" tableColumnId="3"/>
    </queryTableFields>
    <queryTableDeletedFields count="5">
      <deletedField name="County seat[3]"/>
      <deletedField name="Est.[3]"/>
      <deletedField name="Formed from"/>
      <deletedField name="Etymology"/>
      <deletedField name="Map"/>
    </queryTableDeletedFields>
  </queryTableRefresh>
</queryTable>
</file>

<file path=xl/queryTables/queryTable42.xml><?xml version="1.0" encoding="utf-8"?>
<queryTable xmlns="http://schemas.openxmlformats.org/spreadsheetml/2006/main" xmlns:mc="http://schemas.openxmlformats.org/markup-compatibility/2006" xmlns:xr16="http://schemas.microsoft.com/office/spreadsheetml/2017/revision16" mc:Ignorable="xr16" name="ExternalData_7" connectionId="38" xr16:uid="{682B1E52-62B2-42E9-BA4B-8829DBB1551B}"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8]" tableColumnId="2"/>
      <queryTableField id="7" name="Population" tableColumnId="7"/>
      <queryTableField id="8" name="Area[10][1]" tableColumnId="8"/>
      <queryTableField id="10" dataBound="0" tableColumnId="10"/>
      <queryTableField id="11" dataBound="0" tableColumnId="3"/>
    </queryTableFields>
    <queryTableDeletedFields count="5">
      <deletedField name="County seat[1]"/>
      <deletedField name="Est.[1]"/>
      <deletedField name="Origin[9]"/>
      <deletedField name="Etymology[9]"/>
      <deletedField name="Map"/>
    </queryTableDeletedFields>
  </queryTableRefresh>
</queryTable>
</file>

<file path=xl/queryTables/queryTable43.xml><?xml version="1.0" encoding="utf-8"?>
<queryTable xmlns="http://schemas.openxmlformats.org/spreadsheetml/2006/main" xmlns:mc="http://schemas.openxmlformats.org/markup-compatibility/2006" xmlns:xr16="http://schemas.microsoft.com/office/spreadsheetml/2017/revision16" mc:Ignorable="xr16" name="ExternalData_8" connectionId="39" xr16:uid="{698B66AB-A765-4205-BBC9-01A71D999D8C}"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8]" tableColumnId="2"/>
      <queryTableField id="7" name="Population[10]" tableColumnId="7"/>
      <queryTableField id="8" name="Area[9]" tableColumnId="8"/>
      <queryTableField id="10" dataBound="0" tableColumnId="10"/>
      <queryTableField id="11" dataBound="0" tableColumnId="3"/>
    </queryTableFields>
    <queryTableDeletedFields count="5">
      <deletedField name="County seat[9]"/>
      <deletedField name="Est.[9]"/>
      <deletedField name="Origin"/>
      <deletedField name="Etymology"/>
      <deletedField name="Map"/>
    </queryTableDeletedFields>
  </queryTableRefresh>
</queryTable>
</file>

<file path=xl/queryTables/queryTable44.xml><?xml version="1.0" encoding="utf-8"?>
<queryTable xmlns="http://schemas.openxmlformats.org/spreadsheetml/2006/main" xmlns:mc="http://schemas.openxmlformats.org/markup-compatibility/2006" xmlns:xr16="http://schemas.microsoft.com/office/spreadsheetml/2017/revision16" mc:Ignorable="xr16" name="ExternalData_1" connectionId="40" xr16:uid="{4D7AED23-FF0F-4DF7-A960-11F1696FE3BA}"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7]" tableColumnId="2"/>
      <queryTableField id="7" name="Population[16]" tableColumnId="7"/>
      <queryTableField id="8" name="Area[17]" tableColumnId="8"/>
      <queryTableField id="10" dataBound="0" tableColumnId="10"/>
      <queryTableField id="11" dataBound="0" tableColumnId="3"/>
    </queryTableFields>
    <queryTableDeletedFields count="5">
      <deletedField name="County seat[2][13]"/>
      <deletedField name="Est.[2][13]"/>
      <deletedField name="Origin[2]"/>
      <deletedField name="Etymology[14][15]"/>
      <deletedField name="Map"/>
    </queryTableDeletedFields>
  </queryTableRefresh>
</queryTable>
</file>

<file path=xl/queryTables/queryTable45.xml><?xml version="1.0" encoding="utf-8"?>
<queryTable xmlns="http://schemas.openxmlformats.org/spreadsheetml/2006/main" xmlns:mc="http://schemas.openxmlformats.org/markup-compatibility/2006" xmlns:xr16="http://schemas.microsoft.com/office/spreadsheetml/2017/revision16" mc:Ignorable="xr16" name="ExternalData_1" connectionId="41" xr16:uid="{7EFE7946-17E0-4A18-B480-9A95D6773F0B}"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2]" tableColumnId="2"/>
      <queryTableField id="7" name="Population[3][5]" tableColumnId="7"/>
      <queryTableField id="8" name="Area[3][5]" tableColumnId="8"/>
      <queryTableField id="10" dataBound="0" tableColumnId="10"/>
      <queryTableField id="11" dataBound="0" tableColumnId="3"/>
    </queryTableFields>
    <queryTableDeletedFields count="5">
      <deletedField name="Shire town[3]"/>
      <deletedField name="Est.[3]"/>
      <deletedField name="Origin[4]"/>
      <deletedField name="Etymology[4]"/>
      <deletedField name="Map"/>
    </queryTableDeletedFields>
  </queryTableRefresh>
</queryTable>
</file>

<file path=xl/queryTables/queryTable46.xml><?xml version="1.0" encoding="utf-8"?>
<queryTable xmlns="http://schemas.openxmlformats.org/spreadsheetml/2006/main" xmlns:mc="http://schemas.openxmlformats.org/markup-compatibility/2006" xmlns:xr16="http://schemas.microsoft.com/office/spreadsheetml/2017/revision16" mc:Ignorable="xr16" name="ExternalData_1" connectionId="51" xr16:uid="{F2FCCE8F-9D26-4D56-9C01-F22E6C938141}"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4]" tableColumnId="2"/>
      <queryTableField id="7" name="Population[7]" tableColumnId="7"/>
      <queryTableField id="8" name="Area[5]" tableColumnId="8"/>
      <queryTableField id="10" dataBound="0" tableColumnId="10"/>
      <queryTableField id="11" dataBound="0" tableColumnId="3"/>
    </queryTableFields>
    <queryTableDeletedFields count="5">
      <deletedField name="County seat[5][6]"/>
      <deletedField name="Est.[5]"/>
      <deletedField name="Origin"/>
      <deletedField name="Etymology"/>
      <deletedField name="Map"/>
    </queryTableDeletedFields>
  </queryTableRefresh>
</queryTable>
</file>

<file path=xl/queryTables/queryTable47.xml><?xml version="1.0" encoding="utf-8"?>
<queryTable xmlns="http://schemas.openxmlformats.org/spreadsheetml/2006/main" xmlns:mc="http://schemas.openxmlformats.org/markup-compatibility/2006" xmlns:xr16="http://schemas.microsoft.com/office/spreadsheetml/2017/revision16" mc:Ignorable="xr16" name="ExternalData_1" connectionId="1" xr16:uid="{5FA38A03-114D-453A-8CA1-16CF211B02F8}"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 tableColumnId="2"/>
      <queryTableField id="7" name="Population (2019)" tableColumnId="7"/>
      <queryTableField id="8" name="Land area[11]" tableColumnId="8"/>
      <queryTableField id="10" dataBound="0" tableColumnId="10"/>
      <queryTableField id="11" dataBound="0" tableColumnId="3"/>
    </queryTableFields>
    <queryTableDeletedFields count="5">
      <deletedField name="County seat[11]"/>
      <deletedField name="Est.[11][12]"/>
      <deletedField name="Formed from[12][13]"/>
      <deletedField name="Etymology"/>
      <deletedField name="Map"/>
    </queryTableDeletedFields>
  </queryTableRefresh>
</queryTable>
</file>

<file path=xl/queryTables/queryTable48.xml><?xml version="1.0" encoding="utf-8"?>
<queryTable xmlns="http://schemas.openxmlformats.org/spreadsheetml/2006/main" xmlns:mc="http://schemas.openxmlformats.org/markup-compatibility/2006" xmlns:xr16="http://schemas.microsoft.com/office/spreadsheetml/2017/revision16" mc:Ignorable="xr16" name="ExternalData_1" connectionId="42" xr16:uid="{9C12FB33-DC1B-4FBC-8AB6-5C1127FFF46F}"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13]" tableColumnId="2"/>
      <queryTableField id="7" name="Population[7]" tableColumnId="7"/>
      <queryTableField id="8" name="Area[6]" tableColumnId="8"/>
      <queryTableField id="10" dataBound="0" tableColumnId="10"/>
      <queryTableField id="11" dataBound="0" tableColumnId="3"/>
    </queryTableFields>
    <queryTableDeletedFields count="5">
      <deletedField name="County seat[6]"/>
      <deletedField name="Est.[1]"/>
      <deletedField name="Origin[1][11]"/>
      <deletedField name="Etymology[1][11]"/>
      <deletedField name="Map"/>
    </queryTableDeletedFields>
  </queryTableRefresh>
</queryTable>
</file>

<file path=xl/queryTables/queryTable49.xml><?xml version="1.0" encoding="utf-8"?>
<queryTable xmlns="http://schemas.openxmlformats.org/spreadsheetml/2006/main" xmlns:mc="http://schemas.openxmlformats.org/markup-compatibility/2006" xmlns:xr16="http://schemas.microsoft.com/office/spreadsheetml/2017/revision16" mc:Ignorable="xr16" name="ExternalData_1" connectionId="13" xr16:uid="{72C17387-DE9C-4A6C-BB6E-717BBD9435E5}"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6]" tableColumnId="2"/>
      <queryTableField id="7" name="Population[4][7]" tableColumnId="7"/>
      <queryTableField id="8" name="Area[4]" tableColumnId="8"/>
      <queryTableField id="10" dataBound="0" tableColumnId="10"/>
      <queryTableField id="11" dataBound="0" tableColumnId="3"/>
    </queryTableFields>
    <queryTableDeletedFields count="5">
      <deletedField name="County seat[7]"/>
      <deletedField name="Est.[8]"/>
      <deletedField name="Formed from[9]"/>
      <deletedField name="Etymology[9]"/>
      <deletedField name="Map"/>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5" xr16:uid="{54FC4BF7-671F-49CA-8A57-107DF28BC943}"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7]" tableColumnId="2"/>
      <queryTableField id="7" name="Population[8][9]" tableColumnId="7"/>
      <queryTableField id="8" name="Area[8][9]" tableColumnId="8"/>
      <queryTableField id="10" dataBound="0" tableColumnId="10"/>
      <queryTableField id="11" dataBound="0" tableColumnId="11"/>
    </queryTableFields>
    <queryTableDeletedFields count="5">
      <deletedField name="County seat[8]"/>
      <deletedField name="Est.[8]"/>
      <deletedField name="Formed from[2]"/>
      <deletedField name="Etymology[3]"/>
      <deletedField name="Map"/>
    </queryTableDeletedFields>
  </queryTableRefresh>
</queryTable>
</file>

<file path=xl/queryTables/queryTable50.xml><?xml version="1.0" encoding="utf-8"?>
<queryTable xmlns="http://schemas.openxmlformats.org/spreadsheetml/2006/main" xmlns:mc="http://schemas.openxmlformats.org/markup-compatibility/2006" xmlns:xr16="http://schemas.microsoft.com/office/spreadsheetml/2017/revision16" mc:Ignorable="xr16" name="ExternalData_1" connectionId="8" xr16:uid="{6335E341-D4D8-4BE7-B60F-DE38729BA948}"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 [5]" tableColumnId="2"/>
      <queryTableField id="7" name="Population  [6][8]" tableColumnId="7"/>
      <queryTableField id="8" name="Area [6][9]" tableColumnId="8"/>
      <queryTableField id="10" dataBound="0" tableColumnId="3"/>
      <queryTableField id="11" dataBound="0" tableColumnId="4"/>
    </queryTableFields>
    <queryTableDeletedFields count="5">
      <deletedField name="County seat [6]"/>
      <deletedField name="Est. [1]"/>
      <deletedField name="Formed from [1]"/>
      <deletedField name="Etymology [7]"/>
      <deletedField name="Map"/>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52" xr16:uid="{7D016CE4-708E-4B53-BC82-9DCC1C52D050}" autoFormatId="16" applyNumberFormats="0" applyBorderFormats="0" applyFontFormats="0" applyPatternFormats="0" applyAlignmentFormats="0" applyWidthHeightFormats="0">
  <queryTableRefresh nextId="22" unboundColumnsRight="2">
    <queryTableFields count="6">
      <queryTableField id="1" name="County" tableColumnId="1"/>
      <queryTableField id="2" name="INCITS" tableColumnId="2"/>
      <queryTableField id="6" name="2013 Pop" tableColumnId="6"/>
      <queryTableField id="13" name="Total Area" tableColumnId="13"/>
      <queryTableField id="20" dataBound="0" tableColumnId="5"/>
      <queryTableField id="21" dataBound="0" tableColumnId="7"/>
    </queryTableFields>
    <queryTableDeletedFields count="13">
      <deletedField name="Date Established"/>
      <deletedField name="County Seat"/>
      <deletedField name="Pop Rank"/>
      <deletedField name="Max Elev"/>
      <deletedField name="Min Elev"/>
      <deletedField name="Latitude"/>
      <deletedField name="Longitude"/>
      <deletedField name="Land Area"/>
      <deletedField name="Water Area"/>
      <deletedField name="Map"/>
      <deletedField name="Pop Change"/>
      <deletedField name="2010 Census"/>
      <deletedField name="Pop Density"/>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47" xr16:uid="{AAF563F7-193A-458D-A7C7-2017A42BF867}" autoFormatId="16" applyNumberFormats="0" applyBorderFormats="0" applyFontFormats="0" applyPatternFormats="0" applyAlignmentFormats="0" applyWidthHeightFormats="0">
  <queryTableRefresh nextId="13" unboundColumnsRight="2">
    <queryTableFields count="6">
      <queryTableField id="1" name="County" tableColumnId="1"/>
      <queryTableField id="2" name="FIPS code[5]" tableColumnId="2"/>
      <queryTableField id="8" name="Population (July 2019)[9]" tableColumnId="8"/>
      <queryTableField id="9" name="Area[6]" tableColumnId="9"/>
      <queryTableField id="11" dataBound="0" tableColumnId="11"/>
      <queryTableField id="12" dataBound="0" tableColumnId="12"/>
    </queryTableFields>
    <queryTableDeletedFields count="6">
      <deletedField name="County seat[6]"/>
      <deletedField name="Est.[6]"/>
      <deletedField name="Formed from"/>
      <deletedField name="Etymology[7]"/>
      <deletedField name="General Law or Charter [8]"/>
      <deletedField name="Map"/>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48" xr16:uid="{9D77DDA6-6B8D-40AC-984E-DDB2E8DBD0DB}"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4]" tableColumnId="2"/>
      <queryTableField id="7" name="Population[6][8]" tableColumnId="7"/>
      <queryTableField id="8" name="Area[6]" tableColumnId="8"/>
      <queryTableField id="10" dataBound="0" tableColumnId="10"/>
      <queryTableField id="11" dataBound="0" tableColumnId="11"/>
    </queryTableFields>
    <queryTableDeletedFields count="5">
      <deletedField name="County seat[b][6]"/>
      <deletedField name="Est.[6]"/>
      <deletedField name="Origin[1]"/>
      <deletedField name="Etymology[7]"/>
      <deletedField name="Map"/>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5" xr16:uid="{07C70C80-BC6C-410C-9752-BB9C4387E610}" autoFormatId="16" applyNumberFormats="0" applyBorderFormats="0" applyFontFormats="0" applyPatternFormats="0" applyAlignmentFormats="0" applyWidthHeightFormats="0">
  <queryTableRefresh nextId="12" unboundColumnsRight="2">
    <queryTableFields count="6">
      <queryTableField id="1" name="County" tableColumnId="1"/>
      <queryTableField id="2" name="FIPS code[11]" tableColumnId="2"/>
      <queryTableField id="7" name="Population[14]" tableColumnId="7"/>
      <queryTableField id="8" name="Area[12]" tableColumnId="8"/>
      <queryTableField id="10" dataBound="0" tableColumnId="10"/>
      <queryTableField id="11" dataBound="0" tableColumnId="11"/>
    </queryTableFields>
    <queryTableDeletedFields count="5">
      <deletedField name="County seat[6][12]"/>
      <deletedField name="Est.[6][12]"/>
      <deletedField name="History[6][13]"/>
      <deletedField name="Etymology[13]"/>
      <deletedField name="Ma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0.xml.rels><?xml version="1.0" encoding="UTF-8" standalone="yes"?>
<Relationships xmlns="http://schemas.openxmlformats.org/package/2006/relationships"><Relationship Id="rId1" Type="http://schemas.openxmlformats.org/officeDocument/2006/relationships/queryTable" Target="../queryTables/queryTable30.xml"/></Relationships>
</file>

<file path=xl/tables/_rels/table31.xml.rels><?xml version="1.0" encoding="UTF-8" standalone="yes"?>
<Relationships xmlns="http://schemas.openxmlformats.org/package/2006/relationships"><Relationship Id="rId1" Type="http://schemas.openxmlformats.org/officeDocument/2006/relationships/queryTable" Target="../queryTables/queryTable31.xml"/></Relationships>
</file>

<file path=xl/tables/_rels/table32.xml.rels><?xml version="1.0" encoding="UTF-8" standalone="yes"?>
<Relationships xmlns="http://schemas.openxmlformats.org/package/2006/relationships"><Relationship Id="rId1" Type="http://schemas.openxmlformats.org/officeDocument/2006/relationships/queryTable" Target="../queryTables/queryTable32.xml"/></Relationships>
</file>

<file path=xl/tables/_rels/table33.xml.rels><?xml version="1.0" encoding="UTF-8" standalone="yes"?>
<Relationships xmlns="http://schemas.openxmlformats.org/package/2006/relationships"><Relationship Id="rId1" Type="http://schemas.openxmlformats.org/officeDocument/2006/relationships/queryTable" Target="../queryTables/queryTable33.xml"/></Relationships>
</file>

<file path=xl/tables/_rels/table34.xml.rels><?xml version="1.0" encoding="UTF-8" standalone="yes"?>
<Relationships xmlns="http://schemas.openxmlformats.org/package/2006/relationships"><Relationship Id="rId1" Type="http://schemas.openxmlformats.org/officeDocument/2006/relationships/queryTable" Target="../queryTables/queryTable34.xml"/></Relationships>
</file>

<file path=xl/tables/_rels/table35.xml.rels><?xml version="1.0" encoding="UTF-8" standalone="yes"?>
<Relationships xmlns="http://schemas.openxmlformats.org/package/2006/relationships"><Relationship Id="rId1" Type="http://schemas.openxmlformats.org/officeDocument/2006/relationships/queryTable" Target="../queryTables/queryTable35.xml"/></Relationships>
</file>

<file path=xl/tables/_rels/table36.xml.rels><?xml version="1.0" encoding="UTF-8" standalone="yes"?>
<Relationships xmlns="http://schemas.openxmlformats.org/package/2006/relationships"><Relationship Id="rId1" Type="http://schemas.openxmlformats.org/officeDocument/2006/relationships/queryTable" Target="../queryTables/queryTable36.xml"/></Relationships>
</file>

<file path=xl/tables/_rels/table37.xml.rels><?xml version="1.0" encoding="UTF-8" standalone="yes"?>
<Relationships xmlns="http://schemas.openxmlformats.org/package/2006/relationships"><Relationship Id="rId1" Type="http://schemas.openxmlformats.org/officeDocument/2006/relationships/queryTable" Target="../queryTables/queryTable37.xml"/></Relationships>
</file>

<file path=xl/tables/_rels/table38.xml.rels><?xml version="1.0" encoding="UTF-8" standalone="yes"?>
<Relationships xmlns="http://schemas.openxmlformats.org/package/2006/relationships"><Relationship Id="rId1" Type="http://schemas.openxmlformats.org/officeDocument/2006/relationships/queryTable" Target="../queryTables/queryTable38.xml"/></Relationships>
</file>

<file path=xl/tables/_rels/table39.xml.rels><?xml version="1.0" encoding="UTF-8" standalone="yes"?>
<Relationships xmlns="http://schemas.openxmlformats.org/package/2006/relationships"><Relationship Id="rId1" Type="http://schemas.openxmlformats.org/officeDocument/2006/relationships/queryTable" Target="../queryTables/queryTable39.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40.xml.rels><?xml version="1.0" encoding="UTF-8" standalone="yes"?>
<Relationships xmlns="http://schemas.openxmlformats.org/package/2006/relationships"><Relationship Id="rId1" Type="http://schemas.openxmlformats.org/officeDocument/2006/relationships/queryTable" Target="../queryTables/queryTable40.xml"/></Relationships>
</file>

<file path=xl/tables/_rels/table41.xml.rels><?xml version="1.0" encoding="UTF-8" standalone="yes"?>
<Relationships xmlns="http://schemas.openxmlformats.org/package/2006/relationships"><Relationship Id="rId1" Type="http://schemas.openxmlformats.org/officeDocument/2006/relationships/queryTable" Target="../queryTables/queryTable41.xml"/></Relationships>
</file>

<file path=xl/tables/_rels/table42.xml.rels><?xml version="1.0" encoding="UTF-8" standalone="yes"?>
<Relationships xmlns="http://schemas.openxmlformats.org/package/2006/relationships"><Relationship Id="rId1" Type="http://schemas.openxmlformats.org/officeDocument/2006/relationships/queryTable" Target="../queryTables/queryTable42.xml"/></Relationships>
</file>

<file path=xl/tables/_rels/table43.xml.rels><?xml version="1.0" encoding="UTF-8" standalone="yes"?>
<Relationships xmlns="http://schemas.openxmlformats.org/package/2006/relationships"><Relationship Id="rId1" Type="http://schemas.openxmlformats.org/officeDocument/2006/relationships/queryTable" Target="../queryTables/queryTable43.xml"/></Relationships>
</file>

<file path=xl/tables/_rels/table44.xml.rels><?xml version="1.0" encoding="UTF-8" standalone="yes"?>
<Relationships xmlns="http://schemas.openxmlformats.org/package/2006/relationships"><Relationship Id="rId1" Type="http://schemas.openxmlformats.org/officeDocument/2006/relationships/queryTable" Target="../queryTables/queryTable44.xml"/></Relationships>
</file>

<file path=xl/tables/_rels/table45.xml.rels><?xml version="1.0" encoding="UTF-8" standalone="yes"?>
<Relationships xmlns="http://schemas.openxmlformats.org/package/2006/relationships"><Relationship Id="rId1" Type="http://schemas.openxmlformats.org/officeDocument/2006/relationships/queryTable" Target="../queryTables/queryTable45.xml"/></Relationships>
</file>

<file path=xl/tables/_rels/table46.xml.rels><?xml version="1.0" encoding="UTF-8" standalone="yes"?>
<Relationships xmlns="http://schemas.openxmlformats.org/package/2006/relationships"><Relationship Id="rId1" Type="http://schemas.openxmlformats.org/officeDocument/2006/relationships/queryTable" Target="../queryTables/queryTable46.xml"/></Relationships>
</file>

<file path=xl/tables/_rels/table47.xml.rels><?xml version="1.0" encoding="UTF-8" standalone="yes"?>
<Relationships xmlns="http://schemas.openxmlformats.org/package/2006/relationships"><Relationship Id="rId1" Type="http://schemas.openxmlformats.org/officeDocument/2006/relationships/queryTable" Target="../queryTables/queryTable47.xml"/></Relationships>
</file>

<file path=xl/tables/_rels/table48.xml.rels><?xml version="1.0" encoding="UTF-8" standalone="yes"?>
<Relationships xmlns="http://schemas.openxmlformats.org/package/2006/relationships"><Relationship Id="rId1" Type="http://schemas.openxmlformats.org/officeDocument/2006/relationships/queryTable" Target="../queryTables/queryTable48.xml"/></Relationships>
</file>

<file path=xl/tables/_rels/table49.xml.rels><?xml version="1.0" encoding="UTF-8" standalone="yes"?>
<Relationships xmlns="http://schemas.openxmlformats.org/package/2006/relationships"><Relationship Id="rId1" Type="http://schemas.openxmlformats.org/officeDocument/2006/relationships/queryTable" Target="../queryTables/queryTable49.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0.xml.rels><?xml version="1.0" encoding="UTF-8" standalone="yes"?>
<Relationships xmlns="http://schemas.openxmlformats.org/package/2006/relationships"><Relationship Id="rId1" Type="http://schemas.openxmlformats.org/officeDocument/2006/relationships/queryTable" Target="../queryTables/queryTable50.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88F218-0E66-4739-9A07-A258FC63C60A}" name="Table_1__3" displayName="Table_1__3" ref="A1:F68" tableType="queryTable" totalsRowShown="0">
  <autoFilter ref="A1:F68" xr:uid="{D842C8ED-9210-4FFA-83A1-3E5BEAC08F23}"/>
  <tableColumns count="6">
    <tableColumn id="1" xr3:uid="{BD82D4A7-6239-4FC5-989C-21B4F4F4BE85}" uniqueName="1" name="County" queryTableFieldId="1" dataDxfId="314"/>
    <tableColumn id="2" xr3:uid="{DFFF9C6D-2A42-4C17-A722-5730BF90FD8C}" uniqueName="2" name="FIPS code[11]" queryTableFieldId="2" dataDxfId="313"/>
    <tableColumn id="9" xr3:uid="{2B8CAA4E-491B-42CD-BF44-19076E7A3529}" uniqueName="9" name="Population (2010)[15]" queryTableFieldId="9" dataDxfId="312"/>
    <tableColumn id="10" xr3:uid="{92F9715E-16E3-436F-AD7F-5643C7688A68}" uniqueName="10" name="Land Area[15]" queryTableFieldId="10" dataDxfId="311"/>
    <tableColumn id="12" xr3:uid="{F60293A5-5C66-4E6E-BCDD-CD17098CEFC3}" uniqueName="12" name="Area" queryTableFieldId="12" dataDxfId="310">
      <calculatedColumnFormula>VALUE(LEFT(D2,SEARCH("sq",D2)-2))</calculatedColumnFormula>
    </tableColumn>
    <tableColumn id="13" xr3:uid="{903F6A31-1A74-484E-A232-5EBB6D3360E3}" uniqueName="13" name="pop den" queryTableFieldId="13" dataDxfId="309">
      <calculatedColumnFormula>Table_1__3[[#This Row],[Population (2010)'[15']]]/Table_1__3[[#This Row],[Area]]</calculatedColumnFormula>
    </tableColumn>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82F6B81-AC66-4B90-8D28-36FB53A911F5}" name="Table_1__11" displayName="Table_1__11" ref="A1:F68" tableType="queryTable" totalsRowShown="0">
  <autoFilter ref="A1:F68" xr:uid="{6900BBCF-598A-4576-A139-646B70C750A1}"/>
  <tableColumns count="6">
    <tableColumn id="1" xr3:uid="{BC91635B-6CA7-467D-BB25-FCAA697A64EF}" uniqueName="1" name="County" queryTableFieldId="1" dataDxfId="249"/>
    <tableColumn id="2" xr3:uid="{A06D7ACD-6442-4BBA-B881-DE4AC0D2FD3C}" uniqueName="2" name="FIPS code[7]" queryTableFieldId="2" dataDxfId="248"/>
    <tableColumn id="8" xr3:uid="{4D7AF561-71F6-499F-BF86-72C2FE9AEF1F}" uniqueName="8" name="Population[10]" queryTableFieldId="8" dataDxfId="247"/>
    <tableColumn id="9" xr3:uid="{CA48F997-1F61-4B6A-B9C5-BA3C0C555FB0}" uniqueName="9" name="Area[5][8]" queryTableFieldId="9" dataDxfId="246"/>
    <tableColumn id="11" xr3:uid="{37881BC8-5C32-44F4-BF69-548BB1DED906}" uniqueName="11" name="Area" queryTableFieldId="11" dataDxfId="245">
      <calculatedColumnFormula>VALUE(LEFT(D2,SEARCH("sq",D2)-2))</calculatedColumnFormula>
    </tableColumn>
    <tableColumn id="12" xr3:uid="{33946599-09E1-4A71-A5F1-4889FA77699A}" uniqueName="12" name="pop den" queryTableFieldId="12" dataDxfId="244">
      <calculatedColumnFormula>Table_1__11[[#This Row],[Population'[10']]]/Table_1__11[[#This Row],[Area]]</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FEA63F7-E8D5-484B-9E45-375C073FC812}" name="Table_1__12" displayName="Table_1__12" ref="A1:F160" tableType="queryTable" totalsRowShown="0">
  <autoFilter ref="A1:F160" xr:uid="{02E4B6DB-26FC-4A63-B1DA-2933949177AC}"/>
  <tableColumns count="6">
    <tableColumn id="1" xr3:uid="{EEF691F7-920E-46BC-8146-070869FCA0F9}" uniqueName="1" name="County" queryTableFieldId="1" dataDxfId="243"/>
    <tableColumn id="2" xr3:uid="{4EAC62D5-C17D-4BBF-95B4-4FB5879AB61F}" uniqueName="2" name="FIPS code[9]" queryTableFieldId="2" dataDxfId="242"/>
    <tableColumn id="8" xr3:uid="{2A1EF7C1-328C-4654-8696-3E177F3B0515}" uniqueName="8" name="Population[12]" queryTableFieldId="8" dataDxfId="241"/>
    <tableColumn id="9" xr3:uid="{A530B023-4AFB-413D-A3EB-4F00E7A8114F}" uniqueName="9" name="Area[10]" queryTableFieldId="9" dataDxfId="240"/>
    <tableColumn id="11" xr3:uid="{D0CE34DF-0975-4B36-A657-21B6EE2939D7}" uniqueName="11" name="Area" queryTableFieldId="11" dataDxfId="239">
      <calculatedColumnFormula>VALUE(LEFT(D2,SEARCH("sq",D2)-2))</calculatedColumnFormula>
    </tableColumn>
    <tableColumn id="12" xr3:uid="{DB3844AC-E53A-49BB-B234-FE4F869EC018}" uniqueName="12" name="pop den" queryTableFieldId="12" dataDxfId="238">
      <calculatedColumnFormula>Table_1__12[[#This Row],[Population'[12']]]/Table_1__12[[#This Row],[Area]]</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F3474DA-96EE-494F-90BF-5964ABC71B18}" name="Table_1__14" displayName="Table_1__14" ref="A1:F45" tableType="queryTable" totalsRowShown="0">
  <autoFilter ref="A1:F45" xr:uid="{067086B8-7199-49DE-A60F-A92186B8B16E}"/>
  <tableColumns count="6">
    <tableColumn id="1" xr3:uid="{03E8ECAB-C89F-402C-8086-78F9AD3BC317}" uniqueName="1" name="County" queryTableFieldId="1" dataDxfId="237"/>
    <tableColumn id="2" xr3:uid="{FB99F908-8B59-476B-9852-05A200D487CA}" uniqueName="2" name="FIPS code[1]" queryTableFieldId="2" dataDxfId="236"/>
    <tableColumn id="8" xr3:uid="{6ED7333B-741B-4D80-A2D0-31B0277DDF4F}" uniqueName="8" name="Population[2][6]" queryTableFieldId="8" dataDxfId="235"/>
    <tableColumn id="9" xr3:uid="{1BB957AB-1317-43B1-9857-5E1ED534A13E}" uniqueName="9" name="Area[2]" queryTableFieldId="9" dataDxfId="234"/>
    <tableColumn id="11" xr3:uid="{84265724-91E5-414D-8D96-3FFDB4DCD325}" uniqueName="11" name="Area" queryTableFieldId="11" dataDxfId="233">
      <calculatedColumnFormula>VALUE(LEFT(D2,SEARCH("sq",D2)-2))</calculatedColumnFormula>
    </tableColumn>
    <tableColumn id="3" xr3:uid="{FEDE59AF-183D-4D18-A278-567647DB6BBB}" uniqueName="3" name="pop den" queryTableFieldId="12" dataDxfId="232">
      <calculatedColumnFormula>Table_1__14[[#This Row],[Population'[2']'[6']]]/Table_1__14[[#This Row],[Area]]</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5B581B-4085-43A0-B583-16AB22F9832C}" name="Table_1__13" displayName="Table_1__13" ref="A1:F6" tableType="queryTable" totalsRowShown="0">
  <autoFilter ref="A1:F6" xr:uid="{E345B392-8E44-46A1-BAFC-E1F72A8A8D16}"/>
  <tableColumns count="6">
    <tableColumn id="1" xr3:uid="{C75F10E0-BA66-4119-B4D0-900AB618504E}" uniqueName="1" name="County" queryTableFieldId="1" dataDxfId="231"/>
    <tableColumn id="2" xr3:uid="{68F30613-E452-4E8F-97C4-83770A6D50D4}" uniqueName="2" name="FIPS code[6]" queryTableFieldId="2" dataDxfId="230"/>
    <tableColumn id="7" xr3:uid="{FE4FE038-9FC4-45F3-895A-22AA05D7DE31}" uniqueName="7" name="Population[8]" queryTableFieldId="7" dataDxfId="229"/>
    <tableColumn id="8" xr3:uid="{2D145FEA-4782-4658-BDDB-AA7D72A0F3CD}" uniqueName="8" name="Area[8]" queryTableFieldId="8" dataDxfId="228"/>
    <tableColumn id="10" xr3:uid="{9664B98B-DB21-4D6C-92EC-595108F50BC5}" uniqueName="10" name="Area" queryTableFieldId="10" dataDxfId="227">
      <calculatedColumnFormula>VALUE(LEFT(D2,SEARCH("sq",D2)-2))</calculatedColumnFormula>
    </tableColumn>
    <tableColumn id="3" xr3:uid="{427BA8CB-9F8B-4903-8D31-1E717196B73C}" uniqueName="3" name="ColDensithumn1" queryTableFieldId="11" dataDxfId="226">
      <calculatedColumnFormula>Table_1__13[[#This Row],[Population'[8']]]/Table_1__13[[#This Row],[Area]]</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109AAED-FC0F-4CD9-BDF3-126CE3CBB19C}" name="Table_1__15" displayName="Table_1__15" ref="A1:F102" tableType="queryTable" totalsRowShown="0">
  <autoFilter ref="A1:F102" xr:uid="{3DD5F4DF-EA2F-4048-95BE-FD53AC82EDBB}"/>
  <tableColumns count="6">
    <tableColumn id="1" xr3:uid="{1CC133C6-38EF-4FC5-A493-51E5334E0B28}" uniqueName="1" name="County" queryTableFieldId="1" dataDxfId="225"/>
    <tableColumn id="2" xr3:uid="{B137A4DF-2D2F-4CD5-8638-53B8269BADF4}" uniqueName="2" name="FIPS code[1]" queryTableFieldId="2" dataDxfId="224"/>
    <tableColumn id="7" xr3:uid="{4D390221-A223-4D8F-826C-9E8B75016FAA}" uniqueName="7" name="Population[2]" queryTableFieldId="7" dataDxfId="223"/>
    <tableColumn id="8" xr3:uid="{C5609F5B-EF09-4525-B12A-E4B5BCDC02DA}" uniqueName="8" name="Area[2]" queryTableFieldId="8" dataDxfId="222"/>
    <tableColumn id="10" xr3:uid="{2C070C77-5099-4B73-9FB6-750A7CCD4B2C}" uniqueName="10" name="Area" queryTableFieldId="10" dataDxfId="221">
      <calculatedColumnFormula>VALUE(LEFT(D2,SEARCH("sq",D2)-2))</calculatedColumnFormula>
    </tableColumn>
    <tableColumn id="3" xr3:uid="{0EE99178-813B-45BE-87D7-BADFEAC115D1}" uniqueName="3" name="pop den" queryTableFieldId="11" dataDxfId="220">
      <calculatedColumnFormula>Table_1__15[[#This Row],[Population'[2']]]/Table_1__15[[#This Row],[Area]]</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D18FAE-61B6-4363-9F10-3421DA37800B}" name="Table_1__2" displayName="Table_1__2" ref="A1:F93" tableType="queryTable" totalsRowShown="0">
  <autoFilter ref="A1:F93" xr:uid="{58C1D1EF-7580-4770-83BB-C8F003034022}"/>
  <tableColumns count="6">
    <tableColumn id="1" xr3:uid="{47BCC8AE-4748-4E35-8E52-FCF6BF7DB0B8}" uniqueName="1" name="County" queryTableFieldId="1" dataDxfId="219"/>
    <tableColumn id="2" xr3:uid="{BC8FB7AA-58C0-49BD-91FE-AD0D61CD514A}" uniqueName="2" name="FIPS code[7]" queryTableFieldId="2" dataDxfId="218"/>
    <tableColumn id="8" xr3:uid="{D54CB3FE-B644-4E5F-B307-EA2D9C4DB58C}" uniqueName="8" name="Population[2]" queryTableFieldId="8" dataDxfId="217"/>
    <tableColumn id="9" xr3:uid="{DA366FE0-89BC-4069-9ADD-FA116FD93DA9}" uniqueName="9" name="Area(Land only)[3][11]" queryTableFieldId="9" dataDxfId="216"/>
    <tableColumn id="11" xr3:uid="{5ACCE221-C8FD-45A9-AFB9-F4B18B0C54C0}" uniqueName="11" name="Area" queryTableFieldId="11" dataDxfId="215">
      <calculatedColumnFormula>VALUE(LEFT(D2,SEARCH("sq",D2)-2))</calculatedColumnFormula>
    </tableColumn>
    <tableColumn id="3" xr3:uid="{49EC8A3D-21A6-4C0D-A787-47146D13D2BF}" uniqueName="3" name="Pop Den" queryTableFieldId="12" dataDxfId="214">
      <calculatedColumnFormula>Table_1__2[[#This Row],[Population'[2']]]/Table_1__2[[#This Row],[Area]]</calculatedColumnFormula>
    </tableColumn>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0F4F75-1C96-473E-AF82-2144B342D68B}" name="Table_1__16" displayName="Table_1__16" ref="A1:F100" tableType="queryTable" totalsRowShown="0">
  <autoFilter ref="A1:F100" xr:uid="{2ACD991A-4CF2-4F48-BA14-D307861E5D1E}"/>
  <tableColumns count="6">
    <tableColumn id="1" xr3:uid="{7BDA7468-B3CD-4649-A335-6B24C3217DB9}" uniqueName="1" name="County" queryTableFieldId="1" dataDxfId="213"/>
    <tableColumn id="2" xr3:uid="{01D50526-40BA-4BA5-AA0D-0AA0F2C31C99}" uniqueName="2" name="FIPS code[10]" queryTableFieldId="2" dataDxfId="212"/>
    <tableColumn id="9" xr3:uid="{928D2A8F-3DE8-4CBB-99F6-BB8455B48209}" uniqueName="9" name="Population[13]" queryTableFieldId="9" dataDxfId="211"/>
    <tableColumn id="10" xr3:uid="{A23B5A3D-9AC3-4989-BAF6-A2EFDB12F860}" uniqueName="10" name="Area[4]" queryTableFieldId="10" dataDxfId="210"/>
    <tableColumn id="12" xr3:uid="{3713EDED-E236-4F36-9255-34FBA6286127}" uniqueName="12" name="Area" queryTableFieldId="12" dataDxfId="209">
      <calculatedColumnFormula>VALUE(LEFT(D2,SEARCH("sq",D2)-2))</calculatedColumnFormula>
    </tableColumn>
    <tableColumn id="3" xr3:uid="{A9E1AC57-42DD-41BF-981B-C276491AA7C6}" uniqueName="3" name="Pop Den" queryTableFieldId="13" dataDxfId="208">
      <calculatedColumnFormula>Table_1__16[[#This Row],[Population'[13']]]/Table_1__16[[#This Row],[Area]]</calculatedColumnFormula>
    </tableColumn>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208CE4F-49FA-4F46-8073-17B17D024DAA}" name="Table_1__17" displayName="Table_1__17" ref="A1:F106" tableType="queryTable" totalsRowShown="0">
  <autoFilter ref="A1:F106" xr:uid="{EE706A07-5751-453C-8A6B-35D6A925E816}"/>
  <tableColumns count="6">
    <tableColumn id="1" xr3:uid="{8B4490E9-CBFD-4148-91CC-6D33B8860B8C}" uniqueName="1" name="County" queryTableFieldId="1" dataDxfId="207"/>
    <tableColumn id="2" xr3:uid="{651AEF5C-1C49-49DD-B165-AEF3A06EC742}" uniqueName="2" name="FIPS code[3]" queryTableFieldId="2" dataDxfId="206"/>
    <tableColumn id="8" xr3:uid="{9EF08BDE-AAFE-4E08-AAC1-758F6E00FBFB}" uniqueName="8" name="Population[6]" queryTableFieldId="8" dataDxfId="205"/>
    <tableColumn id="9" xr3:uid="{6638982E-767E-4A3D-BBCC-A1974B33E3BB}" uniqueName="9" name="Area[4]" queryTableFieldId="9" dataDxfId="204"/>
    <tableColumn id="11" xr3:uid="{5F91ECB1-FBE3-40EC-81EB-C44273660F06}" uniqueName="11" name="Area" queryTableFieldId="11" dataDxfId="203">
      <calculatedColumnFormula>VALUE(LEFT(D2,SEARCH("sq",D2)-2))</calculatedColumnFormula>
    </tableColumn>
    <tableColumn id="3" xr3:uid="{929C91B5-34B8-40D1-B532-FE94509F92E1}" uniqueName="3" name="Pop Den" queryTableFieldId="12" dataDxfId="202">
      <calculatedColumnFormula>Table_1__17[[#This Row],[Population'[6']]]/Table_1__17[[#This Row],[Area]]</calculatedColumnFormula>
    </tableColumn>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73AEE8-973F-47EC-8B81-04B80C7DA8EF}" name="Table_1" displayName="Table_1" ref="A1:F121" tableType="queryTable" totalsRowShown="0">
  <autoFilter ref="A1:F121" xr:uid="{07D3A361-F6AA-459A-9939-837B74F4C95C}"/>
  <tableColumns count="6">
    <tableColumn id="1" xr3:uid="{11DF1A67-E964-4303-BE8C-DB05C6242004}" uniqueName="1" name="County" queryTableFieldId="1" dataDxfId="201"/>
    <tableColumn id="2" xr3:uid="{3ECDC1F8-BFF3-44F9-82C5-5C755DC2ECEB}" uniqueName="2" name="FIPS code[4]" queryTableFieldId="2" dataDxfId="200"/>
    <tableColumn id="7" xr3:uid="{83CE14B7-4B83-431F-89D4-04CBE8BD72D7}" uniqueName="7" name="Population[6]" queryTableFieldId="7" dataDxfId="199"/>
    <tableColumn id="8" xr3:uid="{47C25815-FAC9-4D0E-BEDA-C94A25E6874C}" uniqueName="8" name="Area[5]" queryTableFieldId="8" dataDxfId="198"/>
    <tableColumn id="10" xr3:uid="{C49050B3-33B5-4FB6-9F2B-231A5AA78F07}" uniqueName="10" name="Area" queryTableFieldId="10" dataDxfId="197">
      <calculatedColumnFormula>VALUE(LEFT(D2,SEARCH("sq",D2)-2))</calculatedColumnFormula>
    </tableColumn>
    <tableColumn id="3" xr3:uid="{7E552DA1-96B2-40FB-B754-35D6ABAF07CC}" uniqueName="3" name="Pop Den" queryTableFieldId="11" dataDxfId="196">
      <calculatedColumnFormula>Table_1[[#This Row],[Population'[6']]]/Table_1[[#This Row],[Area]]</calculatedColumnFormula>
    </tableColumn>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6C7BA69-3499-41BE-8D22-8D3ED3581356}" name="Table_2__2" displayName="Table_2__2" ref="A1:E65" tableType="queryTable" totalsRowShown="0">
  <autoFilter ref="A1:E65" xr:uid="{2A879509-C09F-4B3C-B0DF-A484D5EA1AA8}"/>
  <tableColumns count="5">
    <tableColumn id="1" xr3:uid="{155B7050-DECD-499F-BA2C-2EFDA9497C78}" uniqueName="1" name="Parish" queryTableFieldId="1" dataDxfId="195"/>
    <tableColumn id="2" xr3:uid="{366A5C98-A08B-41DB-B15B-239713D83829}" uniqueName="2" name="FIPS code[4]" queryTableFieldId="2" dataDxfId="194"/>
    <tableColumn id="7" xr3:uid="{438944CE-EAA1-4346-B70D-6AE49BFF6F05}" uniqueName="7" name="Population[5]" queryTableFieldId="7" dataDxfId="193"/>
    <tableColumn id="8" xr3:uid="{DF5ECE7A-8EF3-415C-AAB4-E26A5B1E2FD7}" uniqueName="8" name="Area[5]" queryTableFieldId="8" dataDxfId="192"/>
    <tableColumn id="10" xr3:uid="{DFE82597-D933-4AB5-BE8F-F7D6F256E07D}" uniqueName="10" name="Column1" queryTableFieldId="10" dataDxfId="191">
      <calculatedColumnFormula>VALUE(LEFT(D2,SEARCH("sq",D2)-2))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D7BFD09-3937-457D-A63E-170A856A95A3}" name="Table_2" displayName="Table_2" ref="A1:J13" tableType="queryTable" totalsRowShown="0">
  <autoFilter ref="A1:J13" xr:uid="{526494E3-092E-49DE-BC63-3303264B26BB}"/>
  <tableColumns count="10">
    <tableColumn id="1" xr3:uid="{F8E6D005-E234-48D4-8A91-7EC1E350CCD1}" uniqueName="1" name="Census area" queryTableFieldId="1" dataDxfId="308"/>
    <tableColumn id="2" xr3:uid="{4E791341-A753-4537-8B70-AB792EC42486}" uniqueName="2" name="FIPS code[4]" queryTableFieldId="2" dataDxfId="307"/>
    <tableColumn id="3" xr3:uid="{E96DD141-FF38-41CE-BE7B-E1314F91188C}" uniqueName="3" name="Largest town (as of 2000)" queryTableFieldId="3" dataDxfId="306"/>
    <tableColumn id="4" xr3:uid="{492D3019-E99B-47A2-95CA-CFE8A9912A74}" uniqueName="4" name="Etymology" queryTableFieldId="4" dataDxfId="305"/>
    <tableColumn id="5" xr3:uid="{A4196790-703F-43B7-84D2-CCC815AA838A}" uniqueName="5" name="Density" queryTableFieldId="5" dataDxfId="304"/>
    <tableColumn id="6" xr3:uid="{3A0F8D73-ADC5-4793-8676-9D6F3B359607}" uniqueName="6" name="Population[1]" queryTableFieldId="6" dataDxfId="303"/>
    <tableColumn id="7" xr3:uid="{41779C73-BC83-4F70-A564-D5756DA67EF1}" uniqueName="7" name="Area[9]" queryTableFieldId="7" dataDxfId="302"/>
    <tableColumn id="8" xr3:uid="{3428D0CD-760E-4701-A110-364E04602D23}" uniqueName="8" name="Map" queryTableFieldId="8" dataDxfId="301"/>
    <tableColumn id="9" xr3:uid="{9E6D8459-33A1-43B8-B86E-ED024CDD3E4F}" uniqueName="9" name="Column1" queryTableFieldId="9" dataDxfId="300">
      <calculatedColumnFormula>VALUE(LEFT(G2,SEARCH("sq",G2)-2))</calculatedColumnFormula>
    </tableColumn>
    <tableColumn id="10" xr3:uid="{F0A98590-63C2-4176-872E-B4534D6D5397}" uniqueName="10" name="Column2" queryTableFieldId="10" dataDxfId="299">
      <calculatedColumnFormula>Table_1__12[[#This Row],[Population'[12']]]/Table_1__12[[#This Row],[Area]]</calculatedColumnFormula>
    </tableColumn>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04C2F78-708F-4C33-BCEE-8586D37A146C}" name="Table_1__18" displayName="Table_1__18" ref="A1:F17" tableType="queryTable" totalsRowShown="0">
  <autoFilter ref="A1:F17" xr:uid="{0FA38B0C-0F5D-49E9-993D-19839687ABA9}"/>
  <tableColumns count="6">
    <tableColumn id="1" xr3:uid="{2D2AED9D-104A-4104-9FB3-103B074AB102}" uniqueName="1" name="County" queryTableFieldId="1" dataDxfId="190"/>
    <tableColumn id="2" xr3:uid="{F2B66D98-3D00-4E47-96BF-08D85A018521}" uniqueName="2" name="FIPS code[5]" queryTableFieldId="2" dataDxfId="189"/>
    <tableColumn id="7" xr3:uid="{A5DA319F-5EA2-4592-A8CD-C38F36236E0A}" uniqueName="7" name="Population[6][7]" queryTableFieldId="7" dataDxfId="188"/>
    <tableColumn id="8" xr3:uid="{F57C8769-2949-4132-B5EE-EC0FD71163C2}" uniqueName="8" name="Area[6][7]" queryTableFieldId="8" dataDxfId="187"/>
    <tableColumn id="10" xr3:uid="{0225D661-1FD4-477E-A149-FA0B1045D74A}" uniqueName="10" name="Area" queryTableFieldId="10" dataDxfId="186">
      <calculatedColumnFormula>VALUE(LEFT(D2,SEARCH("sq",D2)-2))</calculatedColumnFormula>
    </tableColumn>
    <tableColumn id="3" xr3:uid="{51ABE290-2DA7-4CF9-9414-D9616D61F146}" uniqueName="3" name="Pop Den" queryTableFieldId="11" dataDxfId="185">
      <calculatedColumnFormula>Table_1__18[[#This Row],[Population'[6']'[7']]]/Table_1__18[[#This Row],[Area]]</calculatedColumnFormula>
    </tableColumn>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8DF0A8C-4053-4968-AA87-4E7DD23BD5DF}" name="Table_1__19" displayName="Table_1__19" ref="A1:H25" tableType="queryTable" totalsRowShown="0">
  <autoFilter ref="A1:H25" xr:uid="{E7142331-6A1C-4CFD-9C37-91B4CF3C4F4A}"/>
  <tableColumns count="8">
    <tableColumn id="1" xr3:uid="{B2B3962A-F1C5-451E-9F57-0D74EEB7C063}" uniqueName="1" name="County" queryTableFieldId="1" dataDxfId="184"/>
    <tableColumn id="2" xr3:uid="{F0DB3668-1CD3-4D0C-9482-0EE73EC94DAB}" uniqueName="2" name="FIPS code[5]" queryTableFieldId="2" dataDxfId="183"/>
    <tableColumn id="9" xr3:uid="{B9F5EAFC-EEA2-4536-A2E7-917BF479AC6F}" uniqueName="9" name="Population[7]" queryTableFieldId="9" dataDxfId="182"/>
    <tableColumn id="10" xr3:uid="{6738A346-F07B-4F8B-AC5C-9CE485FDB822}" uniqueName="10" name="Area[6][8]" queryTableFieldId="10" dataDxfId="181"/>
    <tableColumn id="11" xr3:uid="{4CF41AD6-1059-4BB5-A114-DC5394E973F7}" uniqueName="11" name="Map" queryTableFieldId="11" dataDxfId="180"/>
    <tableColumn id="12" xr3:uid="{66D0D714-D865-4396-BE9D-24A863CA08EC}" uniqueName="12" name="Column1" queryTableFieldId="12" dataDxfId="179">
      <calculatedColumnFormula>VALUE(LEFT(D2,SEARCH("sq",D2)-2))</calculatedColumnFormula>
    </tableColumn>
    <tableColumn id="13" xr3:uid="{BDAFD469-BBA0-4DF7-B155-94E330DE3DA3}" uniqueName="13" name="Column2" queryTableFieldId="13" dataDxfId="178">
      <calculatedColumnFormula>Table_1__18[[#This Row],[Population'[6']'[7']]]/Table_1__18[[#This Row],[Area]]</calculatedColumnFormula>
    </tableColumn>
    <tableColumn id="15" xr3:uid="{B04658C6-EC15-4F36-94BF-F5563A48A983}" uniqueName="15" name="Column3" queryTableFieldId="15" dataDxfId="177"/>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B82E754-E9FF-4666-AE46-7D7B4AF9AF1B}" name="Table_1__20" displayName="Table_1__20" ref="A1:F15" tableType="queryTable" totalsRowShown="0">
  <autoFilter ref="A1:F15" xr:uid="{2B9CAC72-2810-4B3C-9615-0B54594A9255}"/>
  <tableColumns count="6">
    <tableColumn id="1" xr3:uid="{650CA197-1A37-45BA-96EB-6C2AEFABE994}" uniqueName="1" name="County" queryTableFieldId="1" dataDxfId="176"/>
    <tableColumn id="2" xr3:uid="{C07C6298-849E-4B7C-9C2D-C9586378E6A6}" uniqueName="2" name="FIPS code[14]" queryTableFieldId="2" dataDxfId="175"/>
    <tableColumn id="7" xr3:uid="{74F8DCB4-FB9D-455F-824E-9A69FF68874B}" uniqueName="7" name="Population[16]" queryTableFieldId="7" dataDxfId="174"/>
    <tableColumn id="8" xr3:uid="{C7B8B9DB-A741-40D3-98AA-21A3D5220992}" uniqueName="8" name="Area[16]" queryTableFieldId="8" dataDxfId="173"/>
    <tableColumn id="10" xr3:uid="{FC13B115-BE49-4C39-89D9-13398BB1F988}" uniqueName="10" name="Area" queryTableFieldId="10" dataDxfId="172">
      <calculatedColumnFormula>VALUE(LEFT(D2,SEARCH("sq",D2)-2))</calculatedColumnFormula>
    </tableColumn>
    <tableColumn id="3" xr3:uid="{AFE50DDD-B860-4378-8A14-AD4988CF669E}" uniqueName="3" name="Pop Den" queryTableFieldId="11" dataDxfId="171">
      <calculatedColumnFormula>Table_1__20[[#This Row],[Population'[16']]]/Table_1__20[[#This Row],[Area]]</calculatedColumnFormula>
    </tableColumn>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B04E78C-46B2-45D0-ABBD-AC3F37A2B072}" name="List_of_counties_edit___2" displayName="List_of_counties_edit___2" ref="A1:F84" tableType="queryTable" totalsRowShown="0">
  <autoFilter ref="A1:F84" xr:uid="{F302EE35-2B78-43BF-911A-3EF2062A2D30}"/>
  <tableColumns count="6">
    <tableColumn id="1" xr3:uid="{A7808AEF-0A78-43AE-9FCE-6802DDBC0741}" uniqueName="1" name="County" queryTableFieldId="1" dataDxfId="170"/>
    <tableColumn id="2" xr3:uid="{56588DCB-F0C7-4D85-A26F-42E8D1983BD7}" uniqueName="2" name="FIPS Code[8]" queryTableFieldId="2" dataDxfId="169"/>
    <tableColumn id="7" xr3:uid="{99F48047-2A7B-4D6F-BE91-C15FF3009E07}" uniqueName="7" name="Population" queryTableFieldId="7" dataDxfId="168"/>
    <tableColumn id="8" xr3:uid="{26FEED00-33C9-440E-8512-8DB08D9D8FE1}" uniqueName="8" name="Area" queryTableFieldId="8" dataDxfId="167"/>
    <tableColumn id="10" xr3:uid="{E5FC43AD-1917-4C4A-9DA2-CA553A6C7291}" uniqueName="10" name="Area2" queryTableFieldId="10" dataDxfId="166">
      <calculatedColumnFormula>VALUE(LEFT(D2,SEARCH("sq",D2)-2))</calculatedColumnFormula>
    </tableColumn>
    <tableColumn id="3" xr3:uid="{55E73E28-E6C9-4F54-BC05-786F8BA7AE7F}" uniqueName="3" name="Pop Den" queryTableFieldId="11" dataDxfId="165">
      <calculatedColumnFormula>List_of_counties_edit___2[[#This Row],[Population]]/List_of_counties_edit___2[[#This Row],[Area2]]</calculatedColumnFormula>
    </tableColumn>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3FD849-E6B3-401C-A541-12A56A085A5C}" name="Table_0__2" displayName="Table_0__2" ref="A1:G88" tableType="queryTable" totalsRowShown="0">
  <autoFilter ref="A1:G88" xr:uid="{07A75981-E5CB-4835-8EE7-190D74E25E9C}"/>
  <tableColumns count="7">
    <tableColumn id="1" xr3:uid="{F9F432EC-04B6-42BE-9936-1F0D358B71B7}" uniqueName="1" name="County" queryTableFieldId="1" dataDxfId="164"/>
    <tableColumn id="2" xr3:uid="{DD8D06D1-2429-4170-AA6C-7F8A429F0122}" uniqueName="2" name="FIPS code[3]" queryTableFieldId="2" dataDxfId="163"/>
    <tableColumn id="3" xr3:uid="{2DE3E1B2-5DD1-488A-9F45-4DE1CDDF0272}" uniqueName="3" name="County seat[4]" queryTableFieldId="3" dataDxfId="162"/>
    <tableColumn id="7" xr3:uid="{D2A24E97-98E0-4B97-8077-482CA46E35F1}" uniqueName="7" name="Population[4][8]" queryTableFieldId="7" dataDxfId="161"/>
    <tableColumn id="8" xr3:uid="{68D3DCB7-760A-4B31-955C-4576E43DF852}" uniqueName="8" name="Area[4][8]" queryTableFieldId="8" dataDxfId="160"/>
    <tableColumn id="9" xr3:uid="{90D46E72-F2CD-460B-9DB1-CB06341963C0}" uniqueName="9" name="Map" queryTableFieldId="9" dataDxfId="159"/>
    <tableColumn id="10" xr3:uid="{CA688841-CF1E-41C5-8BDB-DEFE09AE0A28}" uniqueName="10" name="Column1" queryTableFieldId="10" dataDxfId="158">
      <calculatedColumnFormula>VALUE(LEFT(E2,SEARCH("sq",E2)-2))</calculatedColumnFormula>
    </tableColumn>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EE46723-E8F0-4D9F-9630-1C26CB65E636}" name="Table_1__21" displayName="Table_1__21" ref="A1:F83" tableType="queryTable" totalsRowShown="0">
  <autoFilter ref="A1:F83" xr:uid="{53682F24-60A0-42B1-9CD1-0E548AC47479}"/>
  <tableColumns count="6">
    <tableColumn id="1" xr3:uid="{92B240EE-A878-45D3-8749-ED254D3C884E}" uniqueName="1" name="County" queryTableFieldId="1" dataDxfId="157"/>
    <tableColumn id="2" xr3:uid="{A751C085-E70C-4179-8C5F-1714F61933A7}" uniqueName="2" name="FIPS code[1]" queryTableFieldId="2" dataDxfId="156"/>
    <tableColumn id="8" xr3:uid="{80F392FB-27FB-4033-A388-40F7DEA9C88F}" uniqueName="8" name="Population[2]" queryTableFieldId="8" dataDxfId="155"/>
    <tableColumn id="9" xr3:uid="{DE2959D0-E435-4FFB-B58F-7943658D6105}" uniqueName="9" name="Area[4]" queryTableFieldId="9" dataDxfId="154"/>
    <tableColumn id="11" xr3:uid="{33A0D3DC-BF2B-47BC-996E-560412150535}" uniqueName="11" name="Area" queryTableFieldId="11" dataDxfId="153">
      <calculatedColumnFormula>VALUE(LEFT(D2,SEARCH("sq",D2)-2))</calculatedColumnFormula>
    </tableColumn>
    <tableColumn id="3" xr3:uid="{543DEB2B-F8E8-4CB3-9457-F480D1C2338E}" uniqueName="3" name="Pop Den" queryTableFieldId="12" dataDxfId="152">
      <calculatedColumnFormula>Table_1__21[[#This Row],[Population'[2']]]/Table_1__21[[#This Row],[Area]]</calculatedColumnFormula>
    </tableColumn>
  </tableColumns>
  <tableStyleInfo name="TableStyleMedium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488A0D5-4809-4C0F-B2ED-0A1FD9D94D6F}" name="Table_1__22" displayName="Table_1__22" ref="A1:F116" tableType="queryTable" totalsRowShown="0">
  <autoFilter ref="A1:F116" xr:uid="{6DD96798-47F3-4DFD-A91C-CE7493709612}"/>
  <tableColumns count="6">
    <tableColumn id="1" xr3:uid="{1EFA3876-DA1D-49C5-B4CB-0C53C1C23514}" uniqueName="1" name="County" queryTableFieldId="1" dataDxfId="151"/>
    <tableColumn id="2" xr3:uid="{53748F12-B2C9-4F74-BA41-C27B989C1D1E}" uniqueName="2" name="FIPS code[7]" queryTableFieldId="2" dataDxfId="150"/>
    <tableColumn id="7" xr3:uid="{90DCA3B5-CB01-460B-8509-29FF5D7E5B20}" uniqueName="7" name="Population[6]" queryTableFieldId="7" dataDxfId="149"/>
    <tableColumn id="8" xr3:uid="{39311954-2B92-42E9-B80F-8DE0A31FFC75}" uniqueName="8" name="Area[8]" queryTableFieldId="8" dataDxfId="148"/>
    <tableColumn id="10" xr3:uid="{969908F2-B242-4AA2-9FB3-4147F434DFFB}" uniqueName="10" name="area" queryTableFieldId="10" dataDxfId="147">
      <calculatedColumnFormula>VALUE(LEFT(D2,SEARCH("sq",D2)-2))</calculatedColumnFormula>
    </tableColumn>
    <tableColumn id="3" xr3:uid="{5B561DF5-BCD6-4D68-9AB7-95E4C5F83483}" uniqueName="3" name="Column1" queryTableFieldId="11" dataDxfId="146">
      <calculatedColumnFormula>Table_1__22[[#This Row],[Population'[6']]]/Table_1__22[[#This Row],[area]]</calculatedColumnFormula>
    </tableColumn>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E7AFC5C-0326-402A-B390-8CE7B6C713E5}" name="Table_1__23" displayName="Table_1__23" ref="A1:F94" tableType="queryTable" totalsRowShown="0">
  <autoFilter ref="A1:F94" xr:uid="{FAD3ED51-9071-4DCA-80F3-CDD7F5C96193}"/>
  <tableColumns count="6">
    <tableColumn id="1" xr3:uid="{01D88493-D46C-45F0-9B0A-8D384AC3B4F8}" uniqueName="1" name="County" queryTableFieldId="1" dataDxfId="145"/>
    <tableColumn id="2" xr3:uid="{6CA0ADB5-092E-4EE9-A852-2D7A8956F1B5}" uniqueName="2" name="FIPS code[1]" queryTableFieldId="2" dataDxfId="144"/>
    <tableColumn id="8" xr3:uid="{E8CCF7F2-FECD-463F-A897-FC13F6D9620B}" uniqueName="8" name="Population[2]" queryTableFieldId="8" dataDxfId="143"/>
    <tableColumn id="9" xr3:uid="{B8DAEB71-9018-478D-8CAF-434A27C49D2B}" uniqueName="9" name="Area[2]" queryTableFieldId="9" dataDxfId="142"/>
    <tableColumn id="11" xr3:uid="{D74C850C-7755-457F-A34D-0074DA9A1A1F}" uniqueName="11" name="Area" queryTableFieldId="11" dataDxfId="141">
      <calculatedColumnFormula>VALUE(LEFT(D2,SEARCH("sq",D2)-2))</calculatedColumnFormula>
    </tableColumn>
    <tableColumn id="3" xr3:uid="{7AB6F39D-EB07-42B3-A7F0-C0D35E5983F3}" uniqueName="3" name="Pop Den" queryTableFieldId="12" dataDxfId="140">
      <calculatedColumnFormula>Table_1__23[[#This Row],[Population'[2']]]/Table_1__23[[#This Row],[Area]]</calculatedColumnFormula>
    </tableColumn>
  </tableColumns>
  <tableStyleInfo name="TableStyleMedium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2456706-8A50-4451-9B17-3210052E618F}" name="List_edit" displayName="List_edit" ref="A1:F11" tableType="queryTable" totalsRowShown="0">
  <autoFilter ref="A1:F11" xr:uid="{5BF55869-E55B-4E2F-B1A3-CC07E566B648}"/>
  <tableColumns count="6">
    <tableColumn id="1" xr3:uid="{0183252E-FD39-4F28-BF9F-76B0E65B0B4E}" uniqueName="1" name="County" queryTableFieldId="1" dataDxfId="139"/>
    <tableColumn id="2" xr3:uid="{44B6E659-22B1-4019-B217-26848670FC11}" uniqueName="2" name="FIPS code [3]" queryTableFieldId="2" dataDxfId="138"/>
    <tableColumn id="7" xr3:uid="{41E0E128-20A6-4103-B100-9487A04B80E0}" uniqueName="7" name="Population [6]" queryTableFieldId="7" dataDxfId="137"/>
    <tableColumn id="8" xr3:uid="{95378D20-1544-4781-A9A4-82BC78667088}" uniqueName="8" name="Area [4][6]" queryTableFieldId="8" dataDxfId="136"/>
    <tableColumn id="10" xr3:uid="{CC8FEF15-88AE-408F-906D-E41530C80277}" uniqueName="10" name="Pop Den" queryTableFieldId="10" dataDxfId="135">
      <calculatedColumnFormula>VALUE(LEFT(D2,SEARCH("sq",D2)-2))</calculatedColumnFormula>
    </tableColumn>
    <tableColumn id="3" xr3:uid="{111E369C-2FA9-465A-94D7-FB86FD1FA873}" uniqueName="3" name="Column1" queryTableFieldId="11" dataDxfId="134">
      <calculatedColumnFormula>List_edit[[#This Row],[Population '[6']]]/List_edit[[#This Row],[Pop Den]]</calculatedColumnFormula>
    </tableColumn>
  </tableColumns>
  <tableStyleInfo name="TableStyleMedium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870BD1E-B41C-44B0-B523-88C6E5296BA9}" name="List_edit___2" displayName="List_edit___2" ref="A1:F34" tableType="queryTable" totalsRowShown="0">
  <autoFilter ref="A1:F34" xr:uid="{E380AF0C-83C1-45D8-A737-15C16BF2CFB8}"/>
  <tableColumns count="6">
    <tableColumn id="1" xr3:uid="{FD228470-2631-42C5-82AB-84D644C53FE8}" uniqueName="1" name="County" queryTableFieldId="1" dataDxfId="133"/>
    <tableColumn id="2" xr3:uid="{A7E9BAA1-0F8A-44FB-A774-BCF82D2AF5FE}" uniqueName="2" name="FIPS code [2]" queryTableFieldId="2" dataDxfId="132"/>
    <tableColumn id="7" xr3:uid="{398AC0D5-204C-4500-A650-219C93AD75CB}" uniqueName="7" name="Pop. [6]" queryTableFieldId="7" dataDxfId="131"/>
    <tableColumn id="8" xr3:uid="{63BB1825-C35D-4A6B-943B-C713A576AF58}" uniqueName="8" name="Area [3][7]" queryTableFieldId="8" dataDxfId="130"/>
    <tableColumn id="10" xr3:uid="{0C9BC7B5-90A5-4FB2-A042-BAF4273662E7}" uniqueName="10" name="Area" queryTableFieldId="10" dataDxfId="129">
      <calculatedColumnFormula>VALUE(LEFT(D2,SEARCH("sq",D2)-2))</calculatedColumnFormula>
    </tableColumn>
    <tableColumn id="3" xr3:uid="{9F7C9DD1-1F4B-4F6B-8A01-23324D38F8E4}" uniqueName="3" name="Pop Den" queryTableFieldId="11" dataDxfId="128">
      <calculatedColumnFormula>List_edit___2[[#This Row],[Pop. '[6']]]/List_edit___2[[#This Row],[Area]]</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B99897-FA9B-4D13-9A5B-8CD578AB67DD}" name="Table_1__410" displayName="Table_1__410" ref="A15:K36" tableType="queryTable" totalsRowShown="0">
  <autoFilter ref="A15:K36" xr:uid="{9F0D33EA-FE15-484E-9D45-2A622498D991}"/>
  <tableColumns count="11">
    <tableColumn id="1" xr3:uid="{FDEFEE9E-1330-4820-A7F5-2E9118CAF7E7}" uniqueName="1" name="Borough" queryTableFieldId="1" dataDxfId="298"/>
    <tableColumn id="2" xr3:uid="{6A38CF17-0B57-459C-AE86-B6D98F5273B1}" uniqueName="2" name="FIPS code[4]" queryTableFieldId="2" dataDxfId="297"/>
    <tableColumn id="3" xr3:uid="{29581E54-DF64-4E05-AD81-07BDBC6912B3}" uniqueName="3" name="Borough seat[5]" queryTableFieldId="3" dataDxfId="296"/>
    <tableColumn id="4" xr3:uid="{D4BF5DBF-53C4-4A17-B2E5-F4468A259FC4}" uniqueName="4" name="Class [6][7][8]" queryTableFieldId="4" dataDxfId="295"/>
    <tableColumn id="5" xr3:uid="{CFDBCFA1-3980-43EB-9F1A-C127EB961AF1}" uniqueName="5" name="Est.[5]" queryTableFieldId="5" dataDxfId="294"/>
    <tableColumn id="6" xr3:uid="{AB8D0149-CA90-46EB-B422-A8F36271C668}" uniqueName="6" name="Origin" queryTableFieldId="6" dataDxfId="293"/>
    <tableColumn id="7" xr3:uid="{2F2B87E1-4070-490C-9E97-92BE8558BBFD}" uniqueName="7" name="Etymology" queryTableFieldId="7" dataDxfId="292"/>
    <tableColumn id="8" xr3:uid="{2FD34C72-3A6E-4FF0-98C7-89A2B20B5D08}" uniqueName="8" name="Density" queryTableFieldId="8" dataDxfId="291"/>
    <tableColumn id="9" xr3:uid="{CC70F77D-7C40-44EE-8E6D-F7EE6FEF947D}" uniqueName="9" name="Population[1]" queryTableFieldId="9" dataDxfId="290"/>
    <tableColumn id="10" xr3:uid="{D129BD16-9649-4FB3-B9EE-095FF3B3BF1F}" uniqueName="10" name="Area[9]" queryTableFieldId="10" dataDxfId="289"/>
    <tableColumn id="11" xr3:uid="{12BD1FA9-1E68-4358-9CB0-E5A97A53C932}" uniqueName="11" name="Map" queryTableFieldId="11" dataDxfId="288"/>
  </tableColumns>
  <tableStyleInfo name="TableStyleMedium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F345A60-937B-412A-B8CD-0548E1B009CF}" name="List_edit___3" displayName="List_edit___3" ref="A1:F101" tableType="queryTable" totalsRowShown="0">
  <autoFilter ref="A1:F101" xr:uid="{9BB9FB58-D2AD-4BEF-8D6C-1148041A94B2}"/>
  <tableColumns count="6">
    <tableColumn id="1" xr3:uid="{A47F6526-373A-4371-BC54-F52EFFB3421F}" uniqueName="1" name="County" queryTableFieldId="1" dataDxfId="127"/>
    <tableColumn id="2" xr3:uid="{A2DE8AC0-CD89-43DC-8574-61F7A7BAC9CC}" uniqueName="2" name="FIPS code [3]" queryTableFieldId="2" dataDxfId="126"/>
    <tableColumn id="7" xr3:uid="{B06F1854-7630-4EA3-9A36-C4CBC89A742A}" uniqueName="7" name="Pop. (2017 est.)[6]" queryTableFieldId="7" dataDxfId="125"/>
    <tableColumn id="8" xr3:uid="{3871D184-2192-4054-BF38-5404E4FE894B}" uniqueName="8" name="Area [4][7]" queryTableFieldId="8" dataDxfId="124"/>
    <tableColumn id="10" xr3:uid="{5CB8D076-71F7-405A-8D77-6915962A99BD}" uniqueName="10" name="Area" queryTableFieldId="10" dataDxfId="123">
      <calculatedColumnFormula>VALUE(LEFT(D2,SEARCH("sq",D2)-2))</calculatedColumnFormula>
    </tableColumn>
    <tableColumn id="3" xr3:uid="{49FBE371-B76D-48A9-B22B-092A84EA1636}" uniqueName="3" name="pop den" queryTableFieldId="11" dataDxfId="122">
      <calculatedColumnFormula>List_edit___3[[#This Row],[Pop. (2017 est.)'[6']]]/List_edit___3[[#This Row],[Area]]</calculatedColumnFormula>
    </tableColumn>
  </tableColumns>
  <tableStyleInfo name="TableStyleMedium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DB49795A-73DF-4846-903C-36E8D3758A9F}" name="Table_1__25" displayName="Table_1__25" ref="A1:F55" tableType="queryTable" totalsRowShown="0">
  <tableColumns count="6">
    <tableColumn id="1" xr3:uid="{234A5C95-8E36-476E-8E2F-33693A1AA125}" uniqueName="1" name="County" queryTableFieldId="1" dataDxfId="121"/>
    <tableColumn id="2" xr3:uid="{41A593C1-4B0E-41F9-AA7E-E2084B0640B6}" uniqueName="2" name="FIPS code[2]" queryTableFieldId="2" dataDxfId="120"/>
    <tableColumn id="6" xr3:uid="{55B3F394-B1A2-4D32-9A12-0FF889E665A2}" uniqueName="6" name="Population[3][5]" queryTableFieldId="6" dataDxfId="119"/>
    <tableColumn id="7" xr3:uid="{2136C8AB-B1CC-48F6-B3D3-B1BA512D8E0F}" uniqueName="7" name="Area[3][5]" queryTableFieldId="7" dataDxfId="118"/>
    <tableColumn id="9" xr3:uid="{8798050F-3A62-432A-94D5-C18BCE3B5BC1}" uniqueName="9" name="Column1" queryTableFieldId="9" dataDxfId="117"/>
    <tableColumn id="13" xr3:uid="{B1506DDA-A31A-4981-9118-47E977D64570}" uniqueName="13" name="Column5" queryTableFieldId="13" dataDxfId="116">
      <calculatedColumnFormula>Table_1__25[[#This Row],[Population'[3']'[5']]]/Table_1__25[[#This Row],[Column1]]</calculatedColumnFormula>
    </tableColumn>
  </tableColumns>
  <tableStyleInfo name="TableStyleMedium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46136-90E1-4341-B740-F5F896A26830}" name="List_of_counties_edit" displayName="List_of_counties_edit" ref="A1:G63" tableType="queryTable" totalsRowShown="0">
  <autoFilter ref="A1:G63" xr:uid="{1350393E-9D91-429C-9930-CC9955A02D25}"/>
  <tableColumns count="7">
    <tableColumn id="1" xr3:uid="{8B4C121B-A711-495D-9F5F-1330B0DBEEAE}" uniqueName="1" name="County" queryTableFieldId="1" dataDxfId="115"/>
    <tableColumn id="2" xr3:uid="{D8524D86-77D2-4A8C-AB69-E56F3956926B}" uniqueName="2" name="FIPS Code [3]" queryTableFieldId="2" dataDxfId="114"/>
    <tableColumn id="7" xr3:uid="{2A525EC6-9BF3-450A-A962-4BE681D87845}" uniqueName="7" name="Density (Pop./mi2)" queryTableFieldId="7" dataDxfId="113"/>
    <tableColumn id="8" xr3:uid="{C897ECBB-59B1-4AFA-A450-1F1DCC1F87DA}" uniqueName="8" name="Pop. (2010) [6]" queryTableFieldId="8" dataDxfId="112"/>
    <tableColumn id="9" xr3:uid="{2BF90BD0-44C3-4DFB-9D8A-3E22ADD18FB2}" uniqueName="9" name="Area [5]" queryTableFieldId="9" dataDxfId="111"/>
    <tableColumn id="11" xr3:uid="{8557F053-C66C-41CD-8032-868F12DE4274}" uniqueName="11" name="Area" queryTableFieldId="11" dataDxfId="110">
      <calculatedColumnFormula>VALUE(LEFT(E2,SEARCH("sq",E2)-2))</calculatedColumnFormula>
    </tableColumn>
    <tableColumn id="3" xr3:uid="{E60974A3-0B6E-4286-B80F-019774C4D372}" uniqueName="3" name="pop den" queryTableFieldId="12" dataDxfId="109">
      <calculatedColumnFormula>List_of_counties_edit[[#This Row],[Pop. (2010) '[6']]]/List_of_counties_edit[[#This Row],[Area]]</calculatedColumnFormula>
    </tableColumn>
  </tableColumns>
  <tableStyleInfo name="TableStyleMedium7"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AA53D013-825C-48FB-A2D1-176FD595101B}" name="Counties_edit" displayName="Counties_edit" ref="A1:G22" tableType="queryTable" totalsRowShown="0">
  <autoFilter ref="A1:G22" xr:uid="{FD09D1CC-58AD-42B2-9283-10DF45DA7CD6}"/>
  <tableColumns count="7">
    <tableColumn id="1" xr3:uid="{7E581E91-6C0D-440D-B611-EC03D990CE42}" uniqueName="1" name="County" queryTableFieldId="1" dataDxfId="108"/>
    <tableColumn id="2" xr3:uid="{079392B2-2928-4BD8-86EE-786C164ED7DD}" uniqueName="2" name="FIPS code[9]" queryTableFieldId="2" dataDxfId="107"/>
    <tableColumn id="8" xr3:uid="{2C5D7BAA-0A7B-4B06-A4E7-D2811F10FC2E}" uniqueName="8" name="Density (per mi2)" queryTableFieldId="8" dataDxfId="106"/>
    <tableColumn id="9" xr3:uid="{9CE245F8-D35B-4664-9F07-C7A001E557B4}" uniqueName="9" name="Pop.[13]" queryTableFieldId="9" dataDxfId="105"/>
    <tableColumn id="10" xr3:uid="{730904F5-F074-4004-B2A1-604FDC87C7A2}" uniqueName="10" name="Area[10]" queryTableFieldId="10" dataDxfId="104"/>
    <tableColumn id="12" xr3:uid="{BD64C8B3-E308-4E76-8406-B6BEE2FC6CD7}" uniqueName="12" name="Column1" queryTableFieldId="12" dataDxfId="103">
      <calculatedColumnFormula>VALUE(LEFT(E2,SEARCH("sq",E2)-2))</calculatedColumnFormula>
    </tableColumn>
    <tableColumn id="3" xr3:uid="{0E665AE5-71DC-4375-9EA4-8688A9770B04}" uniqueName="3" name="Column2" queryTableFieldId="13" dataDxfId="102">
      <calculatedColumnFormula>Counties_edit[[#This Row],[Pop.'[13']]]/Counties_edit[[#This Row],[Column1]]</calculatedColumnFormula>
    </tableColumn>
  </tableColumns>
  <tableStyleInfo name="TableStyleMedium7"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AF5991E-947E-4B04-A272-62777F63008B}" name="Table_1__24" displayName="Table_1__24" ref="A1:F18" tableType="queryTable" totalsRowShown="0">
  <autoFilter ref="A1:F18" xr:uid="{8085BEE4-CB42-4F02-92D0-4B4036DBD973}"/>
  <tableColumns count="6">
    <tableColumn id="1" xr3:uid="{82B7858B-48BF-4303-A81E-9D016E207E79}" uniqueName="1" name="County" queryTableFieldId="1" dataDxfId="101"/>
    <tableColumn id="2" xr3:uid="{CC81388C-2B2F-4704-A165-AA22B8A93E7C}" uniqueName="2" name="FIPS code[2]" queryTableFieldId="2" dataDxfId="100"/>
    <tableColumn id="7" xr3:uid="{344C4B45-8E47-4555-A08C-B22A73A3962C}" uniqueName="7" name="Population[5]" queryTableFieldId="7" dataDxfId="99"/>
    <tableColumn id="8" xr3:uid="{027D5118-1855-4054-A9EB-21B8A4C07D16}" uniqueName="8" name="Area[3][6]" queryTableFieldId="8" dataDxfId="98"/>
    <tableColumn id="10" xr3:uid="{87418487-635F-4C18-9AF9-159B9AE42BD1}" uniqueName="10" name="Area" queryTableFieldId="10" dataDxfId="97">
      <calculatedColumnFormula>VALUE(LEFT(D2,SEARCH("sq",D2)-2))</calculatedColumnFormula>
    </tableColumn>
    <tableColumn id="3" xr3:uid="{9AC29A9D-2EDE-41BC-B157-C00769E037C0}" uniqueName="3" name="pop den" queryTableFieldId="11" dataDxfId="96">
      <calculatedColumnFormula>Table_1__24[[#This Row],[Population'[5']]]/Table_1__24[[#This Row],[Area]]</calculatedColumnFormula>
    </tableColumn>
  </tableColumns>
  <tableStyleInfo name="TableStyleMedium7"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32B73C-761B-4C95-ABFC-26FE306A7ED8}" name="Table_0" displayName="Table_0" ref="A1:F89" tableType="queryTable" totalsRowShown="0">
  <autoFilter ref="A1:F89" xr:uid="{7687F5DE-7348-4A0C-B36A-03F9DA20A394}"/>
  <tableColumns count="6">
    <tableColumn id="1" xr3:uid="{9355DA7C-5A78-4220-8767-9CBEA48B6A5C}" uniqueName="1" name="County" queryTableFieldId="1" dataDxfId="95"/>
    <tableColumn id="2" xr3:uid="{12DE01D7-96C0-4AC9-9341-EB30B6C2568E}" uniqueName="2" name="FIPS code[10]" queryTableFieldId="2" dataDxfId="94"/>
    <tableColumn id="7" xr3:uid="{2B0A9FEB-0863-4E12-8034-DEC94EFEF621}" uniqueName="7" name="Population[10][13]" queryTableFieldId="7" dataDxfId="93"/>
    <tableColumn id="8" xr3:uid="{926DC51B-6A36-45A9-BAC9-733FCA950203}" uniqueName="8" name="Area[13]" queryTableFieldId="8" dataDxfId="92"/>
    <tableColumn id="10" xr3:uid="{DF70AD24-5A9C-4980-B52C-2C70C2667195}" uniqueName="10" name="Area" queryTableFieldId="10" dataDxfId="91">
      <calculatedColumnFormula>VALUE(LEFT(D2,SEARCH("sq",D2)-2))</calculatedColumnFormula>
    </tableColumn>
    <tableColumn id="3" xr3:uid="{8FA3F8B6-B3C2-46BC-A852-C7C937093C72}" uniqueName="3" name="pop den" queryTableFieldId="11" dataDxfId="90">
      <calculatedColumnFormula>Table_0[[#This Row],[Population'[10']'[13']]]/Table_0[[#This Row],[Area]]</calculatedColumnFormula>
    </tableColumn>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440B4DD3-08A9-4D4E-959A-640836F38750}" name="Table_1__26" displayName="Table_1__26" ref="A1:F78" tableType="queryTable" totalsRowShown="0">
  <autoFilter ref="A1:F78" xr:uid="{CD61FE05-A456-42D0-AE1C-9617BFDD49D5}"/>
  <tableColumns count="6">
    <tableColumn id="1" xr3:uid="{9D8988CC-9603-4598-A2CF-B5657587E3E3}" uniqueName="1" name="County" queryTableFieldId="1" dataDxfId="89"/>
    <tableColumn id="2" xr3:uid="{BD280E62-774F-42A6-8BF3-127672F635B7}" uniqueName="2" name="FIPS code[5]" queryTableFieldId="2" dataDxfId="88"/>
    <tableColumn id="8" xr3:uid="{4EADCD10-0E9C-4E8D-8A25-953240EFB74B}" uniqueName="8" name="Population[8]" queryTableFieldId="8" dataDxfId="87"/>
    <tableColumn id="9" xr3:uid="{F10C4C0C-9E18-4442-A25F-5FDC9E08DCFF}" uniqueName="9" name="Area[6]" queryTableFieldId="9" dataDxfId="86"/>
    <tableColumn id="11" xr3:uid="{0B158035-7951-4861-A469-44D16E75BBCA}" uniqueName="11" name="Area" queryTableFieldId="11" dataDxfId="85">
      <calculatedColumnFormula>VALUE(LEFT(D2,SEARCH("sq",D2)-2))</calculatedColumnFormula>
    </tableColumn>
    <tableColumn id="3" xr3:uid="{7C57061D-813E-443B-929A-78D0CE20898D}" uniqueName="3" name="pop den" queryTableFieldId="12" dataDxfId="84">
      <calculatedColumnFormula>Table_1__26[[#This Row],[Population'[8']]]/Table_1__26[[#This Row],[Area]]</calculatedColumnFormula>
    </tableColumn>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AB0B19FC-2608-47E1-89FC-00340FCE391A}" name="Table_1__27" displayName="Table_1__27" ref="A1:F37" tableType="queryTable" totalsRowShown="0">
  <autoFilter ref="A1:F37" xr:uid="{953BC546-72E2-4A95-9799-142DA52D7DAC}"/>
  <tableColumns count="6">
    <tableColumn id="1" xr3:uid="{BCE0378E-D358-4A4F-BF16-8DAC7E5D098D}" uniqueName="1" name="County" queryTableFieldId="1" dataDxfId="83"/>
    <tableColumn id="2" xr3:uid="{1A4937FD-AF32-4F90-B24B-1D3CACFF5E29}" uniqueName="2" name="FIPS code[3]" queryTableFieldId="2" dataDxfId="82"/>
    <tableColumn id="7" xr3:uid="{2EC9F966-1F25-4B07-AF5A-941AACA864A9}" uniqueName="7" name="Population[6]" queryTableFieldId="7" dataDxfId="81"/>
    <tableColumn id="8" xr3:uid="{0F348994-BC98-451F-BFA3-09123C680121}" uniqueName="8" name="Area[4]" queryTableFieldId="8" dataDxfId="80"/>
    <tableColumn id="10" xr3:uid="{A252DC3C-33DF-4A4D-B49C-3AA6C1B1F15C}" uniqueName="10" name="Area" queryTableFieldId="10" dataDxfId="79">
      <calculatedColumnFormula>VALUE(LEFT(D2,SEARCH("sq",D2)-2))</calculatedColumnFormula>
    </tableColumn>
    <tableColumn id="3" xr3:uid="{9C0EFECE-9B41-4EDA-ABA6-D2B94FE3C840}" uniqueName="3" name="pop den" queryTableFieldId="11" dataDxfId="78">
      <calculatedColumnFormula>Table_1__27[[#This Row],[Population'[6']]]/Table_1__27[[#This Row],[Area]]</calculatedColumnFormula>
    </tableColumn>
  </tableColumns>
  <tableStyleInfo name="TableStyleMedium7"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AC10A72-8BE8-463D-8617-45A4F9A66416}" name="Table_0__4" displayName="Table_0__4" ref="A1:F68" tableType="queryTable" totalsRowShown="0">
  <autoFilter ref="A1:F68" xr:uid="{4910C823-1103-4FAC-B6F6-6E93832C207E}"/>
  <tableColumns count="6">
    <tableColumn id="1" xr3:uid="{FF1179B3-A88A-4334-8B02-296ECBF597C7}" uniqueName="1" name="County" queryTableFieldId="1" dataDxfId="77"/>
    <tableColumn id="2" xr3:uid="{09DD0784-A000-47A7-A331-E94B92633AE8}" uniqueName="2" name="FIPS code[4]" queryTableFieldId="2" dataDxfId="76"/>
    <tableColumn id="7" xr3:uid="{0B32B41B-EAF3-41A6-894A-1F2925511037}" uniqueName="7" name="Population[7]" queryTableFieldId="7" dataDxfId="75"/>
    <tableColumn id="8" xr3:uid="{DD15F7D8-0ECB-444F-8072-70EE78B0168E}" uniqueName="8" name="Area[5]" queryTableFieldId="8" dataDxfId="74"/>
    <tableColumn id="10" xr3:uid="{9EEEE604-BB8E-4383-BD18-508555B17202}" uniqueName="10" name="Area" queryTableFieldId="10" dataDxfId="73">
      <calculatedColumnFormula>VALUE(LEFT(D2,SEARCH("sq",D2)-2))</calculatedColumnFormula>
    </tableColumn>
    <tableColumn id="3" xr3:uid="{851F8981-7DEA-4D30-8035-CA5EC214154C}" uniqueName="3" name="pop den" queryTableFieldId="11" dataDxfId="72">
      <calculatedColumnFormula>Table_0__4[[#This Row],[Population'[7']]]/Table_0__4[[#This Row],[Area]]</calculatedColumnFormula>
    </tableColumn>
  </tableColumns>
  <tableStyleInfo name="TableStyleMedium7"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A699C220-FB48-419D-9B01-5205A0962392}" name="Table_1__28" displayName="Table_1__28" ref="A1:F6" tableType="queryTable" totalsRowShown="0">
  <autoFilter ref="A1:F6" xr:uid="{FDF18734-0290-4BC8-BD0D-FBB070C08B4E}"/>
  <tableColumns count="6">
    <tableColumn id="1" xr3:uid="{2D44B2C6-65F9-4D4E-904C-A9FB91822F93}" uniqueName="1" name="County" queryTableFieldId="1" dataDxfId="71"/>
    <tableColumn id="2" xr3:uid="{4876BB51-DD54-45EF-8526-7363C89B8416}" uniqueName="2" name="FIPS code[6]" queryTableFieldId="2" dataDxfId="70"/>
    <tableColumn id="7" xr3:uid="{949DE326-7D5C-4ADC-84C3-E21ED7170FAC}" uniqueName="7" name="Population[9]" queryTableFieldId="7" dataDxfId="69"/>
    <tableColumn id="8" xr3:uid="{84DEF108-BFD3-4E65-A177-393E5C7B9BDE}" uniqueName="8" name="Area[9]" queryTableFieldId="8" dataDxfId="68"/>
    <tableColumn id="10" xr3:uid="{30347545-FF72-46BD-B3B5-F0D035078161}" uniqueName="10" name="Area" queryTableFieldId="10" dataDxfId="67">
      <calculatedColumnFormula>VALUE(LEFT(D2,SEARCH("sq",D2)-2))</calculatedColumnFormula>
    </tableColumn>
    <tableColumn id="3" xr3:uid="{2F7426F2-E759-4533-9433-FAB47A65C745}" uniqueName="3" name="pop den" queryTableFieldId="11" dataDxfId="66">
      <calculatedColumnFormula>Table_1__28[[#This Row],[Population'[9']]]/Table_1__28[[#This Row],[Area]]</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7998D94-EB76-4CC3-B749-85FB0B0E90C2}" name="Table_1__7" displayName="Table_1__7" ref="A1:J76" tableType="queryTable" totalsRowShown="0">
  <autoFilter ref="A1:J76" xr:uid="{D8F9D733-974C-4554-81EC-AE2F8FFA08DF}"/>
  <tableColumns count="10">
    <tableColumn id="1" xr3:uid="{1B8D48DB-9B7E-4B53-8846-DCE6997B484B}" uniqueName="1" name="County" queryTableFieldId="1" dataDxfId="287"/>
    <tableColumn id="2" xr3:uid="{B8D3F4D9-2F47-418E-906A-4A6B69C7FF3A}" uniqueName="2" name="FIPS code" queryTableFieldId="2" dataDxfId="286"/>
    <tableColumn id="3" xr3:uid="{549A171E-FEC2-484D-AEA0-1FB890E558CD}" uniqueName="3" name="County seat[1]" queryTableFieldId="3" dataDxfId="285"/>
    <tableColumn id="4" xr3:uid="{F3011378-3BD6-4C11-A791-D56CDBE99B13}" uniqueName="4" name="Est.[2]" queryTableFieldId="4" dataDxfId="284"/>
    <tableColumn id="5" xr3:uid="{8B8522B1-8CDB-494F-8D97-B0C29A41A773}" uniqueName="5" name="Origin" queryTableFieldId="5" dataDxfId="283"/>
    <tableColumn id="6" xr3:uid="{58FEB67A-5A77-4132-956B-55D0F388F615}" uniqueName="6" name="Etymology[2]" queryTableFieldId="6" dataDxfId="282"/>
    <tableColumn id="7" xr3:uid="{06C5584A-C802-4BAF-A566-F10CABA9D811}" uniqueName="7" name="Population[1]" queryTableFieldId="7" dataDxfId="281"/>
    <tableColumn id="8" xr3:uid="{FC8470BA-06CE-4E93-BA67-37AF448A315B}" uniqueName="8" name="Area[3]" queryTableFieldId="8" dataDxfId="280"/>
    <tableColumn id="10" xr3:uid="{CC0AB514-FEEF-41D5-B3D3-B05163ADD3B4}" uniqueName="10" name="Area" queryTableFieldId="10" dataDxfId="279">
      <calculatedColumnFormula>VALUE(LEFT(H2,SEARCH("sq",H2)-2))</calculatedColumnFormula>
    </tableColumn>
    <tableColumn id="11" xr3:uid="{915E5395-580B-40F1-9393-6DDD0E10F241}" uniqueName="11" name="pop den" queryTableFieldId="11" dataDxfId="278">
      <calculatedColumnFormula>Table_1__12[[#This Row],[Population'[12']]]/Table_1__12[[#This Row],[Area]]</calculatedColumnFormula>
    </tableColumn>
  </tableColumns>
  <tableStyleInfo name="TableStyleMedium7"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58865978-047A-4DCA-9EBA-B4C064253CDB}" name="Table_1__29" displayName="Table_1__29" ref="A1:F47" tableType="queryTable" totalsRowShown="0">
  <autoFilter ref="A1:F47" xr:uid="{BD099B52-C38A-486B-84B1-2B9DC7CB93F7}"/>
  <tableColumns count="6">
    <tableColumn id="1" xr3:uid="{B8DCE7F3-D734-4A25-A7F8-26F47DC4AD3D}" uniqueName="1" name="County" queryTableFieldId="1" dataDxfId="65"/>
    <tableColumn id="2" xr3:uid="{CE016DF9-3C65-453F-865D-2DB3A06E6C27}" uniqueName="2" name="FIPS code[4]" queryTableFieldId="2" dataDxfId="64"/>
    <tableColumn id="7" xr3:uid="{949AF476-012C-4D67-8512-4C22FD5079B5}" uniqueName="7" name="Population" queryTableFieldId="7" dataDxfId="63"/>
    <tableColumn id="8" xr3:uid="{D66E05F7-EBAA-437F-8709-8308483413F1}" uniqueName="8" name="Area" queryTableFieldId="8" dataDxfId="62"/>
    <tableColumn id="10" xr3:uid="{492BEB4F-A844-49BC-A1BA-846D73C07B9D}" uniqueName="10" name="Column1" queryTableFieldId="10" dataDxfId="61">
      <calculatedColumnFormula>VALUE(LEFT(D2,SEARCH("sq",D2)-2))</calculatedColumnFormula>
    </tableColumn>
    <tableColumn id="3" xr3:uid="{BE7849EF-EE6E-4D38-9AAE-49441F55A8C0}" uniqueName="3" name="Column2" queryTableFieldId="11" dataDxfId="60">
      <calculatedColumnFormula>Table_1__29[[#This Row],[Population]]/Table_1__29[[#This Row],[Column1]]</calculatedColumnFormula>
    </tableColumn>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C64016FA-F77A-44E3-ADCC-A240AFA5A358}" name="Table_1__30" displayName="Table_1__30" ref="A1:F67" tableType="queryTable" totalsRowShown="0">
  <autoFilter ref="A1:F67" xr:uid="{7AC77F1D-3EB4-465E-8888-B1894F12576E}"/>
  <tableColumns count="6">
    <tableColumn id="1" xr3:uid="{064A1F42-296F-4641-A853-F38CB63910EB}" uniqueName="1" name="County" queryTableFieldId="1" dataDxfId="59"/>
    <tableColumn id="2" xr3:uid="{FD3727EA-025E-4A0C-957E-4319A0AE342A}" uniqueName="2" name="FIPS code[2]" queryTableFieldId="2" dataDxfId="58"/>
    <tableColumn id="7" xr3:uid="{FC7E94F5-9CE1-4E5C-91FF-D619966FBD3B}" uniqueName="7" name="Population[4]" queryTableFieldId="7" dataDxfId="57"/>
    <tableColumn id="8" xr3:uid="{E1261EDD-B9EF-4368-AA52-680338D4FD7F}" uniqueName="8" name="Area[3]" queryTableFieldId="8" dataDxfId="56"/>
    <tableColumn id="10" xr3:uid="{CF0FA78A-33D3-4143-96D0-545206A3731A}" uniqueName="10" name="Area" queryTableFieldId="10" dataDxfId="55">
      <calculatedColumnFormula>VALUE(LEFT(D2,SEARCH("sq",D2)-2))</calculatedColumnFormula>
    </tableColumn>
    <tableColumn id="3" xr3:uid="{917785C4-EDE4-4011-AFD3-004A111E31B6}" uniqueName="3" name="Column1" queryTableFieldId="11" dataDxfId="54">
      <calculatedColumnFormula>Table_1__30[[#This Row],[Population'[4']]]/Table_1__30[[#This Row],[Area]]</calculatedColumnFormula>
    </tableColumn>
  </tableColumns>
  <tableStyleInfo name="TableStyleMedium7"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367D0-C10E-4CAC-8C8A-5E6E23B467E8}" name="Table_1__31" displayName="Table_1__31" ref="A1:F96" tableType="queryTable" totalsRowShown="0">
  <autoFilter ref="A1:F96" xr:uid="{B8F7DF4A-81A4-4F6D-ACE0-0CB9AE56172D}"/>
  <tableColumns count="6">
    <tableColumn id="1" xr3:uid="{E7BD111A-52B3-47D7-BFED-93B775DBB629}" uniqueName="1" name="County" queryTableFieldId="1" dataDxfId="53"/>
    <tableColumn id="2" xr3:uid="{C55DB347-00D1-44B8-B90D-ED7423698251}" uniqueName="2" name="FIPS code[8]" queryTableFieldId="2" dataDxfId="52"/>
    <tableColumn id="7" xr3:uid="{41C6FE70-6474-4563-8716-60C8313558A3}" uniqueName="7" name="Population" queryTableFieldId="7" dataDxfId="51"/>
    <tableColumn id="8" xr3:uid="{BCAE8EAD-C9C4-4E47-BA62-5CF1518F357D}" uniqueName="8" name="Area[10][1]" queryTableFieldId="8" dataDxfId="50"/>
    <tableColumn id="10" xr3:uid="{2B4AA9C5-8D6D-4104-97B3-71A119349F86}" uniqueName="10" name="Area" queryTableFieldId="10" dataDxfId="49">
      <calculatedColumnFormula>VALUE(LEFT(D2,SEARCH("sq",D2)-2))</calculatedColumnFormula>
    </tableColumn>
    <tableColumn id="3" xr3:uid="{3589D5DC-5994-449C-9F4A-854A314A532F}" uniqueName="3" name="pop den" queryTableFieldId="11" dataDxfId="48">
      <calculatedColumnFormula>Table_1__31[[#This Row],[Population]]/Table_1__31[[#This Row],[Area]]</calculatedColumnFormula>
    </tableColumn>
  </tableColumns>
  <tableStyleInfo name="TableStyleMedium7"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78B9C444-A1E0-4929-B8C1-7E7D4B8462B3}" name="Table_1__32" displayName="Table_1__32" ref="A1:F255" tableType="queryTable" totalsRowShown="0">
  <autoFilter ref="A1:F255" xr:uid="{F248D00C-9702-493E-830F-207C4E91F80E}"/>
  <tableColumns count="6">
    <tableColumn id="1" xr3:uid="{A5CF4434-DB91-4CFD-8D75-5F96EC3E954F}" uniqueName="1" name="County" queryTableFieldId="1" dataDxfId="47"/>
    <tableColumn id="2" xr3:uid="{69339D55-30BF-46AA-8F7B-23747881A514}" uniqueName="2" name="FIPS code[8]" queryTableFieldId="2" dataDxfId="46"/>
    <tableColumn id="7" xr3:uid="{5B900DD6-7A59-4E65-8478-C507BA3E5232}" uniqueName="7" name="Population[10]" queryTableFieldId="7" dataDxfId="45"/>
    <tableColumn id="8" xr3:uid="{B3F3BAF8-C281-4A32-B708-C9A31B5898B3}" uniqueName="8" name="Area[9]" queryTableFieldId="8" dataDxfId="44"/>
    <tableColumn id="10" xr3:uid="{ABFA607D-FAB0-4E2B-B306-CBE8CD935BA8}" uniqueName="10" name="Area" queryTableFieldId="10" dataDxfId="43">
      <calculatedColumnFormula>VALUE(LEFT(D2,SEARCH("sq",D2)-2))</calculatedColumnFormula>
    </tableColumn>
    <tableColumn id="3" xr3:uid="{7E20278B-6CD3-4CBC-92DB-9689C413EAC9}" uniqueName="3" name="pop den" queryTableFieldId="11" dataDxfId="42">
      <calculatedColumnFormula>Table_1__32[[#This Row],[Population'[10']]]/Table_1__32[[#This Row],[Area]]</calculatedColumnFormula>
    </tableColumn>
  </tableColumns>
  <tableStyleInfo name="TableStyleMedium7"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C96FA1CF-EF29-43D2-8151-D98D3C0AA34F}" name="Table_1__33" displayName="Table_1__33" ref="A1:F30" tableType="queryTable" totalsRowShown="0">
  <autoFilter ref="A1:F30" xr:uid="{1F7BC103-BA7C-4FDB-A378-AFF96F93D469}"/>
  <tableColumns count="6">
    <tableColumn id="1" xr3:uid="{6A05DFB9-E4B1-40EE-B700-B5470EAB07DC}" uniqueName="1" name="County" queryTableFieldId="1" dataDxfId="41"/>
    <tableColumn id="2" xr3:uid="{81B07683-2C82-436C-A8F4-6A8215D80908}" uniqueName="2" name="FIPS code[7]" queryTableFieldId="2" dataDxfId="40"/>
    <tableColumn id="7" xr3:uid="{F21254A9-7F06-4D6A-A3D4-BE8E65FD7661}" uniqueName="7" name="Population[16]" queryTableFieldId="7" dataDxfId="39"/>
    <tableColumn id="8" xr3:uid="{1CAE4B22-80C0-4096-BAA6-8079F52D69F4}" uniqueName="8" name="Area[17]" queryTableFieldId="8" dataDxfId="38"/>
    <tableColumn id="10" xr3:uid="{9A024C45-53D8-4030-8BE7-8288B8562979}" uniqueName="10" name="Column1" queryTableFieldId="10" dataDxfId="37">
      <calculatedColumnFormula>VALUE(LEFT(D2,SEARCH("sq",D2)-2))</calculatedColumnFormula>
    </tableColumn>
    <tableColumn id="3" xr3:uid="{EC10B1CA-63B5-41CD-87DE-DA15EFAFB63D}" uniqueName="3" name="Column2" queryTableFieldId="11" dataDxfId="36">
      <calculatedColumnFormula>Table_1__33[[#This Row],[Population'[16']]]/Table_1__33[[#This Row],[Column1]]</calculatedColumnFormula>
    </tableColumn>
  </tableColumns>
  <tableStyleInfo name="TableStyleMedium7"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DD387E1B-322A-46BA-9A23-8964F6933426}" name="Table_1__34" displayName="Table_1__34" ref="A1:F15" tableType="queryTable" totalsRowShown="0">
  <autoFilter ref="A1:F15" xr:uid="{701B2023-BF7F-4EEB-9CD7-F018EC4587C3}"/>
  <tableColumns count="6">
    <tableColumn id="1" xr3:uid="{058A1E5B-1B9F-48EB-844B-EF65ECD12C47}" uniqueName="1" name="County" queryTableFieldId="1" dataDxfId="35"/>
    <tableColumn id="2" xr3:uid="{65C273B2-BFD4-4536-A89B-CB75562C25F8}" uniqueName="2" name="FIPS code[2]" queryTableFieldId="2" dataDxfId="34"/>
    <tableColumn id="7" xr3:uid="{DBE7C9D5-EA07-4CB0-B3E7-07A27FEA3A00}" uniqueName="7" name="Population[3][5]" queryTableFieldId="7" dataDxfId="33"/>
    <tableColumn id="8" xr3:uid="{FE1EE169-05AF-4058-8AD4-BD5FE7D27078}" uniqueName="8" name="Area[3][5]" queryTableFieldId="8" dataDxfId="32"/>
    <tableColumn id="10" xr3:uid="{BB338060-00C1-4F7A-AF67-5EC003E28CE7}" uniqueName="10" name="Area" queryTableFieldId="10" dataDxfId="31">
      <calculatedColumnFormula>VALUE(LEFT(D2,SEARCH("sq",D2)-2))</calculatedColumnFormula>
    </tableColumn>
    <tableColumn id="3" xr3:uid="{231C7186-592C-484E-BD44-15E993C4795C}" uniqueName="3" name="pop den" queryTableFieldId="11" dataDxfId="30">
      <calculatedColumnFormula>Table_1__34[[#This Row],[Population'[3']'[5']]]/Table_1__34[[#This Row],[Area]]</calculatedColumnFormula>
    </tableColumn>
  </tableColumns>
  <tableStyleInfo name="TableStyleMedium7"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E12313FC-F79F-4A9B-A2DD-86CDABB52790}" name="Table_2__3" displayName="Table_2__3" ref="A1:F96" tableType="queryTable" totalsRowShown="0">
  <autoFilter ref="A1:F96" xr:uid="{7BB7A48D-479F-45FC-9894-F765DEBAE6FC}"/>
  <tableColumns count="6">
    <tableColumn id="1" xr3:uid="{BCE2A8B8-1A49-4C44-85A7-37A412CDFD3D}" uniqueName="1" name="County" queryTableFieldId="1" dataDxfId="29"/>
    <tableColumn id="2" xr3:uid="{0BAC92DE-B6DE-4A6C-B481-4C822AE1684B}" uniqueName="2" name="FIPS code[4]" queryTableFieldId="2" dataDxfId="28"/>
    <tableColumn id="7" xr3:uid="{5CECAA80-D869-4553-B6F6-8BD90A951A5E}" uniqueName="7" name="Population[7]" queryTableFieldId="7" dataDxfId="27"/>
    <tableColumn id="8" xr3:uid="{817BB912-15AF-469D-BBB9-11A7FE431553}" uniqueName="8" name="Area[5]" queryTableFieldId="8" dataDxfId="26"/>
    <tableColumn id="10" xr3:uid="{41B9900A-0108-4A49-8592-BE4B6D5C6B04}" uniqueName="10" name="Area" queryTableFieldId="10" dataDxfId="25">
      <calculatedColumnFormula>VALUE(LEFT(D2,SEARCH("sq",D2)-2))</calculatedColumnFormula>
    </tableColumn>
    <tableColumn id="3" xr3:uid="{F4080974-3AF3-44F1-B789-D8427BE80BAD}" uniqueName="3" name="pop den" queryTableFieldId="11" dataDxfId="24">
      <calculatedColumnFormula>Table_2__3[[#This Row],[Population'[7']]]/Table_2__3[[#This Row],[Area]]</calculatedColumnFormula>
    </tableColumn>
  </tableColumns>
  <tableStyleInfo name="TableStyleMedium7"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5AF56F4-3AA8-4144-BA3B-7D69309E217B}" name="Counties_of_Washington" displayName="Counties_of_Washington" ref="A1:F41" tableType="queryTable" totalsRowShown="0">
  <autoFilter ref="A1:F41" xr:uid="{05CA6649-0C70-4665-B4B8-3579620092C3}"/>
  <tableColumns count="6">
    <tableColumn id="1" xr3:uid="{6E18D68C-AB68-42CC-98DA-239A14B92A06}" uniqueName="1" name="County" queryTableFieldId="1" dataDxfId="23"/>
    <tableColumn id="2" xr3:uid="{A70214A9-0049-4ACA-9975-7D75AFDFB21F}" uniqueName="2" name="FIPS code" queryTableFieldId="2" dataDxfId="22"/>
    <tableColumn id="7" xr3:uid="{D4413908-4884-46F4-B303-B2E54E4754F6}" uniqueName="7" name="Population (2019)" queryTableFieldId="7" dataDxfId="21"/>
    <tableColumn id="8" xr3:uid="{57185E49-6DCA-4614-9144-E5B55BE18544}" uniqueName="8" name="Land area[11]" queryTableFieldId="8" dataDxfId="20"/>
    <tableColumn id="10" xr3:uid="{84CA5A5C-8BE6-4769-88BF-30468C337EC0}" uniqueName="10" name="Area" queryTableFieldId="10" dataDxfId="19">
      <calculatedColumnFormula>VALUE(LEFT(D2,SEARCH("sq",D2)-2))</calculatedColumnFormula>
    </tableColumn>
    <tableColumn id="3" xr3:uid="{4C73D001-1300-4DC2-B00B-429770691DFA}" uniqueName="3" name="pop den" queryTableFieldId="11" dataDxfId="18">
      <calculatedColumnFormula>Counties_of_Washington[[#This Row],[Population (2019)]]/Counties_of_Washington[[#This Row],[Area]]</calculatedColumnFormula>
    </tableColumn>
  </tableColumns>
  <tableStyleInfo name="TableStyleMedium7"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7135E471-5721-4369-A339-5B634C40AA21}" name="Table_1__35" displayName="Table_1__35" ref="A1:F56" tableType="queryTable" totalsRowShown="0">
  <autoFilter ref="A1:F56" xr:uid="{33ADA5DF-AD1B-4884-AC97-39F5F333C3FF}"/>
  <tableColumns count="6">
    <tableColumn id="1" xr3:uid="{A48526B1-043B-46F9-84E8-E0380732483E}" uniqueName="1" name="County" queryTableFieldId="1" dataDxfId="17"/>
    <tableColumn id="2" xr3:uid="{1BF03081-270D-4F2E-AAA9-9008BA79CF5A}" uniqueName="2" name="FIPS code[13]" queryTableFieldId="2" dataDxfId="16"/>
    <tableColumn id="7" xr3:uid="{E405B0C2-E2C1-42B5-9BE3-96E226733F3F}" uniqueName="7" name="Population[7]" queryTableFieldId="7" dataDxfId="15"/>
    <tableColumn id="8" xr3:uid="{13521A1B-4A02-49AE-B6BF-9EE3EE69889E}" uniqueName="8" name="Area[6]" queryTableFieldId="8" dataDxfId="14"/>
    <tableColumn id="10" xr3:uid="{868A27D5-7E54-4736-A106-0D663FB52E4C}" uniqueName="10" name="Area" queryTableFieldId="10" dataDxfId="13">
      <calculatedColumnFormula>VALUE(LEFT(D2,SEARCH("sq",D2)-2))</calculatedColumnFormula>
    </tableColumn>
    <tableColumn id="3" xr3:uid="{07FEDCE6-1A72-4EE9-B461-D9DD328764F5}" uniqueName="3" name="pop den" queryTableFieldId="11" dataDxfId="12">
      <calculatedColumnFormula>Table_1__35[[#This Row],[Population'[7']]]/Table_1__35[[#This Row],[Area]]</calculatedColumnFormula>
    </tableColumn>
  </tableColumns>
  <tableStyleInfo name="TableStyleMedium7"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7583B1D-B887-474A-AA13-77CB8A827901}" name="Table_0__5" displayName="Table_0__5" ref="A1:F73" tableType="queryTable" totalsRowShown="0">
  <autoFilter ref="A1:F73" xr:uid="{C01B5B82-DCB0-416A-A176-CDD2CE417611}"/>
  <tableColumns count="6">
    <tableColumn id="1" xr3:uid="{F664EF97-70CC-4674-975D-7C70053E4776}" uniqueName="1" name="County" queryTableFieldId="1" dataDxfId="11"/>
    <tableColumn id="2" xr3:uid="{EDEFF3E2-2457-4D7D-ACB7-EB85974340B5}" uniqueName="2" name="FIPS code[6]" queryTableFieldId="2" dataDxfId="10"/>
    <tableColumn id="7" xr3:uid="{705CE239-1522-4EC8-9247-1F8993BADE94}" uniqueName="7" name="Population[4][7]" queryTableFieldId="7" dataDxfId="9"/>
    <tableColumn id="8" xr3:uid="{60FAA5FE-7535-43D3-9614-768B1D6F1875}" uniqueName="8" name="Area[4]" queryTableFieldId="8" dataDxfId="8"/>
    <tableColumn id="10" xr3:uid="{2458AF22-67B5-40F4-9427-8A6425BC9519}" uniqueName="10" name="Area" queryTableFieldId="10" dataDxfId="7">
      <calculatedColumnFormula>VALUE(LEFT(D2,SEARCH("sq",D2)-2))</calculatedColumnFormula>
    </tableColumn>
    <tableColumn id="3" xr3:uid="{8A3FD051-098E-4F3D-9EB7-B6A2D399F9DE}" uniqueName="3" name="Column1" queryTableFieldId="11" dataDxfId="6">
      <calculatedColumnFormula>Table_0__5[[#This Row],[Population'[4']'[7']]]/Table_0__5[[#This Row],[Area]]</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1E0C3EE-3FA6-4CE0-88DA-C2B511F785BB}" name="Table_1__6" displayName="Table_1__6" ref="A1:F16" tableType="queryTable" totalsRowShown="0">
  <autoFilter ref="A1:F16" xr:uid="{C6A36C4A-F8CC-4A6E-B7B9-3077AE09A492}"/>
  <tableColumns count="6">
    <tableColumn id="1" xr3:uid="{601F0112-322F-4B4F-A74E-6000E12EC23B}" uniqueName="1" name="County" queryTableFieldId="1" dataDxfId="277"/>
    <tableColumn id="2" xr3:uid="{5DA146CD-7150-4392-B744-80487CDDB2D7}" uniqueName="2" name="FIPS code[7]" queryTableFieldId="2" dataDxfId="276"/>
    <tableColumn id="7" xr3:uid="{A383EE37-94F5-4958-99E2-6926454B9945}" uniqueName="7" name="Population[8][9]" queryTableFieldId="7" dataDxfId="275"/>
    <tableColumn id="8" xr3:uid="{A3975A21-4CDC-482F-A2AC-B01C5B5E81CC}" uniqueName="8" name="Area[8][9]" queryTableFieldId="8" dataDxfId="274"/>
    <tableColumn id="10" xr3:uid="{BD8A3B35-05DA-487C-99F7-256BB509FF66}" uniqueName="10" name="Area" queryTableFieldId="10" dataDxfId="273">
      <calculatedColumnFormula>VALUE(LEFT(D2,SEARCH("sq",D2)-2))</calculatedColumnFormula>
    </tableColumn>
    <tableColumn id="11" xr3:uid="{558B048F-9A07-4FB0-B527-6AB0C67DFCB8}" uniqueName="11" name="pop den" queryTableFieldId="11" dataDxfId="272">
      <calculatedColumnFormula>Table_1__12[[#This Row],[Population'[12']]]/Table_1__12[[#This Row],[Area]]</calculatedColumnFormula>
    </tableColumn>
  </tableColumns>
  <tableStyleInfo name="TableStyleMedium7"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A21C3AB-BC54-4B45-9B54-9288EA57910A}" name="List_edit___4" displayName="List_edit___4" ref="A1:F24" tableType="queryTable" totalsRowShown="0">
  <autoFilter ref="A1:F24" xr:uid="{0D718D34-110D-4872-9BDA-5C36713AB015}"/>
  <tableColumns count="6">
    <tableColumn id="1" xr3:uid="{A1F8C6A5-58FA-4C43-96B4-16FF75E2A2F3}" uniqueName="1" name="County" queryTableFieldId="1" dataDxfId="5"/>
    <tableColumn id="2" xr3:uid="{8AB0BC24-0CC9-487C-9468-D78AE7AE463C}" uniqueName="2" name="FIPS code [5]" queryTableFieldId="2" dataDxfId="4"/>
    <tableColumn id="7" xr3:uid="{4CBC79D2-73D0-4FDB-BC3E-6C3FB4DDE12C}" uniqueName="7" name="Population  [6][8]" queryTableFieldId="7" dataDxfId="3"/>
    <tableColumn id="8" xr3:uid="{EF325D2E-6610-4FB7-9D31-F7A90DF8C688}" uniqueName="8" name="Area [6][9]" queryTableFieldId="8" dataDxfId="2"/>
    <tableColumn id="3" xr3:uid="{320040D6-FFD7-405D-A6E3-D20A75FA28EE}" uniqueName="3" name="Area" queryTableFieldId="10" dataDxfId="1">
      <calculatedColumnFormula>VALUE(LEFT(D2,SEARCH("sq",D2)-2))</calculatedColumnFormula>
    </tableColumn>
    <tableColumn id="4" xr3:uid="{3E55E998-60A6-4680-BBB0-4E454C89123B}" uniqueName="4" name="pop den" queryTableFieldId="11" dataDxfId="0">
      <calculatedColumnFormula>List_edit___4[[#This Row],[Population  '[6']'[8']]]/List_edit___4[[#This Row],[Area]]</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F2042FA-1911-4BA9-A374-9D2DDC4A9D26}" name="The_64_Counties_of_the_State_of_Colorado" displayName="The_64_Counties_of_the_State_of_Colorado" ref="A1:F66" tableType="queryTable" totalsRowShown="0">
  <autoFilter ref="A1:F66" xr:uid="{AE38C354-DBAE-4D0F-B365-63A4106464D9}"/>
  <tableColumns count="6">
    <tableColumn id="1" xr3:uid="{3BE05963-B807-41C0-8269-5E6181C96759}" uniqueName="1" name="County" queryTableFieldId="1" dataDxfId="271"/>
    <tableColumn id="2" xr3:uid="{2B149772-20D3-4AAC-ADB0-C2F73E070335}" uniqueName="2" name="INCITS" queryTableFieldId="2"/>
    <tableColumn id="6" xr3:uid="{F36BCE58-310F-49C3-8C2B-A02812880849}" uniqueName="6" name="2013 Pop" queryTableFieldId="6"/>
    <tableColumn id="13" xr3:uid="{895E48B9-FBB7-44F9-A8B8-E619968FBC94}" uniqueName="13" name="Total Area" queryTableFieldId="13" dataDxfId="270"/>
    <tableColumn id="5" xr3:uid="{B87F32A3-A031-466F-9A7C-D32088C7B4A2}" uniqueName="5" name="Area" queryTableFieldId="20" dataDxfId="269">
      <calculatedColumnFormula>VALUE(LEFT(D2,SEARCH("m",D2)-2))</calculatedColumnFormula>
    </tableColumn>
    <tableColumn id="7" xr3:uid="{82B95474-3D49-4DE2-8B73-B69FB29B2CFE}" uniqueName="7" name="pop sen" queryTableFieldId="21" dataDxfId="268">
      <calculatedColumnFormula>The_64_Counties_of_the_State_of_Colorado[[#This Row],[2013 Pop]]/The_64_Counties_of_the_State_of_Colorado[[#This Row],[Area]]</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4B35989-7422-49EA-862B-6B18B159FD8E}" name="Table_1__8" displayName="Table_1__8" ref="A1:F59" tableType="queryTable" totalsRowShown="0">
  <autoFilter ref="A1:F59" xr:uid="{669A1A32-05CC-4CA5-B881-277728A2E56D}"/>
  <tableColumns count="6">
    <tableColumn id="1" xr3:uid="{BF796BD6-4A11-46C9-A3DE-742E3E701DFC}" uniqueName="1" name="County" queryTableFieldId="1" dataDxfId="267"/>
    <tableColumn id="2" xr3:uid="{B9ECF86D-B047-4E9A-8458-4A9264FF605C}" uniqueName="2" name="FIPS code[5]" queryTableFieldId="2" dataDxfId="266"/>
    <tableColumn id="8" xr3:uid="{FAF4114D-31FD-4EF3-8496-90D7C84462E7}" uniqueName="8" name="Population (July 2019)[9]" queryTableFieldId="8" dataDxfId="265"/>
    <tableColumn id="9" xr3:uid="{67C072AD-BC66-4601-B16E-BABC61D00789}" uniqueName="9" name="Area[6]" queryTableFieldId="9" dataDxfId="264"/>
    <tableColumn id="11" xr3:uid="{E20F58D7-D732-40EE-BFCD-C6AB4712B8C0}" uniqueName="11" name="Column1" queryTableFieldId="11" dataDxfId="263">
      <calculatedColumnFormula>VALUE(LEFT(D2,SEARCH("sq",D2)-2))</calculatedColumnFormula>
    </tableColumn>
    <tableColumn id="12" xr3:uid="{B7A12C1A-E613-4B47-A154-028CBAF929A7}" uniqueName="12" name="Column2" queryTableFieldId="12" dataDxfId="262">
      <calculatedColumnFormula>Table_1__12[[#This Row],[Population'[12']]]/Table_1__12[[#This Row],[Area]]</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AF5044-D255-4318-A36E-2E0409141657}" name="Table_1__9" displayName="Table_1__9" ref="A1:F9" tableType="queryTable" totalsRowShown="0">
  <autoFilter ref="A1:F9" xr:uid="{36CDBDE9-1121-42B5-8EE0-383728E5AEF6}"/>
  <tableColumns count="6">
    <tableColumn id="1" xr3:uid="{F847A662-56E5-4B3D-AF9D-827F3368E749}" uniqueName="1" name="County" queryTableFieldId="1" dataDxfId="261"/>
    <tableColumn id="2" xr3:uid="{7AC46125-4F2B-47B3-AD31-8C7D7E7A75AF}" uniqueName="2" name="FIPS code[4]" queryTableFieldId="2" dataDxfId="260"/>
    <tableColumn id="7" xr3:uid="{5D7EDC21-282D-401A-A540-7E92D6ABF7C3}" uniqueName="7" name="Population[6][8]" queryTableFieldId="7" dataDxfId="259"/>
    <tableColumn id="8" xr3:uid="{B4333FBF-2770-4B78-9BDC-AE1976EBC815}" uniqueName="8" name="Area[6]" queryTableFieldId="8" dataDxfId="258"/>
    <tableColumn id="10" xr3:uid="{2FBDC5E9-BA61-46DC-82D4-A41AD049E458}" uniqueName="10" name="Column1" queryTableFieldId="10" dataDxfId="257">
      <calculatedColumnFormula>VALUE(LEFT(D2,SEARCH("sq",D2)-2))</calculatedColumnFormula>
    </tableColumn>
    <tableColumn id="11" xr3:uid="{3CAF4C64-6CAC-403A-B699-E58345F49E96}" uniqueName="11" name="Pop Den" queryTableFieldId="11" dataDxfId="256">
      <calculatedColumnFormula>Table_1__9[[#This Row],[Population'[6']'[8']]]/Table_1__9[[#This Row],[Column1]]</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4909DAB-8541-45F6-8BE2-274E89890979}" name="Table_1__10" displayName="Table_1__10" ref="A1:F4" tableType="queryTable" totalsRowShown="0">
  <autoFilter ref="A1:F4" xr:uid="{1ED85527-3CBB-417C-8E80-8F98C16C04D1}"/>
  <tableColumns count="6">
    <tableColumn id="1" xr3:uid="{581EDC8A-B199-481F-9074-A50FA4962F44}" uniqueName="1" name="County" queryTableFieldId="1" dataDxfId="255"/>
    <tableColumn id="2" xr3:uid="{8F7A888A-C194-432F-A6B3-3CED099AAF00}" uniqueName="2" name="FIPS code[11]" queryTableFieldId="2" dataDxfId="254"/>
    <tableColumn id="7" xr3:uid="{CACA2997-B908-4AFD-AD68-B5D036D4B9E3}" uniqueName="7" name="Population[14]" queryTableFieldId="7" dataDxfId="253"/>
    <tableColumn id="8" xr3:uid="{61F8AB25-BA5B-4704-BBF6-75E380A27779}" uniqueName="8" name="Area[12]" queryTableFieldId="8" dataDxfId="252"/>
    <tableColumn id="10" xr3:uid="{BAA0FC2E-EFE7-48CF-8961-B599A3DAC9F7}" uniqueName="10" name="Area" queryTableFieldId="10" dataDxfId="251">
      <calculatedColumnFormula>VALUE(LEFT(D2,SEARCH("sq",D2)-2))</calculatedColumnFormula>
    </tableColumn>
    <tableColumn id="11" xr3:uid="{FD4C0A60-2A3A-4464-BB2A-6DF0A2C2EF22}" uniqueName="11" name="pop den" queryTableFieldId="11" dataDxfId="250">
      <calculatedColumnFormula>Table_1__10[[#This Row],[Population'[14']]]/Table_1__10[[#This Row],[Area]]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6EECC-09E2-4894-AE08-A7EFEDB48E67}">
  <dimension ref="A1:F68"/>
  <sheetViews>
    <sheetView workbookViewId="0">
      <selection activeCell="B22" sqref="B22"/>
    </sheetView>
  </sheetViews>
  <sheetFormatPr defaultRowHeight="14.25" x14ac:dyDescent="0.45"/>
  <cols>
    <col min="1" max="1" width="18" bestFit="1" customWidth="1"/>
    <col min="2" max="2" width="14.1328125" bestFit="1" customWidth="1"/>
    <col min="3" max="3" width="21.1328125" bestFit="1" customWidth="1"/>
    <col min="4" max="4" width="21.265625" bestFit="1" customWidth="1"/>
  </cols>
  <sheetData>
    <row r="1" spans="1:6" x14ac:dyDescent="0.45">
      <c r="A1" t="s">
        <v>0</v>
      </c>
      <c r="B1" t="s">
        <v>1</v>
      </c>
      <c r="C1" t="s">
        <v>2</v>
      </c>
      <c r="D1" t="s">
        <v>3</v>
      </c>
      <c r="E1" t="s">
        <v>292</v>
      </c>
      <c r="F1" t="s">
        <v>7421</v>
      </c>
    </row>
    <row r="2" spans="1:6" x14ac:dyDescent="0.45">
      <c r="A2" s="1" t="s">
        <v>9</v>
      </c>
      <c r="B2" s="1" t="s">
        <v>10</v>
      </c>
      <c r="C2" s="1" t="s">
        <v>12</v>
      </c>
      <c r="D2" s="1" t="s">
        <v>13</v>
      </c>
      <c r="E2" s="1">
        <f t="shared" ref="E2:E32" si="0">VALUE(LEFT(D2,SEARCH("sq",D2)-2))</f>
        <v>594.44000000000005</v>
      </c>
      <c r="F2" s="4">
        <f>Table_1__3[[#This Row],[Population (2010)'[15']]]/Table_1__3[[#This Row],[Area]]</f>
        <v>91.802368615840109</v>
      </c>
    </row>
    <row r="3" spans="1:6" x14ac:dyDescent="0.45">
      <c r="A3" s="1" t="s">
        <v>15</v>
      </c>
      <c r="B3" s="1" t="s">
        <v>16</v>
      </c>
      <c r="C3" s="1" t="s">
        <v>17</v>
      </c>
      <c r="D3" s="1" t="s">
        <v>18</v>
      </c>
      <c r="E3" s="1">
        <f t="shared" si="0"/>
        <v>1589.78</v>
      </c>
      <c r="F3" s="4">
        <f>Table_1__3[[#This Row],[Population (2010)'[15']]]/Table_1__3[[#This Row],[Area]]</f>
        <v>114.64793870850055</v>
      </c>
    </row>
    <row r="4" spans="1:6" x14ac:dyDescent="0.45">
      <c r="A4" s="1" t="s">
        <v>19</v>
      </c>
      <c r="B4" s="1" t="s">
        <v>20</v>
      </c>
      <c r="C4" s="1" t="s">
        <v>22</v>
      </c>
      <c r="D4" s="1" t="s">
        <v>23</v>
      </c>
      <c r="E4" s="1">
        <f t="shared" si="0"/>
        <v>884.88</v>
      </c>
      <c r="F4" s="4">
        <f>Table_1__3[[#This Row],[Population (2010)'[15']]]/Table_1__3[[#This Row],[Area]]</f>
        <v>31.029066088057139</v>
      </c>
    </row>
    <row r="5" spans="1:6" x14ac:dyDescent="0.45">
      <c r="A5" s="1" t="s">
        <v>24</v>
      </c>
      <c r="B5" s="1" t="s">
        <v>25</v>
      </c>
      <c r="C5" s="1" t="s">
        <v>26</v>
      </c>
      <c r="D5" s="1" t="s">
        <v>27</v>
      </c>
      <c r="E5" s="1">
        <f t="shared" si="0"/>
        <v>622.58000000000004</v>
      </c>
      <c r="F5" s="4">
        <f>Table_1__3[[#This Row],[Population (2010)'[15']]]/Table_1__3[[#This Row],[Area]]</f>
        <v>36.806514825403958</v>
      </c>
    </row>
    <row r="6" spans="1:6" x14ac:dyDescent="0.45">
      <c r="A6" s="1" t="s">
        <v>28</v>
      </c>
      <c r="B6" s="1" t="s">
        <v>29</v>
      </c>
      <c r="C6" s="1" t="s">
        <v>30</v>
      </c>
      <c r="D6" s="1" t="s">
        <v>31</v>
      </c>
      <c r="E6" s="1">
        <f t="shared" si="0"/>
        <v>644.78</v>
      </c>
      <c r="F6" s="4">
        <f>Table_1__3[[#This Row],[Population (2010)'[15']]]/Table_1__3[[#This Row],[Area]]</f>
        <v>88.901640869754033</v>
      </c>
    </row>
    <row r="7" spans="1:6" x14ac:dyDescent="0.45">
      <c r="A7" s="1" t="s">
        <v>32</v>
      </c>
      <c r="B7" s="1" t="s">
        <v>33</v>
      </c>
      <c r="C7" s="1" t="s">
        <v>34</v>
      </c>
      <c r="D7" s="1" t="s">
        <v>35</v>
      </c>
      <c r="E7" s="1">
        <f t="shared" si="0"/>
        <v>622.79999999999995</v>
      </c>
      <c r="F7" s="4">
        <f>Table_1__3[[#This Row],[Population (2010)'[15']]]/Table_1__3[[#This Row],[Area]]</f>
        <v>17.52408477842004</v>
      </c>
    </row>
    <row r="8" spans="1:6" x14ac:dyDescent="0.45">
      <c r="A8" s="1" t="s">
        <v>36</v>
      </c>
      <c r="B8" s="1" t="s">
        <v>37</v>
      </c>
      <c r="C8" s="1" t="s">
        <v>38</v>
      </c>
      <c r="D8" s="1" t="s">
        <v>39</v>
      </c>
      <c r="E8" s="1">
        <f t="shared" si="0"/>
        <v>776.83</v>
      </c>
      <c r="F8" s="4">
        <f>Table_1__3[[#This Row],[Population (2010)'[15']]]/Table_1__3[[#This Row],[Area]]</f>
        <v>26.964715574836191</v>
      </c>
    </row>
    <row r="9" spans="1:6" x14ac:dyDescent="0.45">
      <c r="A9" s="1" t="s">
        <v>40</v>
      </c>
      <c r="B9" s="1" t="s">
        <v>41</v>
      </c>
      <c r="C9" s="1" t="s">
        <v>42</v>
      </c>
      <c r="D9" s="1" t="s">
        <v>43</v>
      </c>
      <c r="E9" s="1">
        <f t="shared" si="0"/>
        <v>605.87</v>
      </c>
      <c r="F9" s="4">
        <f>Table_1__3[[#This Row],[Population (2010)'[15']]]/Table_1__3[[#This Row],[Area]]</f>
        <v>195.70534933236502</v>
      </c>
    </row>
    <row r="10" spans="1:6" x14ac:dyDescent="0.45">
      <c r="A10" s="1" t="s">
        <v>44</v>
      </c>
      <c r="B10" s="1" t="s">
        <v>45</v>
      </c>
      <c r="C10" s="1" t="s">
        <v>46</v>
      </c>
      <c r="D10" s="1" t="s">
        <v>47</v>
      </c>
      <c r="E10" s="1">
        <f t="shared" si="0"/>
        <v>596.53</v>
      </c>
      <c r="F10" s="4">
        <f>Table_1__3[[#This Row],[Population (2010)'[15']]]/Table_1__3[[#This Row],[Area]]</f>
        <v>57.356712990126233</v>
      </c>
    </row>
    <row r="11" spans="1:6" x14ac:dyDescent="0.45">
      <c r="A11" s="1" t="s">
        <v>48</v>
      </c>
      <c r="B11" s="1" t="s">
        <v>49</v>
      </c>
      <c r="C11" s="1" t="s">
        <v>50</v>
      </c>
      <c r="D11" s="1" t="s">
        <v>51</v>
      </c>
      <c r="E11" s="1">
        <f t="shared" si="0"/>
        <v>553.70000000000005</v>
      </c>
      <c r="F11" s="4">
        <f>Table_1__3[[#This Row],[Population (2010)'[15']]]/Table_1__3[[#This Row],[Area]]</f>
        <v>46.936969478056703</v>
      </c>
    </row>
    <row r="12" spans="1:6" x14ac:dyDescent="0.45">
      <c r="A12" s="1" t="s">
        <v>52</v>
      </c>
      <c r="B12" s="1" t="s">
        <v>53</v>
      </c>
      <c r="C12" s="1" t="s">
        <v>54</v>
      </c>
      <c r="D12" s="1" t="s">
        <v>55</v>
      </c>
      <c r="E12" s="1">
        <f t="shared" si="0"/>
        <v>692.85</v>
      </c>
      <c r="F12" s="4">
        <f>Table_1__3[[#This Row],[Population (2010)'[15']]]/Table_1__3[[#This Row],[Area]]</f>
        <v>62.99054629429169</v>
      </c>
    </row>
    <row r="13" spans="1:6" x14ac:dyDescent="0.45">
      <c r="A13" s="1" t="s">
        <v>56</v>
      </c>
      <c r="B13" s="1" t="s">
        <v>57</v>
      </c>
      <c r="C13" s="1" t="s">
        <v>58</v>
      </c>
      <c r="D13" s="1" t="s">
        <v>59</v>
      </c>
      <c r="E13" s="1">
        <f t="shared" si="0"/>
        <v>913.5</v>
      </c>
      <c r="F13" s="4">
        <f>Table_1__3[[#This Row],[Population (2010)'[15']]]/Table_1__3[[#This Row],[Area]]</f>
        <v>15.171319102353586</v>
      </c>
    </row>
    <row r="14" spans="1:6" x14ac:dyDescent="0.45">
      <c r="A14" s="1" t="s">
        <v>60</v>
      </c>
      <c r="B14" s="1" t="s">
        <v>61</v>
      </c>
      <c r="C14" s="1" t="s">
        <v>63</v>
      </c>
      <c r="D14" s="1" t="s">
        <v>64</v>
      </c>
      <c r="E14" s="1">
        <f t="shared" si="0"/>
        <v>1238.46</v>
      </c>
      <c r="F14" s="4">
        <f>Table_1__3[[#This Row],[Population (2010)'[15']]]/Table_1__3[[#This Row],[Area]]</f>
        <v>20.858970011142869</v>
      </c>
    </row>
    <row r="15" spans="1:6" x14ac:dyDescent="0.45">
      <c r="A15" s="1" t="s">
        <v>65</v>
      </c>
      <c r="B15" s="1" t="s">
        <v>66</v>
      </c>
      <c r="C15" s="1" t="s">
        <v>67</v>
      </c>
      <c r="D15" s="1" t="s">
        <v>68</v>
      </c>
      <c r="E15" s="1">
        <f t="shared" si="0"/>
        <v>603.96</v>
      </c>
      <c r="F15" s="4">
        <f>Table_1__3[[#This Row],[Population (2010)'[15']]]/Table_1__3[[#This Row],[Area]]</f>
        <v>23.067752831313332</v>
      </c>
    </row>
    <row r="16" spans="1:6" x14ac:dyDescent="0.45">
      <c r="A16" s="1" t="s">
        <v>69</v>
      </c>
      <c r="B16" s="1" t="s">
        <v>70</v>
      </c>
      <c r="C16" s="1" t="s">
        <v>71</v>
      </c>
      <c r="D16" s="1" t="s">
        <v>72</v>
      </c>
      <c r="E16" s="1">
        <f t="shared" si="0"/>
        <v>560.1</v>
      </c>
      <c r="F16" s="4">
        <f>Table_1__3[[#This Row],[Population (2010)'[15']]]/Table_1__3[[#This Row],[Area]]</f>
        <v>26.730940903410104</v>
      </c>
    </row>
    <row r="17" spans="1:6" x14ac:dyDescent="0.45">
      <c r="A17" s="1" t="s">
        <v>73</v>
      </c>
      <c r="B17" s="1" t="s">
        <v>74</v>
      </c>
      <c r="C17" s="1" t="s">
        <v>76</v>
      </c>
      <c r="D17" s="1" t="s">
        <v>77</v>
      </c>
      <c r="E17" s="1">
        <f t="shared" si="0"/>
        <v>678.97</v>
      </c>
      <c r="F17" s="4">
        <f>Table_1__3[[#This Row],[Population (2010)'[15']]]/Table_1__3[[#This Row],[Area]]</f>
        <v>73.564369559774363</v>
      </c>
    </row>
    <row r="18" spans="1:6" x14ac:dyDescent="0.45">
      <c r="A18" s="1" t="s">
        <v>78</v>
      </c>
      <c r="B18" s="1" t="s">
        <v>79</v>
      </c>
      <c r="C18" s="1" t="s">
        <v>81</v>
      </c>
      <c r="D18" s="1" t="s">
        <v>82</v>
      </c>
      <c r="E18" s="1">
        <f t="shared" si="0"/>
        <v>592.62</v>
      </c>
      <c r="F18" s="4">
        <f>Table_1__3[[#This Row],[Population (2010)'[15']]]/Table_1__3[[#This Row],[Area]]</f>
        <v>91.843002261145415</v>
      </c>
    </row>
    <row r="19" spans="1:6" x14ac:dyDescent="0.45">
      <c r="A19" s="1" t="s">
        <v>83</v>
      </c>
      <c r="B19" s="1" t="s">
        <v>84</v>
      </c>
      <c r="C19" s="1" t="s">
        <v>86</v>
      </c>
      <c r="D19" s="1" t="s">
        <v>87</v>
      </c>
      <c r="E19" s="1">
        <f t="shared" si="0"/>
        <v>850.16</v>
      </c>
      <c r="F19" s="4">
        <f>Table_1__3[[#This Row],[Population (2010)'[15']]]/Table_1__3[[#This Row],[Area]]</f>
        <v>15.559424108403125</v>
      </c>
    </row>
    <row r="20" spans="1:6" x14ac:dyDescent="0.45">
      <c r="A20" s="1" t="s">
        <v>88</v>
      </c>
      <c r="B20" s="1" t="s">
        <v>89</v>
      </c>
      <c r="C20" s="1" t="s">
        <v>90</v>
      </c>
      <c r="D20" s="1" t="s">
        <v>91</v>
      </c>
      <c r="E20" s="1">
        <f t="shared" si="0"/>
        <v>650.92999999999995</v>
      </c>
      <c r="F20" s="4">
        <f>Table_1__3[[#This Row],[Population (2010)'[15']]]/Table_1__3[[#This Row],[Area]]</f>
        <v>17.72694452552502</v>
      </c>
    </row>
    <row r="21" spans="1:6" x14ac:dyDescent="0.45">
      <c r="A21" s="1" t="s">
        <v>92</v>
      </c>
      <c r="B21" s="1" t="s">
        <v>93</v>
      </c>
      <c r="C21" s="1" t="s">
        <v>95</v>
      </c>
      <c r="D21" s="1" t="s">
        <v>96</v>
      </c>
      <c r="E21" s="1">
        <f t="shared" si="0"/>
        <v>1030.46</v>
      </c>
      <c r="F21" s="4">
        <f>Table_1__3[[#This Row],[Population (2010)'[15']]]/Table_1__3[[#This Row],[Area]]</f>
        <v>36.648681171515634</v>
      </c>
    </row>
    <row r="22" spans="1:6" x14ac:dyDescent="0.45">
      <c r="A22" s="1" t="s">
        <v>97</v>
      </c>
      <c r="B22" s="1" t="s">
        <v>98</v>
      </c>
      <c r="C22" s="1" t="s">
        <v>100</v>
      </c>
      <c r="D22" s="1" t="s">
        <v>101</v>
      </c>
      <c r="E22" s="1">
        <f t="shared" si="0"/>
        <v>608.84</v>
      </c>
      <c r="F22" s="4">
        <f>Table_1__3[[#This Row],[Population (2010)'[15']]]/Table_1__3[[#This Row],[Area]]</f>
        <v>22.840155048945533</v>
      </c>
    </row>
    <row r="23" spans="1:6" x14ac:dyDescent="0.45">
      <c r="A23" s="1" t="s">
        <v>102</v>
      </c>
      <c r="B23" s="1" t="s">
        <v>103</v>
      </c>
      <c r="C23" s="1" t="s">
        <v>104</v>
      </c>
      <c r="D23" s="1" t="s">
        <v>105</v>
      </c>
      <c r="E23" s="1">
        <f t="shared" si="0"/>
        <v>734.84</v>
      </c>
      <c r="F23" s="4">
        <f>Table_1__3[[#This Row],[Population (2010)'[15']]]/Table_1__3[[#This Row],[Area]]</f>
        <v>109.41973762996025</v>
      </c>
    </row>
    <row r="24" spans="1:6" x14ac:dyDescent="0.45">
      <c r="A24" s="1" t="s">
        <v>75</v>
      </c>
      <c r="B24" s="1" t="s">
        <v>106</v>
      </c>
      <c r="C24" s="1" t="s">
        <v>107</v>
      </c>
      <c r="D24" s="1" t="s">
        <v>108</v>
      </c>
      <c r="E24" s="1">
        <f t="shared" si="0"/>
        <v>561.15</v>
      </c>
      <c r="F24" s="4">
        <f>Table_1__3[[#This Row],[Population (2010)'[15']]]/Table_1__3[[#This Row],[Area]]</f>
        <v>89.550031185957408</v>
      </c>
    </row>
    <row r="25" spans="1:6" x14ac:dyDescent="0.45">
      <c r="A25" s="1" t="s">
        <v>109</v>
      </c>
      <c r="B25" s="1" t="s">
        <v>110</v>
      </c>
      <c r="C25" s="1" t="s">
        <v>111</v>
      </c>
      <c r="D25" s="1" t="s">
        <v>112</v>
      </c>
      <c r="E25" s="1">
        <f t="shared" si="0"/>
        <v>978.69</v>
      </c>
      <c r="F25" s="4">
        <f>Table_1__3[[#This Row],[Population (2010)'[15']]]/Table_1__3[[#This Row],[Area]]</f>
        <v>44.774136856410095</v>
      </c>
    </row>
    <row r="26" spans="1:6" x14ac:dyDescent="0.45">
      <c r="A26" s="1" t="s">
        <v>113</v>
      </c>
      <c r="B26" s="1" t="s">
        <v>114</v>
      </c>
      <c r="C26" s="1" t="s">
        <v>115</v>
      </c>
      <c r="D26" s="1" t="s">
        <v>116</v>
      </c>
      <c r="E26" s="1">
        <f t="shared" si="0"/>
        <v>777.09</v>
      </c>
      <c r="F26" s="4">
        <f>Table_1__3[[#This Row],[Population (2010)'[15']]]/Table_1__3[[#This Row],[Area]]</f>
        <v>91.506775276994944</v>
      </c>
    </row>
    <row r="27" spans="1:6" x14ac:dyDescent="0.45">
      <c r="A27" s="1" t="s">
        <v>117</v>
      </c>
      <c r="B27" s="1" t="s">
        <v>118</v>
      </c>
      <c r="C27" s="1" t="s">
        <v>119</v>
      </c>
      <c r="D27" s="1" t="s">
        <v>120</v>
      </c>
      <c r="E27" s="1">
        <f t="shared" si="0"/>
        <v>618.48</v>
      </c>
      <c r="F27" s="4">
        <f>Table_1__3[[#This Row],[Population (2010)'[15']]]/Table_1__3[[#This Row],[Area]]</f>
        <v>128.2224162462812</v>
      </c>
    </row>
    <row r="28" spans="1:6" x14ac:dyDescent="0.45">
      <c r="A28" s="1" t="s">
        <v>121</v>
      </c>
      <c r="B28" s="1" t="s">
        <v>122</v>
      </c>
      <c r="C28" s="1" t="s">
        <v>123</v>
      </c>
      <c r="D28" s="1" t="s">
        <v>124</v>
      </c>
      <c r="E28" s="1">
        <f t="shared" si="0"/>
        <v>945.08</v>
      </c>
      <c r="F28" s="4">
        <f>Table_1__3[[#This Row],[Population (2010)'[15']]]/Table_1__3[[#This Row],[Area]]</f>
        <v>40.545773902738389</v>
      </c>
    </row>
    <row r="29" spans="1:6" x14ac:dyDescent="0.45">
      <c r="A29" s="1" t="s">
        <v>125</v>
      </c>
      <c r="B29" s="1" t="s">
        <v>126</v>
      </c>
      <c r="C29" s="1" t="s">
        <v>127</v>
      </c>
      <c r="D29" s="1" t="s">
        <v>128</v>
      </c>
      <c r="E29" s="1">
        <f t="shared" si="0"/>
        <v>534.99</v>
      </c>
      <c r="F29" s="4">
        <f>Table_1__3[[#This Row],[Population (2010)'[15']]]/Table_1__3[[#This Row],[Area]]</f>
        <v>195.19991027869679</v>
      </c>
    </row>
    <row r="30" spans="1:6" x14ac:dyDescent="0.45">
      <c r="A30" s="1" t="s">
        <v>129</v>
      </c>
      <c r="B30" s="1" t="s">
        <v>130</v>
      </c>
      <c r="C30" s="1" t="s">
        <v>131</v>
      </c>
      <c r="D30" s="1" t="s">
        <v>132</v>
      </c>
      <c r="E30" s="1">
        <f t="shared" si="0"/>
        <v>627.66</v>
      </c>
      <c r="F30" s="4">
        <f>Table_1__3[[#This Row],[Population (2010)'[15']]]/Table_1__3[[#This Row],[Area]]</f>
        <v>27.468693241563905</v>
      </c>
    </row>
    <row r="31" spans="1:6" x14ac:dyDescent="0.45">
      <c r="A31" s="1" t="s">
        <v>80</v>
      </c>
      <c r="B31" s="1" t="s">
        <v>133</v>
      </c>
      <c r="C31" s="1" t="s">
        <v>135</v>
      </c>
      <c r="D31" s="1" t="s">
        <v>136</v>
      </c>
      <c r="E31" s="1">
        <f t="shared" si="0"/>
        <v>633.82000000000005</v>
      </c>
      <c r="F31" s="4">
        <f>Table_1__3[[#This Row],[Population (2010)'[15']]]/Table_1__3[[#This Row],[Area]]</f>
        <v>50.020510555047167</v>
      </c>
    </row>
    <row r="32" spans="1:6" x14ac:dyDescent="0.45">
      <c r="A32" s="1" t="s">
        <v>137</v>
      </c>
      <c r="B32" s="1" t="s">
        <v>138</v>
      </c>
      <c r="C32" s="1" t="s">
        <v>139</v>
      </c>
      <c r="D32" s="1" t="s">
        <v>140</v>
      </c>
      <c r="E32" s="1">
        <f t="shared" si="0"/>
        <v>574.41</v>
      </c>
      <c r="F32" s="4">
        <f>Table_1__3[[#This Row],[Population (2010)'[15']]]/Table_1__3[[#This Row],[Area]]</f>
        <v>46.639160181751713</v>
      </c>
    </row>
    <row r="33" spans="1:6" x14ac:dyDescent="0.45">
      <c r="A33" s="1" t="s">
        <v>141</v>
      </c>
      <c r="B33" s="1" t="s">
        <v>142</v>
      </c>
      <c r="C33" s="1" t="s">
        <v>143</v>
      </c>
      <c r="D33" s="1" t="s">
        <v>144</v>
      </c>
      <c r="E33" s="1">
        <f t="shared" ref="E33:E68" si="1">VALUE(LEFT(D33,SEARCH("sq",D33)-2))</f>
        <v>647.11</v>
      </c>
      <c r="F33" s="4">
        <f>Table_1__3[[#This Row],[Population (2010)'[15']]]/Table_1__3[[#This Row],[Area]]</f>
        <v>13.977530868013165</v>
      </c>
    </row>
    <row r="34" spans="1:6" x14ac:dyDescent="0.45">
      <c r="A34" s="1" t="s">
        <v>145</v>
      </c>
      <c r="B34" s="1" t="s">
        <v>146</v>
      </c>
      <c r="C34" s="1" t="s">
        <v>147</v>
      </c>
      <c r="D34" s="1" t="s">
        <v>148</v>
      </c>
      <c r="E34" s="1">
        <f t="shared" si="1"/>
        <v>643.94000000000005</v>
      </c>
      <c r="F34" s="4">
        <f>Table_1__3[[#This Row],[Population (2010)'[15']]]/Table_1__3[[#This Row],[Area]]</f>
        <v>24.474329906513027</v>
      </c>
    </row>
    <row r="35" spans="1:6" x14ac:dyDescent="0.45">
      <c r="A35" s="1" t="s">
        <v>94</v>
      </c>
      <c r="B35" s="1" t="s">
        <v>149</v>
      </c>
      <c r="C35" s="1" t="s">
        <v>150</v>
      </c>
      <c r="D35" s="1" t="s">
        <v>151</v>
      </c>
      <c r="E35" s="1">
        <f t="shared" si="1"/>
        <v>561.75</v>
      </c>
      <c r="F35" s="4">
        <f>Table_1__3[[#This Row],[Population (2010)'[15']]]/Table_1__3[[#This Row],[Area]]</f>
        <v>30.800178015131287</v>
      </c>
    </row>
    <row r="36" spans="1:6" x14ac:dyDescent="0.45">
      <c r="A36" s="1" t="s">
        <v>152</v>
      </c>
      <c r="B36" s="1" t="s">
        <v>153</v>
      </c>
      <c r="C36" s="1" t="s">
        <v>154</v>
      </c>
      <c r="D36" s="1" t="s">
        <v>155</v>
      </c>
      <c r="E36" s="1">
        <f t="shared" si="1"/>
        <v>579.82000000000005</v>
      </c>
      <c r="F36" s="4">
        <f>Table_1__3[[#This Row],[Population (2010)'[15']]]/Table_1__3[[#This Row],[Area]]</f>
        <v>175.13538684419302</v>
      </c>
    </row>
    <row r="37" spans="1:6" x14ac:dyDescent="0.45">
      <c r="A37" s="1" t="s">
        <v>156</v>
      </c>
      <c r="B37" s="1" t="s">
        <v>157</v>
      </c>
      <c r="C37" s="1" t="s">
        <v>158</v>
      </c>
      <c r="D37" s="1" t="s">
        <v>159</v>
      </c>
      <c r="E37" s="1">
        <f t="shared" si="1"/>
        <v>1077.8699999999999</v>
      </c>
      <c r="F37" s="4">
        <f>Table_1__3[[#This Row],[Population (2010)'[15']]]/Table_1__3[[#This Row],[Area]]</f>
        <v>49.381650848432564</v>
      </c>
    </row>
    <row r="38" spans="1:6" x14ac:dyDescent="0.45">
      <c r="A38" s="1" t="s">
        <v>160</v>
      </c>
      <c r="B38" s="1" t="s">
        <v>161</v>
      </c>
      <c r="C38" s="1" t="s">
        <v>162</v>
      </c>
      <c r="D38" s="1" t="s">
        <v>163</v>
      </c>
      <c r="E38" s="1">
        <f t="shared" si="1"/>
        <v>1111.28</v>
      </c>
      <c r="F38" s="4">
        <f>Table_1__3[[#This Row],[Population (2010)'[15']]]/Table_1__3[[#This Row],[Area]]</f>
        <v>592.52933554099775</v>
      </c>
    </row>
    <row r="39" spans="1:6" x14ac:dyDescent="0.45">
      <c r="A39" s="1" t="s">
        <v>164</v>
      </c>
      <c r="B39" s="1" t="s">
        <v>165</v>
      </c>
      <c r="C39" s="1" t="s">
        <v>166</v>
      </c>
      <c r="D39" s="1" t="s">
        <v>167</v>
      </c>
      <c r="E39" s="1">
        <f t="shared" si="1"/>
        <v>604.85</v>
      </c>
      <c r="F39" s="4">
        <f>Table_1__3[[#This Row],[Population (2010)'[15']]]/Table_1__3[[#This Row],[Area]]</f>
        <v>24.078697197652311</v>
      </c>
    </row>
    <row r="40" spans="1:6" x14ac:dyDescent="0.45">
      <c r="A40" s="1" t="s">
        <v>168</v>
      </c>
      <c r="B40" s="1" t="s">
        <v>169</v>
      </c>
      <c r="C40" s="1" t="s">
        <v>170</v>
      </c>
      <c r="D40" s="1" t="s">
        <v>171</v>
      </c>
      <c r="E40" s="1">
        <f t="shared" si="1"/>
        <v>667.7</v>
      </c>
      <c r="F40" s="4">
        <f>Table_1__3[[#This Row],[Population (2010)'[15']]]/Table_1__3[[#This Row],[Area]]</f>
        <v>138.84828515800507</v>
      </c>
    </row>
    <row r="41" spans="1:6" x14ac:dyDescent="0.45">
      <c r="A41" s="1" t="s">
        <v>172</v>
      </c>
      <c r="B41" s="1" t="s">
        <v>173</v>
      </c>
      <c r="C41" s="1" t="s">
        <v>174</v>
      </c>
      <c r="D41" s="1" t="s">
        <v>175</v>
      </c>
      <c r="E41" s="1">
        <f t="shared" si="1"/>
        <v>690.68</v>
      </c>
      <c r="F41" s="4">
        <f>Table_1__3[[#This Row],[Population (2010)'[15']]]/Table_1__3[[#This Row],[Area]]</f>
        <v>49.717669543059017</v>
      </c>
    </row>
    <row r="42" spans="1:6" x14ac:dyDescent="0.45">
      <c r="A42" s="1" t="s">
        <v>176</v>
      </c>
      <c r="B42" s="1" t="s">
        <v>177</v>
      </c>
      <c r="C42" s="1" t="s">
        <v>178</v>
      </c>
      <c r="D42" s="1" t="s">
        <v>179</v>
      </c>
      <c r="E42" s="1">
        <f t="shared" si="1"/>
        <v>607.54</v>
      </c>
      <c r="F42" s="4">
        <f>Table_1__3[[#This Row],[Population (2010)'[15']]]/Table_1__3[[#This Row],[Area]]</f>
        <v>230.8440596503934</v>
      </c>
    </row>
    <row r="43" spans="1:6" x14ac:dyDescent="0.45">
      <c r="A43" s="1" t="s">
        <v>180</v>
      </c>
      <c r="B43" s="1" t="s">
        <v>181</v>
      </c>
      <c r="C43" s="1" t="s">
        <v>182</v>
      </c>
      <c r="D43" s="1" t="s">
        <v>183</v>
      </c>
      <c r="E43" s="1">
        <f t="shared" si="1"/>
        <v>559.94000000000005</v>
      </c>
      <c r="F43" s="4">
        <f>Table_1__3[[#This Row],[Population (2010)'[15']]]/Table_1__3[[#This Row],[Area]]</f>
        <v>147.84084009000964</v>
      </c>
    </row>
    <row r="44" spans="1:6" x14ac:dyDescent="0.45">
      <c r="A44" s="1" t="s">
        <v>184</v>
      </c>
      <c r="B44" s="1" t="s">
        <v>185</v>
      </c>
      <c r="C44" s="1" t="s">
        <v>186</v>
      </c>
      <c r="D44" s="1" t="s">
        <v>187</v>
      </c>
      <c r="E44" s="1">
        <f t="shared" si="1"/>
        <v>715.91</v>
      </c>
      <c r="F44" s="4">
        <f>Table_1__3[[#This Row],[Population (2010)'[15']]]/Table_1__3[[#This Row],[Area]]</f>
        <v>15.782710117193503</v>
      </c>
    </row>
    <row r="45" spans="1:6" x14ac:dyDescent="0.45">
      <c r="A45" s="1" t="s">
        <v>188</v>
      </c>
      <c r="B45" s="1" t="s">
        <v>189</v>
      </c>
      <c r="C45" s="1" t="s">
        <v>190</v>
      </c>
      <c r="D45" s="1" t="s">
        <v>191</v>
      </c>
      <c r="E45" s="1">
        <f t="shared" si="1"/>
        <v>608.89</v>
      </c>
      <c r="F45" s="4">
        <f>Table_1__3[[#This Row],[Population (2010)'[15']]]/Table_1__3[[#This Row],[Area]]</f>
        <v>35.231322570579252</v>
      </c>
    </row>
    <row r="46" spans="1:6" x14ac:dyDescent="0.45">
      <c r="A46" s="1" t="s">
        <v>192</v>
      </c>
      <c r="B46" s="1" t="s">
        <v>193</v>
      </c>
      <c r="C46" s="1" t="s">
        <v>195</v>
      </c>
      <c r="D46" s="1" t="s">
        <v>196</v>
      </c>
      <c r="E46" s="1">
        <f t="shared" si="1"/>
        <v>801.59</v>
      </c>
      <c r="F46" s="4">
        <f>Table_1__3[[#This Row],[Population (2010)'[15']]]/Table_1__3[[#This Row],[Area]]</f>
        <v>417.6836038373732</v>
      </c>
    </row>
    <row r="47" spans="1:6" x14ac:dyDescent="0.45">
      <c r="A47" s="1" t="s">
        <v>197</v>
      </c>
      <c r="B47" s="1" t="s">
        <v>198</v>
      </c>
      <c r="C47" s="1" t="s">
        <v>199</v>
      </c>
      <c r="D47" s="1" t="s">
        <v>200</v>
      </c>
      <c r="E47" s="1">
        <f t="shared" si="1"/>
        <v>976.88</v>
      </c>
      <c r="F47" s="4">
        <f>Table_1__3[[#This Row],[Population (2010)'[15']]]/Table_1__3[[#This Row],[Area]]</f>
        <v>21.524649905822621</v>
      </c>
    </row>
    <row r="48" spans="1:6" x14ac:dyDescent="0.45">
      <c r="A48" s="1" t="s">
        <v>201</v>
      </c>
      <c r="B48" s="1" t="s">
        <v>202</v>
      </c>
      <c r="C48" s="1" t="s">
        <v>204</v>
      </c>
      <c r="D48" s="1" t="s">
        <v>205</v>
      </c>
      <c r="E48" s="1">
        <f t="shared" si="1"/>
        <v>742.29</v>
      </c>
      <c r="F48" s="4">
        <f>Table_1__3[[#This Row],[Population (2010)'[15']]]/Table_1__3[[#This Row],[Area]]</f>
        <v>41.460884559942883</v>
      </c>
    </row>
    <row r="49" spans="1:6" x14ac:dyDescent="0.45">
      <c r="A49" s="1" t="s">
        <v>206</v>
      </c>
      <c r="B49" s="1" t="s">
        <v>207</v>
      </c>
      <c r="C49" s="1" t="s">
        <v>208</v>
      </c>
      <c r="D49" s="1" t="s">
        <v>209</v>
      </c>
      <c r="E49" s="1">
        <f t="shared" si="1"/>
        <v>565.84</v>
      </c>
      <c r="F49" s="4">
        <f>Table_1__3[[#This Row],[Population (2010)'[15']]]/Table_1__3[[#This Row],[Area]]</f>
        <v>164.39099392054291</v>
      </c>
    </row>
    <row r="50" spans="1:6" x14ac:dyDescent="0.45">
      <c r="A50" s="1" t="s">
        <v>210</v>
      </c>
      <c r="B50" s="1" t="s">
        <v>211</v>
      </c>
      <c r="C50" s="1" t="s">
        <v>212</v>
      </c>
      <c r="D50" s="1" t="s">
        <v>213</v>
      </c>
      <c r="E50" s="1">
        <f t="shared" si="1"/>
        <v>1229.44</v>
      </c>
      <c r="F50" s="4">
        <f>Table_1__3[[#This Row],[Population (2010)'[15']]]/Table_1__3[[#This Row],[Area]]</f>
        <v>335.91879229567934</v>
      </c>
    </row>
    <row r="51" spans="1:6" x14ac:dyDescent="0.45">
      <c r="A51" s="1" t="s">
        <v>85</v>
      </c>
      <c r="B51" s="1" t="s">
        <v>214</v>
      </c>
      <c r="C51" s="1" t="s">
        <v>215</v>
      </c>
      <c r="D51" s="1" t="s">
        <v>216</v>
      </c>
      <c r="E51" s="1">
        <f t="shared" si="1"/>
        <v>1025.67</v>
      </c>
      <c r="F51" s="4">
        <f>Table_1__3[[#This Row],[Population (2010)'[15']]]/Table_1__3[[#This Row],[Area]]</f>
        <v>22.490664638723956</v>
      </c>
    </row>
    <row r="52" spans="1:6" x14ac:dyDescent="0.45">
      <c r="A52" s="1" t="s">
        <v>11</v>
      </c>
      <c r="B52" s="1" t="s">
        <v>217</v>
      </c>
      <c r="C52" s="1" t="s">
        <v>218</v>
      </c>
      <c r="D52" s="1" t="s">
        <v>219</v>
      </c>
      <c r="E52" s="1">
        <f t="shared" si="1"/>
        <v>784.25</v>
      </c>
      <c r="F52" s="4">
        <f>Table_1__3[[#This Row],[Population (2010)'[15']]]/Table_1__3[[#This Row],[Area]]</f>
        <v>292.46158750398467</v>
      </c>
    </row>
    <row r="53" spans="1:6" x14ac:dyDescent="0.45">
      <c r="A53" s="1" t="s">
        <v>220</v>
      </c>
      <c r="B53" s="1" t="s">
        <v>221</v>
      </c>
      <c r="C53" s="1" t="s">
        <v>222</v>
      </c>
      <c r="D53" s="1" t="s">
        <v>223</v>
      </c>
      <c r="E53" s="1">
        <f t="shared" si="1"/>
        <v>579.34</v>
      </c>
      <c r="F53" s="4">
        <f>Table_1__3[[#This Row],[Population (2010)'[15']]]/Table_1__3[[#This Row],[Area]]</f>
        <v>206.25194186488071</v>
      </c>
    </row>
    <row r="54" spans="1:6" x14ac:dyDescent="0.45">
      <c r="A54" s="1" t="s">
        <v>224</v>
      </c>
      <c r="B54" s="1" t="s">
        <v>225</v>
      </c>
      <c r="C54" s="1" t="s">
        <v>228</v>
      </c>
      <c r="D54" s="1" t="s">
        <v>229</v>
      </c>
      <c r="E54" s="1">
        <f t="shared" si="1"/>
        <v>719.66</v>
      </c>
      <c r="F54" s="4">
        <f>Table_1__3[[#This Row],[Population (2010)'[15']]]/Table_1__3[[#This Row],[Area]]</f>
        <v>14.716671761665232</v>
      </c>
    </row>
    <row r="55" spans="1:6" x14ac:dyDescent="0.45">
      <c r="A55" s="1" t="s">
        <v>230</v>
      </c>
      <c r="B55" s="1" t="s">
        <v>231</v>
      </c>
      <c r="C55" s="1" t="s">
        <v>232</v>
      </c>
      <c r="D55" s="1" t="s">
        <v>233</v>
      </c>
      <c r="E55" s="1">
        <f t="shared" si="1"/>
        <v>881.41</v>
      </c>
      <c r="F55" s="4">
        <f>Table_1__3[[#This Row],[Population (2010)'[15']]]/Table_1__3[[#This Row],[Area]]</f>
        <v>22.402741062615583</v>
      </c>
    </row>
    <row r="56" spans="1:6" x14ac:dyDescent="0.45">
      <c r="A56" s="1" t="s">
        <v>21</v>
      </c>
      <c r="B56" s="1" t="s">
        <v>234</v>
      </c>
      <c r="C56" s="1" t="s">
        <v>235</v>
      </c>
      <c r="D56" s="1" t="s">
        <v>236</v>
      </c>
      <c r="E56" s="1">
        <f t="shared" si="1"/>
        <v>672.09</v>
      </c>
      <c r="F56" s="4">
        <f>Table_1__3[[#This Row],[Population (2010)'[15']]]/Table_1__3[[#This Row],[Area]]</f>
        <v>48.950289395765445</v>
      </c>
    </row>
    <row r="57" spans="1:6" x14ac:dyDescent="0.45">
      <c r="A57" s="1" t="s">
        <v>237</v>
      </c>
      <c r="B57" s="1" t="s">
        <v>238</v>
      </c>
      <c r="C57" s="1" t="s">
        <v>239</v>
      </c>
      <c r="D57" s="1" t="s">
        <v>240</v>
      </c>
      <c r="E57" s="1">
        <f t="shared" si="1"/>
        <v>580.54999999999995</v>
      </c>
      <c r="F57" s="4">
        <f>Table_1__3[[#This Row],[Population (2010)'[15']]]/Table_1__3[[#This Row],[Area]]</f>
        <v>39.467746102833523</v>
      </c>
    </row>
    <row r="58" spans="1:6" x14ac:dyDescent="0.45">
      <c r="A58" s="1" t="s">
        <v>241</v>
      </c>
      <c r="B58" s="1" t="s">
        <v>242</v>
      </c>
      <c r="C58" s="1" t="s">
        <v>243</v>
      </c>
      <c r="D58" s="1" t="s">
        <v>244</v>
      </c>
      <c r="E58" s="1">
        <f t="shared" si="1"/>
        <v>641.14</v>
      </c>
      <c r="F58" s="4">
        <f>Table_1__3[[#This Row],[Population (2010)'[15']]]/Table_1__3[[#This Row],[Area]]</f>
        <v>82.582587266431673</v>
      </c>
    </row>
    <row r="59" spans="1:6" x14ac:dyDescent="0.45">
      <c r="A59" s="1" t="s">
        <v>245</v>
      </c>
      <c r="B59" s="1" t="s">
        <v>246</v>
      </c>
      <c r="C59" s="1" t="s">
        <v>248</v>
      </c>
      <c r="D59" s="1" t="s">
        <v>249</v>
      </c>
      <c r="E59" s="1">
        <f t="shared" si="1"/>
        <v>631.9</v>
      </c>
      <c r="F59" s="4">
        <f>Table_1__3[[#This Row],[Population (2010)'[15']]]/Table_1__3[[#This Row],[Area]]</f>
        <v>132.28833676214592</v>
      </c>
    </row>
    <row r="60" spans="1:6" x14ac:dyDescent="0.45">
      <c r="A60" s="1" t="s">
        <v>247</v>
      </c>
      <c r="B60" s="1" t="s">
        <v>250</v>
      </c>
      <c r="C60" s="1" t="s">
        <v>251</v>
      </c>
      <c r="D60" s="1" t="s">
        <v>252</v>
      </c>
      <c r="E60" s="1">
        <f t="shared" si="1"/>
        <v>784.93</v>
      </c>
      <c r="F60" s="4">
        <f>Table_1__3[[#This Row],[Population (2010)'[15']]]/Table_1__3[[#This Row],[Area]]</f>
        <v>248.53808619876932</v>
      </c>
    </row>
    <row r="61" spans="1:6" x14ac:dyDescent="0.45">
      <c r="A61" s="1" t="s">
        <v>253</v>
      </c>
      <c r="B61" s="1" t="s">
        <v>254</v>
      </c>
      <c r="C61" s="1" t="s">
        <v>255</v>
      </c>
      <c r="D61" s="1" t="s">
        <v>256</v>
      </c>
      <c r="E61" s="1">
        <f t="shared" si="1"/>
        <v>903.89</v>
      </c>
      <c r="F61" s="4">
        <f>Table_1__3[[#This Row],[Population (2010)'[15']]]/Table_1__3[[#This Row],[Area]]</f>
        <v>15.2264102932879</v>
      </c>
    </row>
    <row r="62" spans="1:6" x14ac:dyDescent="0.45">
      <c r="A62" s="1" t="s">
        <v>257</v>
      </c>
      <c r="B62" s="1" t="s">
        <v>258</v>
      </c>
      <c r="C62" s="1" t="s">
        <v>259</v>
      </c>
      <c r="D62" s="1" t="s">
        <v>260</v>
      </c>
      <c r="E62" s="1">
        <f t="shared" si="1"/>
        <v>736.78</v>
      </c>
      <c r="F62" s="4">
        <f>Table_1__3[[#This Row],[Population (2010)'[15']]]/Table_1__3[[#This Row],[Area]]</f>
        <v>111.69005673335325</v>
      </c>
    </row>
    <row r="63" spans="1:6" x14ac:dyDescent="0.45">
      <c r="A63" s="1" t="s">
        <v>261</v>
      </c>
      <c r="B63" s="1" t="s">
        <v>262</v>
      </c>
      <c r="C63" s="1" t="s">
        <v>263</v>
      </c>
      <c r="D63" s="1" t="s">
        <v>264</v>
      </c>
      <c r="E63" s="1">
        <f t="shared" si="1"/>
        <v>716.52</v>
      </c>
      <c r="F63" s="4">
        <f>Table_1__3[[#This Row],[Population (2010)'[15']]]/Table_1__3[[#This Row],[Area]]</f>
        <v>58.08072349690169</v>
      </c>
    </row>
    <row r="64" spans="1:6" x14ac:dyDescent="0.45">
      <c r="A64" s="1" t="s">
        <v>203</v>
      </c>
      <c r="B64" s="1" t="s">
        <v>265</v>
      </c>
      <c r="C64" s="1" t="s">
        <v>266</v>
      </c>
      <c r="D64" s="1" t="s">
        <v>267</v>
      </c>
      <c r="E64" s="1">
        <f t="shared" si="1"/>
        <v>1321.75</v>
      </c>
      <c r="F64" s="4">
        <f>Table_1__3[[#This Row],[Population (2010)'[15']]]/Table_1__3[[#This Row],[Area]]</f>
        <v>147.27142046529224</v>
      </c>
    </row>
    <row r="65" spans="1:6" x14ac:dyDescent="0.45">
      <c r="A65" s="1" t="s">
        <v>268</v>
      </c>
      <c r="B65" s="1" t="s">
        <v>269</v>
      </c>
      <c r="C65" s="1" t="s">
        <v>271</v>
      </c>
      <c r="D65" s="1" t="s">
        <v>272</v>
      </c>
      <c r="E65" s="1">
        <f t="shared" si="1"/>
        <v>791.19</v>
      </c>
      <c r="F65" s="4">
        <f>Table_1__3[[#This Row],[Population (2010)'[15']]]/Table_1__3[[#This Row],[Area]]</f>
        <v>84.711636901376409</v>
      </c>
    </row>
    <row r="66" spans="1:6" x14ac:dyDescent="0.45">
      <c r="A66" s="1" t="s">
        <v>62</v>
      </c>
      <c r="B66" s="1" t="s">
        <v>273</v>
      </c>
      <c r="C66" s="1" t="s">
        <v>274</v>
      </c>
      <c r="D66" s="1" t="s">
        <v>275</v>
      </c>
      <c r="E66" s="1">
        <f t="shared" si="1"/>
        <v>1080.21</v>
      </c>
      <c r="F66" s="4">
        <f>Table_1__3[[#This Row],[Population (2010)'[15']]]/Table_1__3[[#This Row],[Area]]</f>
        <v>16.275539015561787</v>
      </c>
    </row>
    <row r="67" spans="1:6" x14ac:dyDescent="0.45">
      <c r="A67" s="1" t="s">
        <v>276</v>
      </c>
      <c r="B67" s="1" t="s">
        <v>277</v>
      </c>
      <c r="C67" s="1" t="s">
        <v>279</v>
      </c>
      <c r="D67" s="1" t="s">
        <v>280</v>
      </c>
      <c r="E67" s="1">
        <f t="shared" si="1"/>
        <v>888.5</v>
      </c>
      <c r="F67" s="4">
        <f>Table_1__3[[#This Row],[Population (2010)'[15']]]/Table_1__3[[#This Row],[Area]]</f>
        <v>13.13449634214969</v>
      </c>
    </row>
    <row r="68" spans="1:6" x14ac:dyDescent="0.45">
      <c r="A68" s="1" t="s">
        <v>281</v>
      </c>
      <c r="B68" s="1" t="s">
        <v>282</v>
      </c>
      <c r="C68" s="1" t="s">
        <v>283</v>
      </c>
      <c r="D68" s="1" t="s">
        <v>284</v>
      </c>
      <c r="E68" s="1">
        <f t="shared" si="1"/>
        <v>612.98</v>
      </c>
      <c r="F68" s="4">
        <f>Table_1__3[[#This Row],[Population (2010)'[15']]]/Table_1__3[[#This Row],[Area]]</f>
        <v>39.942575614212537</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FBC5A-63E8-4204-BA28-BFC82D332BDB}">
  <dimension ref="A1:F160"/>
  <sheetViews>
    <sheetView workbookViewId="0">
      <selection activeCell="E1" sqref="E1:F1"/>
    </sheetView>
  </sheetViews>
  <sheetFormatPr defaultRowHeight="14.25" x14ac:dyDescent="0.45"/>
  <cols>
    <col min="1" max="1" width="20" bestFit="1" customWidth="1"/>
    <col min="2" max="2" width="13.265625" bestFit="1" customWidth="1"/>
    <col min="3" max="3" width="15.59765625" bestFit="1" customWidth="1"/>
    <col min="4" max="4" width="17.265625" bestFit="1" customWidth="1"/>
    <col min="6" max="6" width="11.19921875" bestFit="1" customWidth="1"/>
  </cols>
  <sheetData>
    <row r="1" spans="1:6" x14ac:dyDescent="0.45">
      <c r="A1" t="s">
        <v>0</v>
      </c>
      <c r="B1" t="s">
        <v>1580</v>
      </c>
      <c r="C1" t="s">
        <v>1581</v>
      </c>
      <c r="D1" t="s">
        <v>1582</v>
      </c>
      <c r="E1" s="11" t="s">
        <v>292</v>
      </c>
      <c r="F1" s="11" t="s">
        <v>7421</v>
      </c>
    </row>
    <row r="2" spans="1:6" x14ac:dyDescent="0.45">
      <c r="A2" s="1" t="s">
        <v>1583</v>
      </c>
      <c r="B2" s="1" t="s">
        <v>10</v>
      </c>
      <c r="C2" s="1" t="s">
        <v>1584</v>
      </c>
      <c r="D2" s="1" t="s">
        <v>1585</v>
      </c>
      <c r="E2" s="1">
        <f t="shared" ref="E2:E32" si="0">VALUE(LEFT(D2,SEARCH("sq",D2)-2))</f>
        <v>509</v>
      </c>
      <c r="F2" s="9">
        <f>Table_1__12[[#This Row],[Population'[12']]]/Table_1__12[[#This Row],[Area]]</f>
        <v>36.086444007858546</v>
      </c>
    </row>
    <row r="3" spans="1:6" x14ac:dyDescent="0.45">
      <c r="A3" s="1" t="s">
        <v>1586</v>
      </c>
      <c r="B3" s="1" t="s">
        <v>16</v>
      </c>
      <c r="C3" s="1" t="s">
        <v>1587</v>
      </c>
      <c r="D3" s="1" t="s">
        <v>1588</v>
      </c>
      <c r="E3" s="1">
        <f t="shared" si="0"/>
        <v>338</v>
      </c>
      <c r="F3" s="9">
        <f>Table_1__12[[#This Row],[Population'[12']]]/Table_1__12[[#This Row],[Area]]</f>
        <v>24.508875739644971</v>
      </c>
    </row>
    <row r="4" spans="1:6" x14ac:dyDescent="0.45">
      <c r="A4" s="1" t="s">
        <v>1589</v>
      </c>
      <c r="B4" s="1" t="s">
        <v>20</v>
      </c>
      <c r="C4" s="1" t="s">
        <v>1590</v>
      </c>
      <c r="D4" s="1" t="s">
        <v>1591</v>
      </c>
      <c r="E4" s="1">
        <f t="shared" si="0"/>
        <v>285</v>
      </c>
      <c r="F4" s="9">
        <f>Table_1__12[[#This Row],[Population'[12']]]/Table_1__12[[#This Row],[Area]]</f>
        <v>39.291228070175436</v>
      </c>
    </row>
    <row r="5" spans="1:6" x14ac:dyDescent="0.45">
      <c r="A5" s="1" t="s">
        <v>1404</v>
      </c>
      <c r="B5" s="1" t="s">
        <v>25</v>
      </c>
      <c r="C5" s="1" t="s">
        <v>1593</v>
      </c>
      <c r="D5" s="1" t="s">
        <v>1594</v>
      </c>
      <c r="E5" s="1">
        <f t="shared" si="0"/>
        <v>343</v>
      </c>
      <c r="F5" s="9">
        <f>Table_1__12[[#This Row],[Population'[12']]]/Table_1__12[[#This Row],[Area]]</f>
        <v>9.813411078717202</v>
      </c>
    </row>
    <row r="6" spans="1:6" x14ac:dyDescent="0.45">
      <c r="A6" s="1" t="s">
        <v>15</v>
      </c>
      <c r="B6" s="1" t="s">
        <v>29</v>
      </c>
      <c r="C6" s="1" t="s">
        <v>1595</v>
      </c>
      <c r="D6" s="1" t="s">
        <v>1596</v>
      </c>
      <c r="E6" s="1">
        <f t="shared" si="0"/>
        <v>258</v>
      </c>
      <c r="F6" s="9">
        <f>Table_1__12[[#This Row],[Population'[12']]]/Table_1__12[[#This Row],[Area]]</f>
        <v>179.7170542635659</v>
      </c>
    </row>
    <row r="7" spans="1:6" x14ac:dyDescent="0.45">
      <c r="A7" s="1" t="s">
        <v>1597</v>
      </c>
      <c r="B7" s="1" t="s">
        <v>33</v>
      </c>
      <c r="C7" s="1" t="s">
        <v>1598</v>
      </c>
      <c r="D7" s="1" t="s">
        <v>1599</v>
      </c>
      <c r="E7" s="1">
        <f t="shared" si="0"/>
        <v>234</v>
      </c>
      <c r="F7" s="9">
        <f>Table_1__12[[#This Row],[Population'[12']]]/Table_1__12[[#This Row],[Area]]</f>
        <v>78.273504273504273</v>
      </c>
    </row>
    <row r="8" spans="1:6" x14ac:dyDescent="0.45">
      <c r="A8" s="1" t="s">
        <v>1600</v>
      </c>
      <c r="B8" s="1" t="s">
        <v>37</v>
      </c>
      <c r="C8" s="1" t="s">
        <v>1601</v>
      </c>
      <c r="D8" s="1" t="s">
        <v>1602</v>
      </c>
      <c r="E8" s="1">
        <f t="shared" si="0"/>
        <v>162</v>
      </c>
      <c r="F8" s="9">
        <f>Table_1__12[[#This Row],[Population'[12']]]/Table_1__12[[#This Row],[Area]]</f>
        <v>433.14197530864197</v>
      </c>
    </row>
    <row r="9" spans="1:6" x14ac:dyDescent="0.45">
      <c r="A9" s="1" t="s">
        <v>1603</v>
      </c>
      <c r="B9" s="1" t="s">
        <v>41</v>
      </c>
      <c r="C9" s="1" t="s">
        <v>1604</v>
      </c>
      <c r="D9" s="1" t="s">
        <v>1605</v>
      </c>
      <c r="E9" s="1">
        <f t="shared" si="0"/>
        <v>460</v>
      </c>
      <c r="F9" s="9">
        <f>Table_1__12[[#This Row],[Population'[12']]]/Table_1__12[[#This Row],[Area]]</f>
        <v>218.82826086956521</v>
      </c>
    </row>
    <row r="10" spans="1:6" x14ac:dyDescent="0.45">
      <c r="A10" s="1" t="s">
        <v>1606</v>
      </c>
      <c r="B10" s="1" t="s">
        <v>45</v>
      </c>
      <c r="C10" s="1" t="s">
        <v>1607</v>
      </c>
      <c r="D10" s="1" t="s">
        <v>1608</v>
      </c>
      <c r="E10" s="1">
        <f t="shared" si="0"/>
        <v>252</v>
      </c>
      <c r="F10" s="9">
        <f>Table_1__12[[#This Row],[Population'[12']]]/Table_1__12[[#This Row],[Area]]</f>
        <v>69.595238095238102</v>
      </c>
    </row>
    <row r="11" spans="1:6" x14ac:dyDescent="0.45">
      <c r="A11" s="1" t="s">
        <v>1609</v>
      </c>
      <c r="B11" s="1" t="s">
        <v>49</v>
      </c>
      <c r="C11" s="1" t="s">
        <v>1610</v>
      </c>
      <c r="D11" s="1" t="s">
        <v>1611</v>
      </c>
      <c r="E11" s="1">
        <f t="shared" si="0"/>
        <v>452</v>
      </c>
      <c r="F11" s="9">
        <f>Table_1__12[[#This Row],[Population'[12']]]/Table_1__12[[#This Row],[Area]]</f>
        <v>42.126106194690266</v>
      </c>
    </row>
    <row r="12" spans="1:6" x14ac:dyDescent="0.45">
      <c r="A12" s="1" t="s">
        <v>24</v>
      </c>
      <c r="B12" s="1" t="s">
        <v>53</v>
      </c>
      <c r="C12" s="1" t="s">
        <v>1612</v>
      </c>
      <c r="D12" s="1" t="s">
        <v>1613</v>
      </c>
      <c r="E12" s="1">
        <f t="shared" si="0"/>
        <v>250</v>
      </c>
      <c r="F12" s="9">
        <f>Table_1__12[[#This Row],[Population'[12']]]/Table_1__12[[#This Row],[Area]]</f>
        <v>625.84799999999996</v>
      </c>
    </row>
    <row r="13" spans="1:6" x14ac:dyDescent="0.45">
      <c r="A13" s="1" t="s">
        <v>1614</v>
      </c>
      <c r="B13" s="1" t="s">
        <v>57</v>
      </c>
      <c r="C13" s="1" t="s">
        <v>1615</v>
      </c>
      <c r="D13" s="1" t="s">
        <v>1616</v>
      </c>
      <c r="E13" s="1">
        <f t="shared" si="0"/>
        <v>217</v>
      </c>
      <c r="F13" s="9">
        <f>Table_1__12[[#This Row],[Population'[12']]]/Table_1__12[[#This Row],[Area]]</f>
        <v>59.506912442396313</v>
      </c>
    </row>
    <row r="14" spans="1:6" x14ac:dyDescent="0.45">
      <c r="A14" s="1" t="s">
        <v>1617</v>
      </c>
      <c r="B14" s="1" t="s">
        <v>61</v>
      </c>
      <c r="C14" s="1" t="s">
        <v>1618</v>
      </c>
      <c r="D14" s="1" t="s">
        <v>1619</v>
      </c>
      <c r="E14" s="1">
        <f t="shared" si="0"/>
        <v>444</v>
      </c>
      <c r="F14" s="9">
        <f>Table_1__12[[#This Row],[Population'[12']]]/Table_1__12[[#This Row],[Area]]</f>
        <v>41.862612612612615</v>
      </c>
    </row>
    <row r="15" spans="1:6" x14ac:dyDescent="0.45">
      <c r="A15" s="1" t="s">
        <v>1620</v>
      </c>
      <c r="B15" s="1" t="s">
        <v>66</v>
      </c>
      <c r="C15" s="1" t="s">
        <v>1621</v>
      </c>
      <c r="D15" s="1" t="s">
        <v>1395</v>
      </c>
      <c r="E15" s="1">
        <f t="shared" si="0"/>
        <v>494</v>
      </c>
      <c r="F15" s="9">
        <f>Table_1__12[[#This Row],[Population'[12']]]/Table_1__12[[#This Row],[Area]]</f>
        <v>31.180161943319838</v>
      </c>
    </row>
    <row r="16" spans="1:6" x14ac:dyDescent="0.45">
      <c r="A16" s="1" t="s">
        <v>1622</v>
      </c>
      <c r="B16" s="1" t="s">
        <v>70</v>
      </c>
      <c r="C16" s="1" t="s">
        <v>1624</v>
      </c>
      <c r="D16" s="1" t="s">
        <v>1625</v>
      </c>
      <c r="E16" s="1">
        <f t="shared" si="0"/>
        <v>442</v>
      </c>
      <c r="F16" s="9">
        <f>Table_1__12[[#This Row],[Population'[12']]]/Table_1__12[[#This Row],[Area]]</f>
        <v>72.882352941176464</v>
      </c>
    </row>
    <row r="17" spans="1:6" x14ac:dyDescent="0.45">
      <c r="A17" s="1" t="s">
        <v>1626</v>
      </c>
      <c r="B17" s="1" t="s">
        <v>74</v>
      </c>
      <c r="C17" s="1" t="s">
        <v>1627</v>
      </c>
      <c r="D17" s="1" t="s">
        <v>1628</v>
      </c>
      <c r="E17" s="1">
        <f t="shared" si="0"/>
        <v>683</v>
      </c>
      <c r="F17" s="9">
        <f>Table_1__12[[#This Row],[Population'[12']]]/Table_1__12[[#This Row],[Area]]</f>
        <v>106.43338213762812</v>
      </c>
    </row>
    <row r="18" spans="1:6" x14ac:dyDescent="0.45">
      <c r="A18" s="1" t="s">
        <v>1629</v>
      </c>
      <c r="B18" s="1" t="s">
        <v>79</v>
      </c>
      <c r="C18" s="1" t="s">
        <v>1630</v>
      </c>
      <c r="D18" s="1" t="s">
        <v>1631</v>
      </c>
      <c r="E18" s="1">
        <f t="shared" si="0"/>
        <v>831</v>
      </c>
      <c r="F18" s="9">
        <f>Table_1__12[[#This Row],[Population'[12']]]/Table_1__12[[#This Row],[Area]]</f>
        <v>27.827918170878458</v>
      </c>
    </row>
    <row r="19" spans="1:6" x14ac:dyDescent="0.45">
      <c r="A19" s="1" t="s">
        <v>1632</v>
      </c>
      <c r="B19" s="1" t="s">
        <v>84</v>
      </c>
      <c r="C19" s="1" t="s">
        <v>1633</v>
      </c>
      <c r="D19" s="1" t="s">
        <v>1634</v>
      </c>
      <c r="E19" s="1">
        <f t="shared" si="0"/>
        <v>187</v>
      </c>
      <c r="F19" s="9">
        <f>Table_1__12[[#This Row],[Population'[12']]]/Table_1__12[[#This Row],[Area]]</f>
        <v>125.79679144385027</v>
      </c>
    </row>
    <row r="20" spans="1:6" x14ac:dyDescent="0.45">
      <c r="A20" s="1" t="s">
        <v>40</v>
      </c>
      <c r="B20" s="1" t="s">
        <v>89</v>
      </c>
      <c r="C20" s="1" t="s">
        <v>1635</v>
      </c>
      <c r="D20" s="1" t="s">
        <v>1539</v>
      </c>
      <c r="E20" s="1">
        <f t="shared" si="0"/>
        <v>280</v>
      </c>
      <c r="F20" s="9">
        <f>Table_1__12[[#This Row],[Population'[12']]]/Table_1__12[[#This Row],[Area]]</f>
        <v>23.228571428571428</v>
      </c>
    </row>
    <row r="21" spans="1:6" x14ac:dyDescent="0.45">
      <c r="A21" s="1" t="s">
        <v>1636</v>
      </c>
      <c r="B21" s="1" t="s">
        <v>93</v>
      </c>
      <c r="C21" s="1" t="s">
        <v>1637</v>
      </c>
      <c r="D21" s="1" t="s">
        <v>1362</v>
      </c>
      <c r="E21" s="1">
        <f t="shared" si="0"/>
        <v>630</v>
      </c>
      <c r="F21" s="9">
        <f>Table_1__12[[#This Row],[Population'[12']]]/Table_1__12[[#This Row],[Area]]</f>
        <v>81.590476190476195</v>
      </c>
    </row>
    <row r="22" spans="1:6" x14ac:dyDescent="0.45">
      <c r="A22" s="1" t="s">
        <v>1638</v>
      </c>
      <c r="B22" s="1" t="s">
        <v>103</v>
      </c>
      <c r="C22" s="1" t="s">
        <v>1639</v>
      </c>
      <c r="D22" s="1" t="s">
        <v>1640</v>
      </c>
      <c r="E22" s="1">
        <f t="shared" si="0"/>
        <v>247</v>
      </c>
      <c r="F22" s="9">
        <f>Table_1__12[[#This Row],[Population'[12']]]/Table_1__12[[#This Row],[Area]]</f>
        <v>45.008097165991906</v>
      </c>
    </row>
    <row r="23" spans="1:6" x14ac:dyDescent="0.45">
      <c r="A23" s="1" t="s">
        <v>583</v>
      </c>
      <c r="B23" s="1" t="s">
        <v>106</v>
      </c>
      <c r="C23" s="1" t="s">
        <v>1641</v>
      </c>
      <c r="D23" s="1" t="s">
        <v>1642</v>
      </c>
      <c r="E23" s="1">
        <f t="shared" si="0"/>
        <v>499</v>
      </c>
      <c r="F23" s="9">
        <f>Table_1__12[[#This Row],[Population'[12']]]/Table_1__12[[#This Row],[Area]]</f>
        <v>223.6072144288577</v>
      </c>
    </row>
    <row r="24" spans="1:6" x14ac:dyDescent="0.45">
      <c r="A24" s="1" t="s">
        <v>1643</v>
      </c>
      <c r="B24" s="1" t="s">
        <v>110</v>
      </c>
      <c r="C24" s="1" t="s">
        <v>1644</v>
      </c>
      <c r="D24" s="1" t="s">
        <v>1602</v>
      </c>
      <c r="E24" s="1">
        <f t="shared" si="0"/>
        <v>162</v>
      </c>
      <c r="F24" s="9">
        <f>Table_1__12[[#This Row],[Population'[12']]]/Table_1__12[[#This Row],[Area]]</f>
        <v>401.51851851851853</v>
      </c>
    </row>
    <row r="25" spans="1:6" x14ac:dyDescent="0.45">
      <c r="A25" s="1" t="s">
        <v>1645</v>
      </c>
      <c r="B25" s="1" t="s">
        <v>114</v>
      </c>
      <c r="C25" s="1" t="s">
        <v>1646</v>
      </c>
      <c r="D25" s="1" t="s">
        <v>1647</v>
      </c>
      <c r="E25" s="1">
        <f t="shared" si="0"/>
        <v>781</v>
      </c>
      <c r="F25" s="9">
        <f>Table_1__12[[#This Row],[Population'[12']]]/Table_1__12[[#This Row],[Area]]</f>
        <v>17.023047375160051</v>
      </c>
    </row>
    <row r="26" spans="1:6" x14ac:dyDescent="0.45">
      <c r="A26" s="1" t="s">
        <v>1623</v>
      </c>
      <c r="B26" s="1" t="s">
        <v>118</v>
      </c>
      <c r="C26" s="1" t="s">
        <v>1648</v>
      </c>
      <c r="D26" s="1" t="s">
        <v>1649</v>
      </c>
      <c r="E26" s="1">
        <f t="shared" si="0"/>
        <v>440</v>
      </c>
      <c r="F26" s="9">
        <f>Table_1__12[[#This Row],[Population'[12']]]/Table_1__12[[#This Row],[Area]]</f>
        <v>628.2590909090909</v>
      </c>
    </row>
    <row r="27" spans="1:6" x14ac:dyDescent="0.45">
      <c r="A27" s="1" t="s">
        <v>1650</v>
      </c>
      <c r="B27" s="1" t="s">
        <v>122</v>
      </c>
      <c r="C27" s="1" t="s">
        <v>1651</v>
      </c>
      <c r="D27" s="1" t="s">
        <v>1652</v>
      </c>
      <c r="E27" s="1">
        <f t="shared" si="0"/>
        <v>249</v>
      </c>
      <c r="F27" s="9">
        <f>Table_1__12[[#This Row],[Population'[12']]]/Table_1__12[[#This Row],[Area]]</f>
        <v>52.357429718875501</v>
      </c>
    </row>
    <row r="28" spans="1:6" x14ac:dyDescent="0.45">
      <c r="A28" s="1" t="s">
        <v>1653</v>
      </c>
      <c r="B28" s="1" t="s">
        <v>126</v>
      </c>
      <c r="C28" s="1" t="s">
        <v>1654</v>
      </c>
      <c r="D28" s="1" t="s">
        <v>1655</v>
      </c>
      <c r="E28" s="1">
        <f t="shared" si="0"/>
        <v>314</v>
      </c>
      <c r="F28" s="9">
        <f>Table_1__12[[#This Row],[Population'[12']]]/Table_1__12[[#This Row],[Area]]</f>
        <v>81.926751592356695</v>
      </c>
    </row>
    <row r="29" spans="1:6" x14ac:dyDescent="0.45">
      <c r="A29" s="1" t="s">
        <v>48</v>
      </c>
      <c r="B29" s="1" t="s">
        <v>130</v>
      </c>
      <c r="C29" s="1" t="s">
        <v>1656</v>
      </c>
      <c r="D29" s="1" t="s">
        <v>1657</v>
      </c>
      <c r="E29" s="1">
        <f t="shared" si="0"/>
        <v>424</v>
      </c>
      <c r="F29" s="9">
        <f>Table_1__12[[#This Row],[Population'[12']]]/Table_1__12[[#This Row],[Area]]</f>
        <v>521.96933962264154</v>
      </c>
    </row>
    <row r="30" spans="1:6" x14ac:dyDescent="0.45">
      <c r="A30" s="1" t="s">
        <v>60</v>
      </c>
      <c r="B30" s="1" t="s">
        <v>133</v>
      </c>
      <c r="C30" s="1" t="s">
        <v>1658</v>
      </c>
      <c r="D30" s="1" t="s">
        <v>1659</v>
      </c>
      <c r="E30" s="1">
        <f t="shared" si="0"/>
        <v>121</v>
      </c>
      <c r="F30" s="9">
        <f>Table_1__12[[#This Row],[Population'[12']]]/Table_1__12[[#This Row],[Area]]</f>
        <v>993.93388429752065</v>
      </c>
    </row>
    <row r="31" spans="1:6" x14ac:dyDescent="0.45">
      <c r="A31" s="1" t="s">
        <v>65</v>
      </c>
      <c r="B31" s="1" t="s">
        <v>138</v>
      </c>
      <c r="C31" s="1" t="s">
        <v>1660</v>
      </c>
      <c r="D31" s="1" t="s">
        <v>1661</v>
      </c>
      <c r="E31" s="1">
        <f t="shared" si="0"/>
        <v>195</v>
      </c>
      <c r="F31" s="9">
        <f>Table_1__12[[#This Row],[Population'[12']]]/Table_1__12[[#This Row],[Area]]</f>
        <v>15.97948717948718</v>
      </c>
    </row>
    <row r="32" spans="1:6" x14ac:dyDescent="0.45">
      <c r="A32" s="1" t="s">
        <v>1662</v>
      </c>
      <c r="B32" s="1" t="s">
        <v>142</v>
      </c>
      <c r="C32" s="1" t="s">
        <v>1663</v>
      </c>
      <c r="D32" s="1" t="s">
        <v>1664</v>
      </c>
      <c r="E32" s="1">
        <f t="shared" si="0"/>
        <v>143</v>
      </c>
      <c r="F32" s="9">
        <f>Table_1__12[[#This Row],[Population'[12']]]/Table_1__12[[#This Row],[Area]]</f>
        <v>1859.3566433566434</v>
      </c>
    </row>
    <row r="33" spans="1:6" x14ac:dyDescent="0.45">
      <c r="A33" s="1" t="s">
        <v>1665</v>
      </c>
      <c r="B33" s="1" t="s">
        <v>146</v>
      </c>
      <c r="C33" s="1" t="s">
        <v>1666</v>
      </c>
      <c r="D33" s="1" t="s">
        <v>1667</v>
      </c>
      <c r="E33" s="1">
        <f t="shared" ref="E33:E64" si="1">VALUE(LEFT(D33,SEARCH("sq",D33)-2))</f>
        <v>809</v>
      </c>
      <c r="F33" s="9">
        <f>Table_1__12[[#This Row],[Population'[12']]]/Table_1__12[[#This Row],[Area]]</f>
        <v>8.3040791100123617</v>
      </c>
    </row>
    <row r="34" spans="1:6" x14ac:dyDescent="0.45">
      <c r="A34" s="1" t="s">
        <v>1668</v>
      </c>
      <c r="B34" s="1" t="s">
        <v>149</v>
      </c>
      <c r="C34" s="1" t="s">
        <v>1669</v>
      </c>
      <c r="D34" s="1" t="s">
        <v>1670</v>
      </c>
      <c r="E34" s="1">
        <f t="shared" si="1"/>
        <v>340</v>
      </c>
      <c r="F34" s="9">
        <f>Table_1__12[[#This Row],[Population'[12']]]/Table_1__12[[#This Row],[Area]]</f>
        <v>2080.7117647058822</v>
      </c>
    </row>
    <row r="35" spans="1:6" x14ac:dyDescent="0.45">
      <c r="A35" s="1" t="s">
        <v>73</v>
      </c>
      <c r="B35" s="1" t="s">
        <v>153</v>
      </c>
      <c r="C35" s="1" t="s">
        <v>1671</v>
      </c>
      <c r="D35" s="1" t="s">
        <v>1672</v>
      </c>
      <c r="E35" s="1">
        <f t="shared" si="1"/>
        <v>599</v>
      </c>
      <c r="F35" s="9">
        <f>Table_1__12[[#This Row],[Population'[12']]]/Table_1__12[[#This Row],[Area]]</f>
        <v>72.070116861435721</v>
      </c>
    </row>
    <row r="36" spans="1:6" x14ac:dyDescent="0.45">
      <c r="A36" s="1" t="s">
        <v>1673</v>
      </c>
      <c r="B36" s="1" t="s">
        <v>157</v>
      </c>
      <c r="C36" s="1" t="s">
        <v>1674</v>
      </c>
      <c r="D36" s="1" t="s">
        <v>1675</v>
      </c>
      <c r="E36" s="1">
        <f t="shared" si="1"/>
        <v>552</v>
      </c>
      <c r="F36" s="9">
        <f>Table_1__12[[#This Row],[Population'[12']]]/Table_1__12[[#This Row],[Area]]</f>
        <v>83.581521739130437</v>
      </c>
    </row>
    <row r="37" spans="1:6" x14ac:dyDescent="0.45">
      <c r="A37" s="1" t="s">
        <v>621</v>
      </c>
      <c r="B37" s="1" t="s">
        <v>161</v>
      </c>
      <c r="C37" s="1" t="s">
        <v>1677</v>
      </c>
      <c r="D37" s="1" t="s">
        <v>1678</v>
      </c>
      <c r="E37" s="1">
        <f t="shared" si="1"/>
        <v>290</v>
      </c>
      <c r="F37" s="9">
        <f>Table_1__12[[#This Row],[Population'[12']]]/Table_1__12[[#This Row],[Area]]</f>
        <v>453.8862068965517</v>
      </c>
    </row>
    <row r="38" spans="1:6" x14ac:dyDescent="0.45">
      <c r="A38" s="1" t="s">
        <v>1679</v>
      </c>
      <c r="B38" s="1" t="s">
        <v>165</v>
      </c>
      <c r="C38" s="1" t="s">
        <v>1680</v>
      </c>
      <c r="D38" s="1" t="s">
        <v>1681</v>
      </c>
      <c r="E38" s="1">
        <f t="shared" si="1"/>
        <v>229</v>
      </c>
      <c r="F38" s="9">
        <f>Table_1__12[[#This Row],[Population'[12']]]/Table_1__12[[#This Row],[Area]]</f>
        <v>73.899563318777297</v>
      </c>
    </row>
    <row r="39" spans="1:6" x14ac:dyDescent="0.45">
      <c r="A39" s="1" t="s">
        <v>1682</v>
      </c>
      <c r="B39" s="1" t="s">
        <v>169</v>
      </c>
      <c r="C39" s="1" t="s">
        <v>1683</v>
      </c>
      <c r="D39" s="1" t="s">
        <v>1684</v>
      </c>
      <c r="E39" s="1">
        <f t="shared" si="1"/>
        <v>443</v>
      </c>
      <c r="F39" s="9">
        <f>Table_1__12[[#This Row],[Population'[12']]]/Table_1__12[[#This Row],[Area]]</f>
        <v>295.55079006772007</v>
      </c>
    </row>
    <row r="40" spans="1:6" x14ac:dyDescent="0.45">
      <c r="A40" s="1" t="s">
        <v>642</v>
      </c>
      <c r="B40" s="1" t="s">
        <v>173</v>
      </c>
      <c r="C40" s="1" t="s">
        <v>1685</v>
      </c>
      <c r="D40" s="1" t="s">
        <v>1686</v>
      </c>
      <c r="E40" s="1">
        <f t="shared" si="1"/>
        <v>325</v>
      </c>
      <c r="F40" s="9">
        <f>Table_1__12[[#This Row],[Population'[12']]]/Table_1__12[[#This Row],[Area]]</f>
        <v>38.769230769230766</v>
      </c>
    </row>
    <row r="41" spans="1:6" x14ac:dyDescent="0.45">
      <c r="A41" s="1" t="s">
        <v>1687</v>
      </c>
      <c r="B41" s="1" t="s">
        <v>177</v>
      </c>
      <c r="C41" s="1" t="s">
        <v>1689</v>
      </c>
      <c r="D41" s="1" t="s">
        <v>1690</v>
      </c>
      <c r="E41" s="1">
        <f t="shared" si="1"/>
        <v>274</v>
      </c>
      <c r="F41" s="9">
        <f>Table_1__12[[#This Row],[Population'[12']]]/Table_1__12[[#This Row],[Area]]</f>
        <v>86.153284671532845</v>
      </c>
    </row>
    <row r="42" spans="1:6" x14ac:dyDescent="0.45">
      <c r="A42" s="1" t="s">
        <v>1691</v>
      </c>
      <c r="B42" s="1" t="s">
        <v>181</v>
      </c>
      <c r="C42" s="1" t="s">
        <v>1692</v>
      </c>
      <c r="D42" s="1" t="s">
        <v>1693</v>
      </c>
      <c r="E42" s="1">
        <f t="shared" si="1"/>
        <v>174</v>
      </c>
      <c r="F42" s="9">
        <f>Table_1__12[[#This Row],[Population'[12']]]/Table_1__12[[#This Row],[Area]]</f>
        <v>94.770114942528735</v>
      </c>
    </row>
    <row r="43" spans="1:6" x14ac:dyDescent="0.45">
      <c r="A43" s="1" t="s">
        <v>1694</v>
      </c>
      <c r="B43" s="1" t="s">
        <v>185</v>
      </c>
      <c r="C43" s="1" t="s">
        <v>1695</v>
      </c>
      <c r="D43" s="1" t="s">
        <v>1696</v>
      </c>
      <c r="E43" s="1">
        <f t="shared" si="1"/>
        <v>211</v>
      </c>
      <c r="F43" s="9">
        <f>Table_1__12[[#This Row],[Population'[12']]]/Table_1__12[[#This Row],[Area]]</f>
        <v>106.26540284360189</v>
      </c>
    </row>
    <row r="44" spans="1:6" x14ac:dyDescent="0.45">
      <c r="A44" s="1" t="s">
        <v>1697</v>
      </c>
      <c r="B44" s="1" t="s">
        <v>189</v>
      </c>
      <c r="C44" s="1" t="s">
        <v>1698</v>
      </c>
      <c r="D44" s="1" t="s">
        <v>1699</v>
      </c>
      <c r="E44" s="1">
        <f t="shared" si="1"/>
        <v>597</v>
      </c>
      <c r="F44" s="9">
        <f>Table_1__12[[#This Row],[Population'[12']]]/Table_1__12[[#This Row],[Area]]</f>
        <v>46.078726968174202</v>
      </c>
    </row>
    <row r="45" spans="1:6" x14ac:dyDescent="0.45">
      <c r="A45" s="1" t="s">
        <v>113</v>
      </c>
      <c r="B45" s="1" t="s">
        <v>193</v>
      </c>
      <c r="C45" s="1" t="s">
        <v>1700</v>
      </c>
      <c r="D45" s="1" t="s">
        <v>1701</v>
      </c>
      <c r="E45" s="1">
        <f t="shared" si="1"/>
        <v>268</v>
      </c>
      <c r="F45" s="9">
        <f>Table_1__12[[#This Row],[Population'[12']]]/Table_1__12[[#This Row],[Area]]</f>
        <v>2638.3917910447763</v>
      </c>
    </row>
    <row r="46" spans="1:6" x14ac:dyDescent="0.45">
      <c r="A46" s="1" t="s">
        <v>1702</v>
      </c>
      <c r="B46" s="1" t="s">
        <v>198</v>
      </c>
      <c r="C46" s="1" t="s">
        <v>1703</v>
      </c>
      <c r="D46" s="1" t="s">
        <v>1704</v>
      </c>
      <c r="E46" s="1">
        <f t="shared" si="1"/>
        <v>501</v>
      </c>
      <c r="F46" s="9">
        <f>Table_1__12[[#This Row],[Population'[12']]]/Table_1__12[[#This Row],[Area]]</f>
        <v>42.572854291417165</v>
      </c>
    </row>
    <row r="47" spans="1:6" x14ac:dyDescent="0.45">
      <c r="A47" s="1" t="s">
        <v>1688</v>
      </c>
      <c r="B47" s="1" t="s">
        <v>202</v>
      </c>
      <c r="C47" s="1" t="s">
        <v>1705</v>
      </c>
      <c r="D47" s="1" t="s">
        <v>1706</v>
      </c>
      <c r="E47" s="1">
        <f t="shared" si="1"/>
        <v>393</v>
      </c>
      <c r="F47" s="9">
        <f>Table_1__12[[#This Row],[Population'[12']]]/Table_1__12[[#This Row],[Area]]</f>
        <v>36.43256997455471</v>
      </c>
    </row>
    <row r="48" spans="1:6" x14ac:dyDescent="0.45">
      <c r="A48" s="1" t="s">
        <v>1707</v>
      </c>
      <c r="B48" s="1" t="s">
        <v>207</v>
      </c>
      <c r="C48" s="1" t="s">
        <v>1708</v>
      </c>
      <c r="D48" s="1" t="s">
        <v>1709</v>
      </c>
      <c r="E48" s="1">
        <f t="shared" si="1"/>
        <v>330</v>
      </c>
      <c r="F48" s="9">
        <f>Table_1__12[[#This Row],[Population'[12']]]/Table_1__12[[#This Row],[Area]]</f>
        <v>286.36666666666667</v>
      </c>
    </row>
    <row r="49" spans="1:6" x14ac:dyDescent="0.45">
      <c r="A49" s="1" t="s">
        <v>1101</v>
      </c>
      <c r="B49" s="1" t="s">
        <v>211</v>
      </c>
      <c r="C49" s="1" t="s">
        <v>1710</v>
      </c>
      <c r="D49" s="1" t="s">
        <v>1711</v>
      </c>
      <c r="E49" s="1">
        <f t="shared" si="1"/>
        <v>199</v>
      </c>
      <c r="F49" s="9">
        <f>Table_1__12[[#This Row],[Population'[12']]]/Table_1__12[[#This Row],[Area]]</f>
        <v>673.2211055276382</v>
      </c>
    </row>
    <row r="50" spans="1:6" x14ac:dyDescent="0.45">
      <c r="A50" s="1" t="s">
        <v>1592</v>
      </c>
      <c r="B50" s="1" t="s">
        <v>214</v>
      </c>
      <c r="C50" s="1" t="s">
        <v>1712</v>
      </c>
      <c r="D50" s="1" t="s">
        <v>1713</v>
      </c>
      <c r="E50" s="1">
        <f t="shared" si="1"/>
        <v>511</v>
      </c>
      <c r="F50" s="9">
        <f>Table_1__12[[#This Row],[Population'[12']]]/Table_1__12[[#This Row],[Area]]</f>
        <v>20.731898238747554</v>
      </c>
    </row>
    <row r="51" spans="1:6" x14ac:dyDescent="0.45">
      <c r="A51" s="1" t="s">
        <v>1714</v>
      </c>
      <c r="B51" s="1" t="s">
        <v>217</v>
      </c>
      <c r="C51" s="1" t="s">
        <v>1715</v>
      </c>
      <c r="D51" s="1" t="s">
        <v>1716</v>
      </c>
      <c r="E51" s="1">
        <f t="shared" si="1"/>
        <v>404</v>
      </c>
      <c r="F51" s="9">
        <f>Table_1__12[[#This Row],[Population'[12']]]/Table_1__12[[#This Row],[Area]]</f>
        <v>9.8712871287128721</v>
      </c>
    </row>
    <row r="52" spans="1:6" x14ac:dyDescent="0.45">
      <c r="A52" s="1" t="s">
        <v>1717</v>
      </c>
      <c r="B52" s="1" t="s">
        <v>221</v>
      </c>
      <c r="C52" s="1" t="s">
        <v>1718</v>
      </c>
      <c r="D52" s="1" t="s">
        <v>1719</v>
      </c>
      <c r="E52" s="1">
        <f t="shared" si="1"/>
        <v>480</v>
      </c>
      <c r="F52" s="9">
        <f>Table_1__12[[#This Row],[Population'[12']]]/Table_1__12[[#This Row],[Area]]</f>
        <v>111.02708333333334</v>
      </c>
    </row>
    <row r="53" spans="1:6" x14ac:dyDescent="0.45">
      <c r="A53" s="1" t="s">
        <v>1105</v>
      </c>
      <c r="B53" s="1" t="s">
        <v>225</v>
      </c>
      <c r="C53" s="1" t="s">
        <v>1721</v>
      </c>
      <c r="D53" s="1" t="s">
        <v>1376</v>
      </c>
      <c r="E53" s="1">
        <f t="shared" si="1"/>
        <v>369</v>
      </c>
      <c r="F53" s="9">
        <f>Table_1__12[[#This Row],[Population'[12']]]/Table_1__12[[#This Row],[Area]]</f>
        <v>53.344173441734419</v>
      </c>
    </row>
    <row r="54" spans="1:6" x14ac:dyDescent="0.45">
      <c r="A54" s="1" t="s">
        <v>1722</v>
      </c>
      <c r="B54" s="1" t="s">
        <v>231</v>
      </c>
      <c r="C54" s="1" t="s">
        <v>1723</v>
      </c>
      <c r="D54" s="1" t="s">
        <v>1724</v>
      </c>
      <c r="E54" s="1">
        <f t="shared" si="1"/>
        <v>686</v>
      </c>
      <c r="F54" s="9">
        <f>Table_1__12[[#This Row],[Population'[12']]]/Table_1__12[[#This Row],[Area]]</f>
        <v>33.379008746355687</v>
      </c>
    </row>
    <row r="55" spans="1:6" x14ac:dyDescent="0.45">
      <c r="A55" s="1" t="s">
        <v>1725</v>
      </c>
      <c r="B55" s="1" t="s">
        <v>234</v>
      </c>
      <c r="C55" s="1" t="s">
        <v>1726</v>
      </c>
      <c r="D55" s="1" t="s">
        <v>1727</v>
      </c>
      <c r="E55" s="1">
        <f t="shared" si="1"/>
        <v>185</v>
      </c>
      <c r="F55" s="9">
        <f>Table_1__12[[#This Row],[Population'[12']]]/Table_1__12[[#This Row],[Area]]</f>
        <v>57.778378378378378</v>
      </c>
    </row>
    <row r="56" spans="1:6" x14ac:dyDescent="0.45">
      <c r="A56" s="1" t="s">
        <v>1728</v>
      </c>
      <c r="B56" s="1" t="s">
        <v>238</v>
      </c>
      <c r="C56" s="1" t="s">
        <v>1729</v>
      </c>
      <c r="D56" s="1" t="s">
        <v>1730</v>
      </c>
      <c r="E56" s="1">
        <f t="shared" si="1"/>
        <v>386</v>
      </c>
      <c r="F56" s="9">
        <f>Table_1__12[[#This Row],[Population'[12']]]/Table_1__12[[#This Row],[Area]]</f>
        <v>60.860103626943008</v>
      </c>
    </row>
    <row r="57" spans="1:6" x14ac:dyDescent="0.45">
      <c r="A57" s="1" t="s">
        <v>129</v>
      </c>
      <c r="B57" s="1" t="s">
        <v>242</v>
      </c>
      <c r="C57" s="1" t="s">
        <v>1731</v>
      </c>
      <c r="D57" s="1" t="s">
        <v>1732</v>
      </c>
      <c r="E57" s="1">
        <f t="shared" si="1"/>
        <v>197</v>
      </c>
      <c r="F57" s="9">
        <f>Table_1__12[[#This Row],[Population'[12']]]/Table_1__12[[#This Row],[Area]]</f>
        <v>545.80710659898477</v>
      </c>
    </row>
    <row r="58" spans="1:6" x14ac:dyDescent="0.45">
      <c r="A58" s="1" t="s">
        <v>1733</v>
      </c>
      <c r="B58" s="1" t="s">
        <v>246</v>
      </c>
      <c r="C58" s="1" t="s">
        <v>1734</v>
      </c>
      <c r="D58" s="1" t="s">
        <v>1387</v>
      </c>
      <c r="E58" s="1">
        <f t="shared" si="1"/>
        <v>513</v>
      </c>
      <c r="F58" s="9">
        <f>Table_1__12[[#This Row],[Population'[12']]]/Table_1__12[[#This Row],[Area]]</f>
        <v>187.4795321637427</v>
      </c>
    </row>
    <row r="59" spans="1:6" x14ac:dyDescent="0.45">
      <c r="A59" s="1" t="s">
        <v>1735</v>
      </c>
      <c r="B59" s="1" t="s">
        <v>250</v>
      </c>
      <c r="C59" s="1" t="s">
        <v>1736</v>
      </c>
      <c r="D59" s="1" t="s">
        <v>1737</v>
      </c>
      <c r="E59" s="1">
        <f t="shared" si="1"/>
        <v>226</v>
      </c>
      <c r="F59" s="9">
        <f>Table_1__12[[#This Row],[Population'[12']]]/Table_1__12[[#This Row],[Area]]</f>
        <v>831.53982300884957</v>
      </c>
    </row>
    <row r="60" spans="1:6" x14ac:dyDescent="0.45">
      <c r="A60" s="1" t="s">
        <v>80</v>
      </c>
      <c r="B60" s="1" t="s">
        <v>254</v>
      </c>
      <c r="C60" s="1" t="s">
        <v>1738</v>
      </c>
      <c r="D60" s="1" t="s">
        <v>1739</v>
      </c>
      <c r="E60" s="1">
        <f t="shared" si="1"/>
        <v>263</v>
      </c>
      <c r="F60" s="9">
        <f>Table_1__12[[#This Row],[Population'[12']]]/Table_1__12[[#This Row],[Area]]</f>
        <v>83.247148288973378</v>
      </c>
    </row>
    <row r="61" spans="1:6" x14ac:dyDescent="0.45">
      <c r="A61" s="1" t="s">
        <v>694</v>
      </c>
      <c r="B61" s="1" t="s">
        <v>258</v>
      </c>
      <c r="C61" s="1" t="s">
        <v>1740</v>
      </c>
      <c r="D61" s="1" t="s">
        <v>1741</v>
      </c>
      <c r="E61" s="1">
        <f t="shared" si="1"/>
        <v>529</v>
      </c>
      <c r="F61" s="9">
        <f>Table_1__12[[#This Row],[Population'[12']]]/Table_1__12[[#This Row],[Area]]</f>
        <v>1968.663516068053</v>
      </c>
    </row>
    <row r="62" spans="1:6" x14ac:dyDescent="0.45">
      <c r="A62" s="1" t="s">
        <v>1742</v>
      </c>
      <c r="B62" s="1" t="s">
        <v>262</v>
      </c>
      <c r="C62" s="1" t="s">
        <v>1743</v>
      </c>
      <c r="D62" s="1" t="s">
        <v>1744</v>
      </c>
      <c r="E62" s="1">
        <f t="shared" si="1"/>
        <v>427</v>
      </c>
      <c r="F62" s="9">
        <f>Table_1__12[[#This Row],[Population'[12']]]/Table_1__12[[#This Row],[Area]]</f>
        <v>66.01873536299766</v>
      </c>
    </row>
    <row r="63" spans="1:6" x14ac:dyDescent="0.45">
      <c r="A63" s="1" t="s">
        <v>1745</v>
      </c>
      <c r="B63" s="1" t="s">
        <v>265</v>
      </c>
      <c r="C63" s="1" t="s">
        <v>1747</v>
      </c>
      <c r="D63" s="1" t="s">
        <v>1748</v>
      </c>
      <c r="E63" s="1">
        <f t="shared" si="1"/>
        <v>144</v>
      </c>
      <c r="F63" s="9">
        <f>Table_1__12[[#This Row],[Population'[12']]]/Table_1__12[[#This Row],[Area]]</f>
        <v>21.819444444444443</v>
      </c>
    </row>
    <row r="64" spans="1:6" x14ac:dyDescent="0.45">
      <c r="A64" s="1" t="s">
        <v>1749</v>
      </c>
      <c r="B64" s="1" t="s">
        <v>269</v>
      </c>
      <c r="C64" s="1" t="s">
        <v>1750</v>
      </c>
      <c r="D64" s="1" t="s">
        <v>1751</v>
      </c>
      <c r="E64" s="1">
        <f t="shared" si="1"/>
        <v>422</v>
      </c>
      <c r="F64" s="9">
        <f>Table_1__12[[#This Row],[Population'[12']]]/Table_1__12[[#This Row],[Area]]</f>
        <v>191.99526066350711</v>
      </c>
    </row>
    <row r="65" spans="1:6" x14ac:dyDescent="0.45">
      <c r="A65" s="1" t="s">
        <v>1752</v>
      </c>
      <c r="B65" s="1" t="s">
        <v>273</v>
      </c>
      <c r="C65" s="1" t="s">
        <v>1753</v>
      </c>
      <c r="D65" s="1" t="s">
        <v>1754</v>
      </c>
      <c r="E65" s="1">
        <f t="shared" ref="E65:E96" si="2">VALUE(LEFT(D65,SEARCH("sq",D65)-2))</f>
        <v>355</v>
      </c>
      <c r="F65" s="9">
        <f>Table_1__12[[#This Row],[Population'[12']]]/Table_1__12[[#This Row],[Area]]</f>
        <v>157.08732394366197</v>
      </c>
    </row>
    <row r="66" spans="1:6" x14ac:dyDescent="0.45">
      <c r="A66" s="1" t="s">
        <v>1755</v>
      </c>
      <c r="B66" s="1" t="s">
        <v>277</v>
      </c>
      <c r="C66" s="1" t="s">
        <v>1756</v>
      </c>
      <c r="D66" s="1" t="s">
        <v>1757</v>
      </c>
      <c r="E66" s="1">
        <f t="shared" si="2"/>
        <v>458</v>
      </c>
      <c r="F66" s="9">
        <f>Table_1__12[[#This Row],[Population'[12']]]/Table_1__12[[#This Row],[Area]]</f>
        <v>55.545851528384283</v>
      </c>
    </row>
    <row r="67" spans="1:6" x14ac:dyDescent="0.45">
      <c r="A67" s="1" t="s">
        <v>141</v>
      </c>
      <c r="B67" s="1" t="s">
        <v>282</v>
      </c>
      <c r="C67" s="1" t="s">
        <v>1758</v>
      </c>
      <c r="D67" s="1" t="s">
        <v>1759</v>
      </c>
      <c r="E67" s="1">
        <f t="shared" si="2"/>
        <v>388</v>
      </c>
      <c r="F67" s="9">
        <f>Table_1__12[[#This Row],[Population'[12']]]/Table_1__12[[#This Row],[Area]]</f>
        <v>41.47422680412371</v>
      </c>
    </row>
    <row r="68" spans="1:6" x14ac:dyDescent="0.45">
      <c r="A68" s="1" t="s">
        <v>1760</v>
      </c>
      <c r="B68" s="1" t="s">
        <v>956</v>
      </c>
      <c r="C68" s="1" t="s">
        <v>1761</v>
      </c>
      <c r="D68" s="1" t="s">
        <v>1762</v>
      </c>
      <c r="E68" s="1">
        <f t="shared" si="2"/>
        <v>433</v>
      </c>
      <c r="F68" s="9">
        <f>Table_1__12[[#This Row],[Population'[12']]]/Table_1__12[[#This Row],[Area]]</f>
        <v>1944.6789838337183</v>
      </c>
    </row>
    <row r="69" spans="1:6" x14ac:dyDescent="0.45">
      <c r="A69" s="1" t="s">
        <v>1763</v>
      </c>
      <c r="B69" s="1" t="s">
        <v>963</v>
      </c>
      <c r="C69" s="1" t="s">
        <v>1764</v>
      </c>
      <c r="D69" s="1" t="s">
        <v>1765</v>
      </c>
      <c r="E69" s="1">
        <f t="shared" si="2"/>
        <v>278</v>
      </c>
      <c r="F69" s="9">
        <f>Table_1__12[[#This Row],[Population'[12']]]/Table_1__12[[#This Row],[Area]]</f>
        <v>156.54676258992805</v>
      </c>
    </row>
    <row r="70" spans="1:6" x14ac:dyDescent="0.45">
      <c r="A70" s="1" t="s">
        <v>1766</v>
      </c>
      <c r="B70" s="1" t="s">
        <v>970</v>
      </c>
      <c r="C70" s="1" t="s">
        <v>1767</v>
      </c>
      <c r="D70" s="1" t="s">
        <v>1768</v>
      </c>
      <c r="E70" s="1">
        <f t="shared" si="2"/>
        <v>394</v>
      </c>
      <c r="F70" s="9">
        <f>Table_1__12[[#This Row],[Population'[12']]]/Table_1__12[[#This Row],[Area]]</f>
        <v>470.59898477157361</v>
      </c>
    </row>
    <row r="71" spans="1:6" x14ac:dyDescent="0.45">
      <c r="A71" s="1" t="s">
        <v>1769</v>
      </c>
      <c r="B71" s="1" t="s">
        <v>976</v>
      </c>
      <c r="C71" s="1" t="s">
        <v>1770</v>
      </c>
      <c r="D71" s="1" t="s">
        <v>1771</v>
      </c>
      <c r="E71" s="1">
        <f t="shared" si="2"/>
        <v>473</v>
      </c>
      <c r="F71" s="9">
        <f>Table_1__12[[#This Row],[Population'[12']]]/Table_1__12[[#This Row],[Area]]</f>
        <v>19.019027484143763</v>
      </c>
    </row>
    <row r="72" spans="1:6" x14ac:dyDescent="0.45">
      <c r="A72" s="1" t="s">
        <v>1772</v>
      </c>
      <c r="B72" s="1" t="s">
        <v>983</v>
      </c>
      <c r="C72" s="1" t="s">
        <v>1773</v>
      </c>
      <c r="D72" s="1" t="s">
        <v>1774</v>
      </c>
      <c r="E72" s="1">
        <f t="shared" si="2"/>
        <v>282</v>
      </c>
      <c r="F72" s="9">
        <f>Table_1__12[[#This Row],[Population'[12']]]/Table_1__12[[#This Row],[Area]]</f>
        <v>100.70921985815603</v>
      </c>
    </row>
    <row r="73" spans="1:6" x14ac:dyDescent="0.45">
      <c r="A73" s="1" t="s">
        <v>1775</v>
      </c>
      <c r="B73" s="1" t="s">
        <v>990</v>
      </c>
      <c r="C73" s="1" t="s">
        <v>1776</v>
      </c>
      <c r="D73" s="1" t="s">
        <v>1777</v>
      </c>
      <c r="E73" s="1">
        <f t="shared" si="2"/>
        <v>464</v>
      </c>
      <c r="F73" s="9">
        <f>Table_1__12[[#This Row],[Population'[12']]]/Table_1__12[[#This Row],[Area]]</f>
        <v>70.150862068965523</v>
      </c>
    </row>
    <row r="74" spans="1:6" x14ac:dyDescent="0.45">
      <c r="A74" s="1" t="s">
        <v>1778</v>
      </c>
      <c r="B74" s="1" t="s">
        <v>998</v>
      </c>
      <c r="C74" s="1" t="s">
        <v>1779</v>
      </c>
      <c r="D74" s="1" t="s">
        <v>1780</v>
      </c>
      <c r="E74" s="1">
        <f t="shared" si="2"/>
        <v>232</v>
      </c>
      <c r="F74" s="9">
        <f>Table_1__12[[#This Row],[Population'[12']]]/Table_1__12[[#This Row],[Area]]</f>
        <v>109.99137931034483</v>
      </c>
    </row>
    <row r="75" spans="1:6" x14ac:dyDescent="0.45">
      <c r="A75" s="1" t="s">
        <v>1781</v>
      </c>
      <c r="B75" s="1" t="s">
        <v>1006</v>
      </c>
      <c r="C75" s="1" t="s">
        <v>1782</v>
      </c>
      <c r="D75" s="1" t="s">
        <v>1783</v>
      </c>
      <c r="E75" s="1">
        <f t="shared" si="2"/>
        <v>296</v>
      </c>
      <c r="F75" s="9">
        <f>Table_1__12[[#This Row],[Population'[12']]]/Table_1__12[[#This Row],[Area]]</f>
        <v>39.300675675675677</v>
      </c>
    </row>
    <row r="76" spans="1:6" x14ac:dyDescent="0.45">
      <c r="A76" s="1" t="s">
        <v>94</v>
      </c>
      <c r="B76" s="1" t="s">
        <v>1784</v>
      </c>
      <c r="C76" s="1" t="s">
        <v>1785</v>
      </c>
      <c r="D76" s="1" t="s">
        <v>1786</v>
      </c>
      <c r="E76" s="1">
        <f t="shared" si="2"/>
        <v>323</v>
      </c>
      <c r="F76" s="9">
        <f>Table_1__12[[#This Row],[Population'[12']]]/Table_1__12[[#This Row],[Area]]</f>
        <v>647.22291021671822</v>
      </c>
    </row>
    <row r="77" spans="1:6" x14ac:dyDescent="0.45">
      <c r="A77" s="1" t="s">
        <v>152</v>
      </c>
      <c r="B77" s="1" t="s">
        <v>1787</v>
      </c>
      <c r="C77" s="1" t="s">
        <v>1788</v>
      </c>
      <c r="D77" s="1" t="s">
        <v>1789</v>
      </c>
      <c r="E77" s="1">
        <f t="shared" si="2"/>
        <v>377</v>
      </c>
      <c r="F77" s="9">
        <f>Table_1__12[[#This Row],[Population'[12']]]/Table_1__12[[#This Row],[Area]]</f>
        <v>387.62864721485408</v>
      </c>
    </row>
    <row r="78" spans="1:6" x14ac:dyDescent="0.45">
      <c r="A78" s="1" t="s">
        <v>1790</v>
      </c>
      <c r="B78" s="1" t="s">
        <v>1791</v>
      </c>
      <c r="C78" s="1" t="s">
        <v>1792</v>
      </c>
      <c r="D78" s="1" t="s">
        <v>1793</v>
      </c>
      <c r="E78" s="1">
        <f t="shared" si="2"/>
        <v>357</v>
      </c>
      <c r="F78" s="9">
        <f>Table_1__12[[#This Row],[Population'[12']]]/Table_1__12[[#This Row],[Area]]</f>
        <v>26.890756302521009</v>
      </c>
    </row>
    <row r="79" spans="1:6" x14ac:dyDescent="0.45">
      <c r="A79" s="1" t="s">
        <v>156</v>
      </c>
      <c r="B79" s="1" t="s">
        <v>1794</v>
      </c>
      <c r="C79" s="1" t="s">
        <v>1795</v>
      </c>
      <c r="D79" s="1" t="s">
        <v>1796</v>
      </c>
      <c r="E79" s="1">
        <f t="shared" si="2"/>
        <v>342</v>
      </c>
      <c r="F79" s="9">
        <f>Table_1__12[[#This Row],[Population'[12']]]/Table_1__12[[#This Row],[Area]]</f>
        <v>177.10818713450291</v>
      </c>
    </row>
    <row r="80" spans="1:6" x14ac:dyDescent="0.45">
      <c r="A80" s="1" t="s">
        <v>1797</v>
      </c>
      <c r="B80" s="1" t="s">
        <v>1798</v>
      </c>
      <c r="C80" s="1" t="s">
        <v>1799</v>
      </c>
      <c r="D80" s="1" t="s">
        <v>1800</v>
      </c>
      <c r="E80" s="1">
        <f t="shared" si="2"/>
        <v>370</v>
      </c>
      <c r="F80" s="9">
        <f>Table_1__12[[#This Row],[Population'[12']]]/Table_1__12[[#This Row],[Area]]</f>
        <v>36.837837837837839</v>
      </c>
    </row>
    <row r="81" spans="1:6" x14ac:dyDescent="0.45">
      <c r="A81" s="1" t="s">
        <v>1801</v>
      </c>
      <c r="B81" s="1" t="s">
        <v>1802</v>
      </c>
      <c r="C81" s="1" t="s">
        <v>1803</v>
      </c>
      <c r="D81" s="1" t="s">
        <v>1804</v>
      </c>
      <c r="E81" s="1">
        <f t="shared" si="2"/>
        <v>333</v>
      </c>
      <c r="F81" s="9">
        <f>Table_1__12[[#This Row],[Population'[12']]]/Table_1__12[[#This Row],[Area]]</f>
        <v>45.513513513513516</v>
      </c>
    </row>
    <row r="82" spans="1:6" x14ac:dyDescent="0.45">
      <c r="A82" s="1" t="s">
        <v>160</v>
      </c>
      <c r="B82" s="1" t="s">
        <v>1805</v>
      </c>
      <c r="C82" s="1" t="s">
        <v>1806</v>
      </c>
      <c r="D82" s="1" t="s">
        <v>1807</v>
      </c>
      <c r="E82" s="1">
        <f t="shared" si="2"/>
        <v>528</v>
      </c>
      <c r="F82" s="9">
        <f>Table_1__12[[#This Row],[Population'[12']]]/Table_1__12[[#This Row],[Area]]</f>
        <v>31.121212121212121</v>
      </c>
    </row>
    <row r="83" spans="1:6" x14ac:dyDescent="0.45">
      <c r="A83" s="1" t="s">
        <v>1808</v>
      </c>
      <c r="B83" s="1" t="s">
        <v>1809</v>
      </c>
      <c r="C83" s="1" t="s">
        <v>1810</v>
      </c>
      <c r="D83" s="1" t="s">
        <v>1811</v>
      </c>
      <c r="E83" s="1">
        <f t="shared" si="2"/>
        <v>350</v>
      </c>
      <c r="F83" s="9">
        <f>Table_1__12[[#This Row],[Population'[12']]]/Table_1__12[[#This Row],[Area]]</f>
        <v>26.322857142857142</v>
      </c>
    </row>
    <row r="84" spans="1:6" x14ac:dyDescent="0.45">
      <c r="A84" s="1" t="s">
        <v>764</v>
      </c>
      <c r="B84" s="1" t="s">
        <v>1812</v>
      </c>
      <c r="C84" s="1" t="s">
        <v>1813</v>
      </c>
      <c r="D84" s="1" t="s">
        <v>1814</v>
      </c>
      <c r="E84" s="1">
        <f t="shared" si="2"/>
        <v>304</v>
      </c>
      <c r="F84" s="9">
        <f>Table_1__12[[#This Row],[Population'[12']]]/Table_1__12[[#This Row],[Area]]</f>
        <v>32.555921052631582</v>
      </c>
    </row>
    <row r="85" spans="1:6" x14ac:dyDescent="0.45">
      <c r="A85" s="1" t="s">
        <v>1815</v>
      </c>
      <c r="B85" s="1" t="s">
        <v>1816</v>
      </c>
      <c r="C85" s="1" t="s">
        <v>1817</v>
      </c>
      <c r="D85" s="1" t="s">
        <v>1768</v>
      </c>
      <c r="E85" s="1">
        <f t="shared" si="2"/>
        <v>394</v>
      </c>
      <c r="F85" s="9">
        <f>Table_1__12[[#This Row],[Population'[12']]]/Table_1__12[[#This Row],[Area]]</f>
        <v>72.530456852791872</v>
      </c>
    </row>
    <row r="86" spans="1:6" x14ac:dyDescent="0.45">
      <c r="A86" s="1" t="s">
        <v>164</v>
      </c>
      <c r="B86" s="1" t="s">
        <v>1818</v>
      </c>
      <c r="C86" s="1" t="s">
        <v>1819</v>
      </c>
      <c r="D86" s="1" t="s">
        <v>1727</v>
      </c>
      <c r="E86" s="1">
        <f t="shared" si="2"/>
        <v>185</v>
      </c>
      <c r="F86" s="9">
        <f>Table_1__12[[#This Row],[Population'[12']]]/Table_1__12[[#This Row],[Area]]</f>
        <v>97.605405405405406</v>
      </c>
    </row>
    <row r="87" spans="1:6" x14ac:dyDescent="0.45">
      <c r="A87" s="1" t="s">
        <v>1820</v>
      </c>
      <c r="B87" s="1" t="s">
        <v>1821</v>
      </c>
      <c r="C87" s="1" t="s">
        <v>1822</v>
      </c>
      <c r="D87" s="1" t="s">
        <v>1634</v>
      </c>
      <c r="E87" s="1">
        <f t="shared" si="2"/>
        <v>187</v>
      </c>
      <c r="F87" s="9">
        <f>Table_1__12[[#This Row],[Population'[12']]]/Table_1__12[[#This Row],[Area]]</f>
        <v>55.614973262032088</v>
      </c>
    </row>
    <row r="88" spans="1:6" x14ac:dyDescent="0.45">
      <c r="A88" s="1" t="s">
        <v>1823</v>
      </c>
      <c r="B88" s="1" t="s">
        <v>1824</v>
      </c>
      <c r="C88" s="1" t="s">
        <v>1826</v>
      </c>
      <c r="D88" s="1" t="s">
        <v>1827</v>
      </c>
      <c r="E88" s="1">
        <f t="shared" si="2"/>
        <v>813</v>
      </c>
      <c r="F88" s="9">
        <f>Table_1__12[[#This Row],[Population'[12']]]/Table_1__12[[#This Row],[Area]]</f>
        <v>59.091020910209103</v>
      </c>
    </row>
    <row r="89" spans="1:6" x14ac:dyDescent="0.45">
      <c r="A89" s="1" t="s">
        <v>176</v>
      </c>
      <c r="B89" s="1" t="s">
        <v>1828</v>
      </c>
      <c r="C89" s="1" t="s">
        <v>1829</v>
      </c>
      <c r="D89" s="1" t="s">
        <v>1830</v>
      </c>
      <c r="E89" s="1">
        <f t="shared" si="2"/>
        <v>356</v>
      </c>
      <c r="F89" s="9">
        <f>Table_1__12[[#This Row],[Population'[12']]]/Table_1__12[[#This Row],[Area]]</f>
        <v>80.747191011235955</v>
      </c>
    </row>
    <row r="90" spans="1:6" x14ac:dyDescent="0.45">
      <c r="A90" s="1" t="s">
        <v>1499</v>
      </c>
      <c r="B90" s="1" t="s">
        <v>1831</v>
      </c>
      <c r="C90" s="1" t="s">
        <v>1832</v>
      </c>
      <c r="D90" s="1" t="s">
        <v>1833</v>
      </c>
      <c r="E90" s="1">
        <f t="shared" si="2"/>
        <v>519</v>
      </c>
      <c r="F90" s="9">
        <f>Table_1__12[[#This Row],[Population'[12']]]/Table_1__12[[#This Row],[Area]]</f>
        <v>126.14836223506744</v>
      </c>
    </row>
    <row r="91" spans="1:6" x14ac:dyDescent="0.45">
      <c r="A91" s="1" t="s">
        <v>789</v>
      </c>
      <c r="B91" s="1" t="s">
        <v>1834</v>
      </c>
      <c r="C91" s="1" t="s">
        <v>1835</v>
      </c>
      <c r="D91" s="1" t="s">
        <v>1696</v>
      </c>
      <c r="E91" s="1">
        <f t="shared" si="2"/>
        <v>211</v>
      </c>
      <c r="F91" s="9">
        <f>Table_1__12[[#This Row],[Population'[12']]]/Table_1__12[[#This Row],[Area]]</f>
        <v>36.66824644549763</v>
      </c>
    </row>
    <row r="92" spans="1:6" x14ac:dyDescent="0.45">
      <c r="A92" s="1" t="s">
        <v>1836</v>
      </c>
      <c r="B92" s="1" t="s">
        <v>1837</v>
      </c>
      <c r="C92" s="1" t="s">
        <v>1838</v>
      </c>
      <c r="D92" s="1" t="s">
        <v>1839</v>
      </c>
      <c r="E92" s="1">
        <f t="shared" si="2"/>
        <v>401</v>
      </c>
      <c r="F92" s="9">
        <f>Table_1__12[[#This Row],[Population'[12']]]/Table_1__12[[#This Row],[Area]]</f>
        <v>40.019950124688279</v>
      </c>
    </row>
    <row r="93" spans="1:6" x14ac:dyDescent="0.45">
      <c r="A93" s="1" t="s">
        <v>184</v>
      </c>
      <c r="B93" s="1" t="s">
        <v>472</v>
      </c>
      <c r="C93" s="1" t="s">
        <v>1840</v>
      </c>
      <c r="D93" s="1" t="s">
        <v>1841</v>
      </c>
      <c r="E93" s="1">
        <f t="shared" si="2"/>
        <v>504</v>
      </c>
      <c r="F93" s="9">
        <f>Table_1__12[[#This Row],[Population'[12']]]/Table_1__12[[#This Row],[Area]]</f>
        <v>227.28571428571428</v>
      </c>
    </row>
    <row r="94" spans="1:6" x14ac:dyDescent="0.45">
      <c r="A94" s="1" t="s">
        <v>1842</v>
      </c>
      <c r="B94" s="1" t="s">
        <v>1843</v>
      </c>
      <c r="C94" s="1" t="s">
        <v>1844</v>
      </c>
      <c r="D94" s="1" t="s">
        <v>1845</v>
      </c>
      <c r="E94" s="1">
        <f t="shared" si="2"/>
        <v>284</v>
      </c>
      <c r="F94" s="9">
        <f>Table_1__12[[#This Row],[Population'[12']]]/Table_1__12[[#This Row],[Area]]</f>
        <v>107.78521126760563</v>
      </c>
    </row>
    <row r="95" spans="1:6" x14ac:dyDescent="0.45">
      <c r="A95" s="1" t="s">
        <v>188</v>
      </c>
      <c r="B95" s="1" t="s">
        <v>1846</v>
      </c>
      <c r="C95" s="1" t="s">
        <v>1847</v>
      </c>
      <c r="D95" s="1" t="s">
        <v>1848</v>
      </c>
      <c r="E95" s="1">
        <f t="shared" si="2"/>
        <v>403</v>
      </c>
      <c r="F95" s="9">
        <f>Table_1__12[[#This Row],[Population'[12']]]/Table_1__12[[#This Row],[Area]]</f>
        <v>35.392059553349874</v>
      </c>
    </row>
    <row r="96" spans="1:6" x14ac:dyDescent="0.45">
      <c r="A96" s="1" t="s">
        <v>192</v>
      </c>
      <c r="B96" s="1" t="s">
        <v>488</v>
      </c>
      <c r="C96" s="1" t="s">
        <v>1849</v>
      </c>
      <c r="D96" s="1" t="s">
        <v>1845</v>
      </c>
      <c r="E96" s="1">
        <f t="shared" si="2"/>
        <v>284</v>
      </c>
      <c r="F96" s="9">
        <f>Table_1__12[[#This Row],[Population'[12']]]/Table_1__12[[#This Row],[Area]]</f>
        <v>98.316901408450704</v>
      </c>
    </row>
    <row r="97" spans="1:6" x14ac:dyDescent="0.45">
      <c r="A97" s="1" t="s">
        <v>201</v>
      </c>
      <c r="B97" s="1" t="s">
        <v>1850</v>
      </c>
      <c r="C97" s="1" t="s">
        <v>1851</v>
      </c>
      <c r="D97" s="1" t="s">
        <v>1852</v>
      </c>
      <c r="E97" s="1">
        <f t="shared" ref="E97:E128" si="3">VALUE(LEFT(D97,SEARCH("sq",D97)-2))</f>
        <v>367</v>
      </c>
      <c r="F97" s="9">
        <f>Table_1__12[[#This Row],[Population'[12']]]/Table_1__12[[#This Row],[Area]]</f>
        <v>23.735694822888284</v>
      </c>
    </row>
    <row r="98" spans="1:6" x14ac:dyDescent="0.45">
      <c r="A98" s="1" t="s">
        <v>1853</v>
      </c>
      <c r="B98" s="1" t="s">
        <v>1854</v>
      </c>
      <c r="C98" s="1" t="s">
        <v>1855</v>
      </c>
      <c r="D98" s="1" t="s">
        <v>1856</v>
      </c>
      <c r="E98" s="1">
        <f t="shared" si="3"/>
        <v>260</v>
      </c>
      <c r="F98" s="9">
        <f>Table_1__12[[#This Row],[Population'[12']]]/Table_1__12[[#This Row],[Area]]</f>
        <v>83.319230769230771</v>
      </c>
    </row>
    <row r="99" spans="1:6" x14ac:dyDescent="0.45">
      <c r="A99" s="1" t="s">
        <v>1857</v>
      </c>
      <c r="B99" s="1" t="s">
        <v>1858</v>
      </c>
      <c r="C99" s="1" t="s">
        <v>1859</v>
      </c>
      <c r="D99" s="1" t="s">
        <v>510</v>
      </c>
      <c r="E99" s="1">
        <f t="shared" si="3"/>
        <v>434</v>
      </c>
      <c r="F99" s="9">
        <f>Table_1__12[[#This Row],[Population'[12']]]/Table_1__12[[#This Row],[Area]]</f>
        <v>31.887096774193548</v>
      </c>
    </row>
    <row r="100" spans="1:6" x14ac:dyDescent="0.45">
      <c r="A100" s="1" t="s">
        <v>1860</v>
      </c>
      <c r="B100" s="1" t="s">
        <v>1861</v>
      </c>
      <c r="C100" s="1" t="s">
        <v>633</v>
      </c>
      <c r="D100" s="1" t="s">
        <v>1482</v>
      </c>
      <c r="E100" s="1">
        <f t="shared" si="3"/>
        <v>503</v>
      </c>
      <c r="F100" s="9">
        <f>Table_1__12[[#This Row],[Population'[12']]]/Table_1__12[[#This Row],[Area]]</f>
        <v>42.292246520874748</v>
      </c>
    </row>
    <row r="101" spans="1:6" x14ac:dyDescent="0.45">
      <c r="A101" s="1" t="s">
        <v>825</v>
      </c>
      <c r="B101" s="1" t="s">
        <v>1862</v>
      </c>
      <c r="C101" s="1" t="s">
        <v>1863</v>
      </c>
      <c r="D101" s="1" t="s">
        <v>1864</v>
      </c>
      <c r="E101" s="1">
        <f t="shared" si="3"/>
        <v>283</v>
      </c>
      <c r="F101" s="9">
        <f>Table_1__12[[#This Row],[Population'[12']]]/Table_1__12[[#This Row],[Area]]</f>
        <v>21.091872791519435</v>
      </c>
    </row>
    <row r="102" spans="1:6" x14ac:dyDescent="0.45">
      <c r="A102" s="1" t="s">
        <v>1865</v>
      </c>
      <c r="B102" s="1" t="s">
        <v>1866</v>
      </c>
      <c r="C102" s="1" t="s">
        <v>1867</v>
      </c>
      <c r="D102" s="1" t="s">
        <v>1868</v>
      </c>
      <c r="E102" s="1">
        <f t="shared" si="3"/>
        <v>512</v>
      </c>
      <c r="F102" s="9">
        <f>Table_1__12[[#This Row],[Population'[12']]]/Table_1__12[[#This Row],[Area]]</f>
        <v>45.203125</v>
      </c>
    </row>
    <row r="103" spans="1:6" x14ac:dyDescent="0.45">
      <c r="A103" s="1" t="s">
        <v>85</v>
      </c>
      <c r="B103" s="1" t="s">
        <v>1869</v>
      </c>
      <c r="C103" s="1" t="s">
        <v>1870</v>
      </c>
      <c r="D103" s="1" t="s">
        <v>1871</v>
      </c>
      <c r="E103" s="1">
        <f t="shared" si="3"/>
        <v>396</v>
      </c>
      <c r="F103" s="9">
        <f>Table_1__12[[#This Row],[Population'[12']]]/Table_1__12[[#This Row],[Area]]</f>
        <v>67.265151515151516</v>
      </c>
    </row>
    <row r="104" spans="1:6" x14ac:dyDescent="0.45">
      <c r="A104" s="1" t="s">
        <v>11</v>
      </c>
      <c r="B104" s="1" t="s">
        <v>1872</v>
      </c>
      <c r="C104" s="1" t="s">
        <v>1873</v>
      </c>
      <c r="D104" s="1" t="s">
        <v>1874</v>
      </c>
      <c r="E104" s="1">
        <f t="shared" si="3"/>
        <v>245</v>
      </c>
      <c r="F104" s="9">
        <f>Table_1__12[[#This Row],[Population'[12']]]/Table_1__12[[#This Row],[Area]]</f>
        <v>36.379591836734697</v>
      </c>
    </row>
    <row r="105" spans="1:6" x14ac:dyDescent="0.45">
      <c r="A105" s="1" t="s">
        <v>220</v>
      </c>
      <c r="B105" s="1" t="s">
        <v>1875</v>
      </c>
      <c r="C105" s="1" t="s">
        <v>1876</v>
      </c>
      <c r="D105" s="1" t="s">
        <v>1811</v>
      </c>
      <c r="E105" s="1">
        <f t="shared" si="3"/>
        <v>350</v>
      </c>
      <c r="F105" s="9">
        <f>Table_1__12[[#This Row],[Population'[12']]]/Table_1__12[[#This Row],[Area]]</f>
        <v>51.088571428571427</v>
      </c>
    </row>
    <row r="106" spans="1:6" x14ac:dyDescent="0.45">
      <c r="A106" s="1" t="s">
        <v>1877</v>
      </c>
      <c r="B106" s="1" t="s">
        <v>1878</v>
      </c>
      <c r="C106" s="1" t="s">
        <v>1879</v>
      </c>
      <c r="D106" s="1" t="s">
        <v>1880</v>
      </c>
      <c r="E106" s="1">
        <f t="shared" si="3"/>
        <v>344</v>
      </c>
      <c r="F106" s="9">
        <f>Table_1__12[[#This Row],[Population'[12']]]/Table_1__12[[#This Row],[Area]]</f>
        <v>114.51162790697674</v>
      </c>
    </row>
    <row r="107" spans="1:6" x14ac:dyDescent="0.45">
      <c r="A107" s="1" t="s">
        <v>1881</v>
      </c>
      <c r="B107" s="1" t="s">
        <v>1882</v>
      </c>
      <c r="C107" s="1" t="s">
        <v>1883</v>
      </c>
      <c r="D107" s="1" t="s">
        <v>1884</v>
      </c>
      <c r="E107" s="1">
        <f t="shared" si="3"/>
        <v>216</v>
      </c>
      <c r="F107" s="9">
        <f>Table_1__12[[#This Row],[Population'[12']]]/Table_1__12[[#This Row],[Area]]</f>
        <v>918.5787037037037</v>
      </c>
    </row>
    <row r="108" spans="1:6" x14ac:dyDescent="0.45">
      <c r="A108" s="1" t="s">
        <v>855</v>
      </c>
      <c r="B108" s="1" t="s">
        <v>1885</v>
      </c>
      <c r="C108" s="1" t="s">
        <v>1886</v>
      </c>
      <c r="D108" s="1" t="s">
        <v>1887</v>
      </c>
      <c r="E108" s="1">
        <f t="shared" si="3"/>
        <v>276</v>
      </c>
      <c r="F108" s="9">
        <f>Table_1__12[[#This Row],[Population'[12']]]/Table_1__12[[#This Row],[Area]]</f>
        <v>367.77173913043481</v>
      </c>
    </row>
    <row r="109" spans="1:6" x14ac:dyDescent="0.45">
      <c r="A109" s="1" t="s">
        <v>1888</v>
      </c>
      <c r="B109" s="1" t="s">
        <v>1889</v>
      </c>
      <c r="C109" s="1" t="s">
        <v>1890</v>
      </c>
      <c r="D109" s="1" t="s">
        <v>1891</v>
      </c>
      <c r="E109" s="1">
        <f t="shared" si="3"/>
        <v>186</v>
      </c>
      <c r="F109" s="9">
        <f>Table_1__12[[#This Row],[Population'[12']]]/Table_1__12[[#This Row],[Area]]</f>
        <v>180.74731182795699</v>
      </c>
    </row>
    <row r="110" spans="1:6" x14ac:dyDescent="0.45">
      <c r="A110" s="1" t="s">
        <v>1892</v>
      </c>
      <c r="B110" s="1" t="s">
        <v>1893</v>
      </c>
      <c r="C110" s="1" t="s">
        <v>1894</v>
      </c>
      <c r="D110" s="1" t="s">
        <v>1895</v>
      </c>
      <c r="E110" s="1">
        <f t="shared" si="3"/>
        <v>441</v>
      </c>
      <c r="F110" s="9">
        <f>Table_1__12[[#This Row],[Population'[12']]]/Table_1__12[[#This Row],[Area]]</f>
        <v>33.147392290249435</v>
      </c>
    </row>
    <row r="111" spans="1:6" x14ac:dyDescent="0.45">
      <c r="A111" s="1" t="s">
        <v>1896</v>
      </c>
      <c r="B111" s="1" t="s">
        <v>1897</v>
      </c>
      <c r="C111" s="1" t="s">
        <v>1898</v>
      </c>
      <c r="D111" s="1" t="s">
        <v>1655</v>
      </c>
      <c r="E111" s="1">
        <f t="shared" si="3"/>
        <v>314</v>
      </c>
      <c r="F111" s="9">
        <f>Table_1__12[[#This Row],[Population'[12']]]/Table_1__12[[#This Row],[Area]]</f>
        <v>461.14649681528664</v>
      </c>
    </row>
    <row r="112" spans="1:6" x14ac:dyDescent="0.45">
      <c r="A112" s="1" t="s">
        <v>1899</v>
      </c>
      <c r="B112" s="1" t="s">
        <v>1900</v>
      </c>
      <c r="C112" s="1" t="s">
        <v>1901</v>
      </c>
      <c r="D112" s="1" t="s">
        <v>1902</v>
      </c>
      <c r="E112" s="1">
        <f t="shared" si="3"/>
        <v>151</v>
      </c>
      <c r="F112" s="9">
        <f>Table_1__12[[#This Row],[Population'[12']]]/Table_1__12[[#This Row],[Area]]</f>
        <v>182.9271523178808</v>
      </c>
    </row>
    <row r="113" spans="1:6" x14ac:dyDescent="0.45">
      <c r="A113" s="1" t="s">
        <v>230</v>
      </c>
      <c r="B113" s="1" t="s">
        <v>1903</v>
      </c>
      <c r="C113" s="1" t="s">
        <v>1904</v>
      </c>
      <c r="D113" s="1" t="s">
        <v>1780</v>
      </c>
      <c r="E113" s="1">
        <f t="shared" si="3"/>
        <v>232</v>
      </c>
      <c r="F113" s="9">
        <f>Table_1__12[[#This Row],[Population'[12']]]/Table_1__12[[#This Row],[Area]]</f>
        <v>126.15517241379311</v>
      </c>
    </row>
    <row r="114" spans="1:6" x14ac:dyDescent="0.45">
      <c r="A114" s="1" t="s">
        <v>1905</v>
      </c>
      <c r="B114" s="1" t="s">
        <v>1906</v>
      </c>
      <c r="C114" s="1" t="s">
        <v>1907</v>
      </c>
      <c r="D114" s="1" t="s">
        <v>1594</v>
      </c>
      <c r="E114" s="1">
        <f t="shared" si="3"/>
        <v>343</v>
      </c>
      <c r="F114" s="9">
        <f>Table_1__12[[#This Row],[Population'[12']]]/Table_1__12[[#This Row],[Area]]</f>
        <v>54.938775510204081</v>
      </c>
    </row>
    <row r="115" spans="1:6" x14ac:dyDescent="0.45">
      <c r="A115" s="1" t="s">
        <v>21</v>
      </c>
      <c r="B115" s="1" t="s">
        <v>1908</v>
      </c>
      <c r="C115" s="1" t="s">
        <v>1909</v>
      </c>
      <c r="D115" s="1" t="s">
        <v>1910</v>
      </c>
      <c r="E115" s="1">
        <f t="shared" si="3"/>
        <v>218</v>
      </c>
      <c r="F115" s="9">
        <f>Table_1__12[[#This Row],[Population'[12']]]/Table_1__12[[#This Row],[Area]]</f>
        <v>81.697247706422019</v>
      </c>
    </row>
    <row r="116" spans="1:6" x14ac:dyDescent="0.45">
      <c r="A116" s="1" t="s">
        <v>889</v>
      </c>
      <c r="B116" s="1" t="s">
        <v>1911</v>
      </c>
      <c r="C116" s="1" t="s">
        <v>1912</v>
      </c>
      <c r="D116" s="1" t="s">
        <v>1913</v>
      </c>
      <c r="E116" s="1">
        <f t="shared" si="3"/>
        <v>311</v>
      </c>
      <c r="F116" s="9">
        <f>Table_1__12[[#This Row],[Population'[12']]]/Table_1__12[[#This Row],[Area]]</f>
        <v>132.43729903536976</v>
      </c>
    </row>
    <row r="117" spans="1:6" x14ac:dyDescent="0.45">
      <c r="A117" s="1" t="s">
        <v>631</v>
      </c>
      <c r="B117" s="1" t="s">
        <v>1914</v>
      </c>
      <c r="C117" s="1" t="s">
        <v>1915</v>
      </c>
      <c r="D117" s="1" t="s">
        <v>1640</v>
      </c>
      <c r="E117" s="1">
        <f t="shared" si="3"/>
        <v>247</v>
      </c>
      <c r="F117" s="9">
        <f>Table_1__12[[#This Row],[Population'[12']]]/Table_1__12[[#This Row],[Area]]</f>
        <v>47.449392712550605</v>
      </c>
    </row>
    <row r="118" spans="1:6" x14ac:dyDescent="0.45">
      <c r="A118" s="1" t="s">
        <v>1542</v>
      </c>
      <c r="B118" s="1" t="s">
        <v>1916</v>
      </c>
      <c r="C118" s="1" t="s">
        <v>1917</v>
      </c>
      <c r="D118" s="1" t="s">
        <v>1880</v>
      </c>
      <c r="E118" s="1">
        <f t="shared" si="3"/>
        <v>344</v>
      </c>
      <c r="F118" s="9">
        <f>Table_1__12[[#This Row],[Population'[12']]]/Table_1__12[[#This Row],[Area]]</f>
        <v>61.622093023255815</v>
      </c>
    </row>
    <row r="119" spans="1:6" x14ac:dyDescent="0.45">
      <c r="A119" s="1" t="s">
        <v>1918</v>
      </c>
      <c r="B119" s="1" t="s">
        <v>1919</v>
      </c>
      <c r="C119" s="1" t="s">
        <v>1920</v>
      </c>
      <c r="D119" s="1" t="s">
        <v>1921</v>
      </c>
      <c r="E119" s="1">
        <f t="shared" si="3"/>
        <v>152</v>
      </c>
      <c r="F119" s="9">
        <f>Table_1__12[[#This Row],[Population'[12']]]/Table_1__12[[#This Row],[Area]]</f>
        <v>15.815789473684211</v>
      </c>
    </row>
    <row r="120" spans="1:6" x14ac:dyDescent="0.45">
      <c r="A120" s="1" t="s">
        <v>1922</v>
      </c>
      <c r="B120" s="1" t="s">
        <v>1923</v>
      </c>
      <c r="C120" s="1" t="s">
        <v>1924</v>
      </c>
      <c r="D120" s="1" t="s">
        <v>1925</v>
      </c>
      <c r="E120" s="1">
        <f t="shared" si="3"/>
        <v>371</v>
      </c>
      <c r="F120" s="9">
        <f>Table_1__12[[#This Row],[Population'[12']]]/Table_1__12[[#This Row],[Area]]</f>
        <v>43.927223719676547</v>
      </c>
    </row>
    <row r="121" spans="1:6" x14ac:dyDescent="0.45">
      <c r="A121" s="1" t="s">
        <v>237</v>
      </c>
      <c r="B121" s="1" t="s">
        <v>1926</v>
      </c>
      <c r="C121" s="1" t="s">
        <v>1927</v>
      </c>
      <c r="D121" s="1" t="s">
        <v>1928</v>
      </c>
      <c r="E121" s="1">
        <f t="shared" si="3"/>
        <v>429</v>
      </c>
      <c r="F121" s="9">
        <f>Table_1__12[[#This Row],[Population'[12']]]/Table_1__12[[#This Row],[Area]]</f>
        <v>17.079254079254078</v>
      </c>
    </row>
    <row r="122" spans="1:6" x14ac:dyDescent="0.45">
      <c r="A122" s="1" t="s">
        <v>1676</v>
      </c>
      <c r="B122" s="1" t="s">
        <v>1929</v>
      </c>
      <c r="C122" s="1" t="s">
        <v>1930</v>
      </c>
      <c r="D122" s="1" t="s">
        <v>1931</v>
      </c>
      <c r="E122" s="1">
        <f t="shared" si="3"/>
        <v>324</v>
      </c>
      <c r="F122" s="9">
        <f>Table_1__12[[#This Row],[Population'[12']]]/Table_1__12[[#This Row],[Area]]</f>
        <v>625.26851851851848</v>
      </c>
    </row>
    <row r="123" spans="1:6" x14ac:dyDescent="0.45">
      <c r="A123" s="1" t="s">
        <v>1932</v>
      </c>
      <c r="B123" s="1" t="s">
        <v>1933</v>
      </c>
      <c r="C123" s="1" t="s">
        <v>1934</v>
      </c>
      <c r="D123" s="1" t="s">
        <v>1935</v>
      </c>
      <c r="E123" s="1">
        <f t="shared" si="3"/>
        <v>131</v>
      </c>
      <c r="F123" s="9">
        <f>Table_1__12[[#This Row],[Population'[12']]]/Table_1__12[[#This Row],[Area]]</f>
        <v>655.1145038167939</v>
      </c>
    </row>
    <row r="124" spans="1:6" x14ac:dyDescent="0.45">
      <c r="A124" s="1" t="s">
        <v>1936</v>
      </c>
      <c r="B124" s="1" t="s">
        <v>1937</v>
      </c>
      <c r="C124" s="1" t="s">
        <v>1938</v>
      </c>
      <c r="D124" s="1" t="s">
        <v>1939</v>
      </c>
      <c r="E124" s="1">
        <f t="shared" si="3"/>
        <v>168</v>
      </c>
      <c r="F124" s="9">
        <f>Table_1__12[[#This Row],[Population'[12']]]/Table_1__12[[#This Row],[Area]]</f>
        <v>29.702380952380953</v>
      </c>
    </row>
    <row r="125" spans="1:6" x14ac:dyDescent="0.45">
      <c r="A125" s="1" t="s">
        <v>1940</v>
      </c>
      <c r="B125" s="1" t="s">
        <v>1941</v>
      </c>
      <c r="C125" s="1" t="s">
        <v>1942</v>
      </c>
      <c r="D125" s="1" t="s">
        <v>1943</v>
      </c>
      <c r="E125" s="1">
        <f t="shared" si="3"/>
        <v>648</v>
      </c>
      <c r="F125" s="9">
        <f>Table_1__12[[#This Row],[Population'[12']]]/Table_1__12[[#This Row],[Area]]</f>
        <v>21.916666666666668</v>
      </c>
    </row>
    <row r="126" spans="1:6" x14ac:dyDescent="0.45">
      <c r="A126" s="1" t="s">
        <v>1556</v>
      </c>
      <c r="B126" s="1" t="s">
        <v>1944</v>
      </c>
      <c r="C126" s="1" t="s">
        <v>1945</v>
      </c>
      <c r="D126" s="1" t="s">
        <v>1946</v>
      </c>
      <c r="E126" s="1">
        <f t="shared" si="3"/>
        <v>238</v>
      </c>
      <c r="F126" s="9">
        <f>Table_1__12[[#This Row],[Population'[12']]]/Table_1__12[[#This Row],[Area]]</f>
        <v>37.592436974789919</v>
      </c>
    </row>
    <row r="127" spans="1:6" x14ac:dyDescent="0.45">
      <c r="A127" s="1" t="s">
        <v>1947</v>
      </c>
      <c r="B127" s="1" t="s">
        <v>1948</v>
      </c>
      <c r="C127" s="1" t="s">
        <v>1949</v>
      </c>
      <c r="D127" s="1" t="s">
        <v>1950</v>
      </c>
      <c r="E127" s="1">
        <f t="shared" si="3"/>
        <v>198</v>
      </c>
      <c r="F127" s="9">
        <f>Table_1__12[[#This Row],[Population'[12']]]/Table_1__12[[#This Row],[Area]]</f>
        <v>322.55050505050502</v>
      </c>
    </row>
    <row r="128" spans="1:6" x14ac:dyDescent="0.45">
      <c r="A128" s="1" t="s">
        <v>1951</v>
      </c>
      <c r="B128" s="1" t="s">
        <v>1952</v>
      </c>
      <c r="C128" s="1" t="s">
        <v>1953</v>
      </c>
      <c r="D128" s="1" t="s">
        <v>1954</v>
      </c>
      <c r="E128" s="1">
        <f t="shared" si="3"/>
        <v>179</v>
      </c>
      <c r="F128" s="9">
        <f>Table_1__12[[#This Row],[Population'[12']]]/Table_1__12[[#This Row],[Area]]</f>
        <v>144.64245810055866</v>
      </c>
    </row>
    <row r="129" spans="1:6" x14ac:dyDescent="0.45">
      <c r="A129" s="1" t="s">
        <v>1955</v>
      </c>
      <c r="B129" s="1" t="s">
        <v>1956</v>
      </c>
      <c r="C129" s="1" t="s">
        <v>1957</v>
      </c>
      <c r="D129" s="1" t="s">
        <v>1958</v>
      </c>
      <c r="E129" s="1">
        <f t="shared" ref="E129:E160" si="4">VALUE(LEFT(D129,SEARCH("sq",D129)-2))</f>
        <v>459</v>
      </c>
      <c r="F129" s="9">
        <f>Table_1__12[[#This Row],[Population'[12']]]/Table_1__12[[#This Row],[Area]]</f>
        <v>13.163398692810457</v>
      </c>
    </row>
    <row r="130" spans="1:6" x14ac:dyDescent="0.45">
      <c r="A130" s="1" t="s">
        <v>253</v>
      </c>
      <c r="B130" s="1" t="s">
        <v>1959</v>
      </c>
      <c r="C130" s="1" t="s">
        <v>1960</v>
      </c>
      <c r="D130" s="1" t="s">
        <v>1447</v>
      </c>
      <c r="E130" s="1">
        <f t="shared" si="4"/>
        <v>485</v>
      </c>
      <c r="F130" s="9">
        <f>Table_1__12[[#This Row],[Population'[12']]]/Table_1__12[[#This Row],[Area]]</f>
        <v>65.059793814432993</v>
      </c>
    </row>
    <row r="131" spans="1:6" x14ac:dyDescent="0.45">
      <c r="A131" s="1" t="s">
        <v>1961</v>
      </c>
      <c r="B131" s="1" t="s">
        <v>1962</v>
      </c>
      <c r="C131" s="1" t="s">
        <v>1963</v>
      </c>
      <c r="D131" s="1" t="s">
        <v>1706</v>
      </c>
      <c r="E131" s="1">
        <f t="shared" si="4"/>
        <v>393</v>
      </c>
      <c r="F131" s="9">
        <f>Table_1__12[[#This Row],[Population'[12']]]/Table_1__12[[#This Row],[Area]]</f>
        <v>16.582697201017812</v>
      </c>
    </row>
    <row r="132" spans="1:6" x14ac:dyDescent="0.45">
      <c r="A132" s="1" t="s">
        <v>1964</v>
      </c>
      <c r="B132" s="1" t="s">
        <v>1965</v>
      </c>
      <c r="C132" s="1" t="s">
        <v>1966</v>
      </c>
      <c r="D132" s="1" t="s">
        <v>1661</v>
      </c>
      <c r="E132" s="1">
        <f t="shared" si="4"/>
        <v>195</v>
      </c>
      <c r="F132" s="9">
        <f>Table_1__12[[#This Row],[Population'[12']]]/Table_1__12[[#This Row],[Area]]</f>
        <v>8.615384615384615</v>
      </c>
    </row>
    <row r="133" spans="1:6" x14ac:dyDescent="0.45">
      <c r="A133" s="1" t="s">
        <v>1967</v>
      </c>
      <c r="B133" s="1" t="s">
        <v>1968</v>
      </c>
      <c r="C133" s="1" t="s">
        <v>1969</v>
      </c>
      <c r="D133" s="1" t="s">
        <v>1970</v>
      </c>
      <c r="E133" s="1">
        <f t="shared" si="4"/>
        <v>484</v>
      </c>
      <c r="F133" s="9">
        <f>Table_1__12[[#This Row],[Population'[12']]]/Table_1__12[[#This Row],[Area]]</f>
        <v>52.446280991735534</v>
      </c>
    </row>
    <row r="134" spans="1:6" x14ac:dyDescent="0.45">
      <c r="A134" s="1" t="s">
        <v>1564</v>
      </c>
      <c r="B134" s="1" t="s">
        <v>1971</v>
      </c>
      <c r="C134" s="1" t="s">
        <v>1972</v>
      </c>
      <c r="D134" s="1" t="s">
        <v>1973</v>
      </c>
      <c r="E134" s="1">
        <f t="shared" si="4"/>
        <v>378</v>
      </c>
      <c r="F134" s="9">
        <f>Table_1__12[[#This Row],[Population'[12']]]/Table_1__12[[#This Row],[Area]]</f>
        <v>22.275132275132275</v>
      </c>
    </row>
    <row r="135" spans="1:6" x14ac:dyDescent="0.45">
      <c r="A135" s="1" t="s">
        <v>1974</v>
      </c>
      <c r="B135" s="1" t="s">
        <v>1975</v>
      </c>
      <c r="C135" s="1" t="s">
        <v>1976</v>
      </c>
      <c r="D135" s="1" t="s">
        <v>1895</v>
      </c>
      <c r="E135" s="1">
        <f t="shared" si="4"/>
        <v>441</v>
      </c>
      <c r="F135" s="9">
        <f>Table_1__12[[#This Row],[Population'[12']]]/Table_1__12[[#This Row],[Area]]</f>
        <v>37.072562358276642</v>
      </c>
    </row>
    <row r="136" spans="1:6" x14ac:dyDescent="0.45">
      <c r="A136" s="1" t="s">
        <v>1977</v>
      </c>
      <c r="B136" s="1" t="s">
        <v>1978</v>
      </c>
      <c r="C136" s="1" t="s">
        <v>143</v>
      </c>
      <c r="D136" s="1" t="s">
        <v>1979</v>
      </c>
      <c r="E136" s="1">
        <f t="shared" si="4"/>
        <v>336</v>
      </c>
      <c r="F136" s="9">
        <f>Table_1__12[[#This Row],[Population'[12']]]/Table_1__12[[#This Row],[Area]]</f>
        <v>26.919642857142858</v>
      </c>
    </row>
    <row r="137" spans="1:6" x14ac:dyDescent="0.45">
      <c r="A137" s="1" t="s">
        <v>1980</v>
      </c>
      <c r="B137" s="1" t="s">
        <v>519</v>
      </c>
      <c r="C137" s="1" t="s">
        <v>1981</v>
      </c>
      <c r="D137" s="1" t="s">
        <v>1982</v>
      </c>
      <c r="E137" s="1">
        <f t="shared" si="4"/>
        <v>548</v>
      </c>
      <c r="F137" s="9">
        <f>Table_1__12[[#This Row],[Population'[12']]]/Table_1__12[[#This Row],[Area]]</f>
        <v>81.613138686131393</v>
      </c>
    </row>
    <row r="138" spans="1:6" x14ac:dyDescent="0.45">
      <c r="A138" s="1" t="s">
        <v>1983</v>
      </c>
      <c r="B138" s="1" t="s">
        <v>1984</v>
      </c>
      <c r="C138" s="1" t="s">
        <v>1985</v>
      </c>
      <c r="D138" s="1" t="s">
        <v>1986</v>
      </c>
      <c r="E138" s="1">
        <f t="shared" si="4"/>
        <v>265</v>
      </c>
      <c r="F138" s="9">
        <f>Table_1__12[[#This Row],[Population'[12']]]/Table_1__12[[#This Row],[Area]]</f>
        <v>154.95849056603774</v>
      </c>
    </row>
    <row r="139" spans="1:6" x14ac:dyDescent="0.45">
      <c r="A139" s="1" t="s">
        <v>1987</v>
      </c>
      <c r="B139" s="1" t="s">
        <v>1988</v>
      </c>
      <c r="C139" s="1" t="s">
        <v>1989</v>
      </c>
      <c r="D139" s="1" t="s">
        <v>1852</v>
      </c>
      <c r="E139" s="1">
        <f t="shared" si="4"/>
        <v>367</v>
      </c>
      <c r="F139" s="9">
        <f>Table_1__12[[#This Row],[Population'[12']]]/Table_1__12[[#This Row],[Area]]</f>
        <v>74.427792915531342</v>
      </c>
    </row>
    <row r="140" spans="1:6" x14ac:dyDescent="0.45">
      <c r="A140" s="1" t="s">
        <v>1990</v>
      </c>
      <c r="B140" s="1" t="s">
        <v>1991</v>
      </c>
      <c r="C140" s="1" t="s">
        <v>1992</v>
      </c>
      <c r="D140" s="1" t="s">
        <v>1993</v>
      </c>
      <c r="E140" s="1">
        <f t="shared" si="4"/>
        <v>166</v>
      </c>
      <c r="F140" s="9">
        <f>Table_1__12[[#This Row],[Population'[12']]]/Table_1__12[[#This Row],[Area]]</f>
        <v>63.222891566265062</v>
      </c>
    </row>
    <row r="141" spans="1:6" x14ac:dyDescent="0.45">
      <c r="A141" s="1" t="s">
        <v>1994</v>
      </c>
      <c r="B141" s="1" t="s">
        <v>1995</v>
      </c>
      <c r="C141" s="1" t="s">
        <v>1996</v>
      </c>
      <c r="D141" s="1" t="s">
        <v>1997</v>
      </c>
      <c r="E141" s="1">
        <f t="shared" si="4"/>
        <v>201</v>
      </c>
      <c r="F141" s="9">
        <f>Table_1__12[[#This Row],[Population'[12']]]/Table_1__12[[#This Row],[Area]]</f>
        <v>33.676616915422883</v>
      </c>
    </row>
    <row r="142" spans="1:6" x14ac:dyDescent="0.45">
      <c r="A142" s="1" t="s">
        <v>1998</v>
      </c>
      <c r="B142" s="1" t="s">
        <v>1999</v>
      </c>
      <c r="C142" s="1" t="s">
        <v>2000</v>
      </c>
      <c r="D142" s="1" t="s">
        <v>2001</v>
      </c>
      <c r="E142" s="1">
        <f t="shared" si="4"/>
        <v>414</v>
      </c>
      <c r="F142" s="9">
        <f>Table_1__12[[#This Row],[Population'[12']]]/Table_1__12[[#This Row],[Area]]</f>
        <v>165.38164251207729</v>
      </c>
    </row>
    <row r="143" spans="1:6" x14ac:dyDescent="0.45">
      <c r="A143" s="1" t="s">
        <v>2002</v>
      </c>
      <c r="B143" s="1" t="s">
        <v>2003</v>
      </c>
      <c r="C143" s="1" t="s">
        <v>2004</v>
      </c>
      <c r="D143" s="1" t="s">
        <v>2005</v>
      </c>
      <c r="E143" s="1">
        <f t="shared" si="4"/>
        <v>286</v>
      </c>
      <c r="F143" s="9">
        <f>Table_1__12[[#This Row],[Population'[12']]]/Table_1__12[[#This Row],[Area]]</f>
        <v>29.405594405594407</v>
      </c>
    </row>
    <row r="144" spans="1:6" x14ac:dyDescent="0.45">
      <c r="A144" s="1" t="s">
        <v>2006</v>
      </c>
      <c r="B144" s="1" t="s">
        <v>2007</v>
      </c>
      <c r="C144" s="1" t="s">
        <v>2008</v>
      </c>
      <c r="D144" s="1" t="s">
        <v>2009</v>
      </c>
      <c r="E144" s="1">
        <f t="shared" si="4"/>
        <v>360</v>
      </c>
      <c r="F144" s="9">
        <f>Table_1__12[[#This Row],[Population'[12']]]/Table_1__12[[#This Row],[Area]]</f>
        <v>23.463888888888889</v>
      </c>
    </row>
    <row r="145" spans="1:6" x14ac:dyDescent="0.45">
      <c r="A145" s="1" t="s">
        <v>573</v>
      </c>
      <c r="B145" s="1" t="s">
        <v>2010</v>
      </c>
      <c r="C145" s="1" t="s">
        <v>2011</v>
      </c>
      <c r="D145" s="1" t="s">
        <v>1786</v>
      </c>
      <c r="E145" s="1">
        <f t="shared" si="4"/>
        <v>323</v>
      </c>
      <c r="F145" s="9">
        <f>Table_1__12[[#This Row],[Population'[12']]]/Table_1__12[[#This Row],[Area]]</f>
        <v>66.411764705882348</v>
      </c>
    </row>
    <row r="146" spans="1:6" x14ac:dyDescent="0.45">
      <c r="A146" s="1" t="s">
        <v>2012</v>
      </c>
      <c r="B146" s="1" t="s">
        <v>2013</v>
      </c>
      <c r="C146" s="1" t="s">
        <v>2014</v>
      </c>
      <c r="D146" s="1" t="s">
        <v>2015</v>
      </c>
      <c r="E146" s="1">
        <f t="shared" si="4"/>
        <v>326</v>
      </c>
      <c r="F146" s="9">
        <f>Table_1__12[[#This Row],[Population'[12']]]/Table_1__12[[#This Row],[Area]]</f>
        <v>81.687116564417181</v>
      </c>
    </row>
    <row r="147" spans="1:6" x14ac:dyDescent="0.45">
      <c r="A147" s="1" t="s">
        <v>268</v>
      </c>
      <c r="B147" s="1" t="s">
        <v>2016</v>
      </c>
      <c r="C147" s="1" t="s">
        <v>2017</v>
      </c>
      <c r="D147" s="1" t="s">
        <v>1320</v>
      </c>
      <c r="E147" s="1">
        <f t="shared" si="4"/>
        <v>446</v>
      </c>
      <c r="F147" s="9">
        <f>Table_1__12[[#This Row],[Population'[12']]]/Table_1__12[[#This Row],[Area]]</f>
        <v>152.67713004484304</v>
      </c>
    </row>
    <row r="148" spans="1:6" x14ac:dyDescent="0.45">
      <c r="A148" s="1" t="s">
        <v>1575</v>
      </c>
      <c r="B148" s="1" t="s">
        <v>2018</v>
      </c>
      <c r="C148" s="1" t="s">
        <v>2019</v>
      </c>
      <c r="D148" s="1" t="s">
        <v>2020</v>
      </c>
      <c r="E148" s="1">
        <f t="shared" si="4"/>
        <v>329</v>
      </c>
      <c r="F148" s="9">
        <f>Table_1__12[[#This Row],[Population'[12']]]/Table_1__12[[#This Row],[Area]]</f>
        <v>257.06686930091183</v>
      </c>
    </row>
    <row r="149" spans="1:6" x14ac:dyDescent="0.45">
      <c r="A149" s="1" t="s">
        <v>2021</v>
      </c>
      <c r="B149" s="1" t="s">
        <v>2022</v>
      </c>
      <c r="C149" s="1" t="s">
        <v>2023</v>
      </c>
      <c r="D149" s="1" t="s">
        <v>2024</v>
      </c>
      <c r="E149" s="1">
        <f t="shared" si="4"/>
        <v>903</v>
      </c>
      <c r="F149" s="9">
        <f>Table_1__12[[#This Row],[Population'[12']]]/Table_1__12[[#This Row],[Area]]</f>
        <v>39.668881506090806</v>
      </c>
    </row>
    <row r="150" spans="1:6" x14ac:dyDescent="0.45">
      <c r="A150" s="1" t="s">
        <v>1746</v>
      </c>
      <c r="B150" s="1" t="s">
        <v>2025</v>
      </c>
      <c r="C150" s="1" t="s">
        <v>2026</v>
      </c>
      <c r="D150" s="1" t="s">
        <v>2005</v>
      </c>
      <c r="E150" s="1">
        <f t="shared" si="4"/>
        <v>286</v>
      </c>
      <c r="F150" s="9">
        <f>Table_1__12[[#This Row],[Population'[12']]]/Table_1__12[[#This Row],[Area]]</f>
        <v>19.503496503496503</v>
      </c>
    </row>
    <row r="151" spans="1:6" x14ac:dyDescent="0.45">
      <c r="A151" s="1" t="s">
        <v>62</v>
      </c>
      <c r="B151" s="1" t="s">
        <v>2027</v>
      </c>
      <c r="C151" s="1" t="s">
        <v>2028</v>
      </c>
      <c r="D151" s="1" t="s">
        <v>2029</v>
      </c>
      <c r="E151" s="1">
        <f t="shared" si="4"/>
        <v>680</v>
      </c>
      <c r="F151" s="9">
        <f>Table_1__12[[#This Row],[Population'[12']]]/Table_1__12[[#This Row],[Area]]</f>
        <v>30.704411764705881</v>
      </c>
    </row>
    <row r="152" spans="1:6" x14ac:dyDescent="0.45">
      <c r="A152" s="1" t="s">
        <v>2030</v>
      </c>
      <c r="B152" s="1" t="s">
        <v>2031</v>
      </c>
      <c r="C152" s="1" t="s">
        <v>2032</v>
      </c>
      <c r="D152" s="1" t="s">
        <v>2033</v>
      </c>
      <c r="E152" s="1">
        <f t="shared" si="4"/>
        <v>645</v>
      </c>
      <c r="F152" s="9">
        <f>Table_1__12[[#This Row],[Population'[12']]]/Table_1__12[[#This Row],[Area]]</f>
        <v>46.984496124031011</v>
      </c>
    </row>
    <row r="153" spans="1:6" x14ac:dyDescent="0.45">
      <c r="A153" s="1" t="s">
        <v>2034</v>
      </c>
      <c r="B153" s="1" t="s">
        <v>2035</v>
      </c>
      <c r="C153" s="1" t="s">
        <v>2037</v>
      </c>
      <c r="D153" s="1" t="s">
        <v>2038</v>
      </c>
      <c r="E153" s="1">
        <f t="shared" si="4"/>
        <v>210</v>
      </c>
      <c r="F153" s="9">
        <f>Table_1__12[[#This Row],[Population'[12']]]/Table_1__12[[#This Row],[Area]]</f>
        <v>13.3</v>
      </c>
    </row>
    <row r="154" spans="1:6" x14ac:dyDescent="0.45">
      <c r="A154" s="1" t="s">
        <v>2039</v>
      </c>
      <c r="B154" s="1" t="s">
        <v>2040</v>
      </c>
      <c r="C154" s="1" t="s">
        <v>2041</v>
      </c>
      <c r="D154" s="1" t="s">
        <v>2042</v>
      </c>
      <c r="E154" s="1">
        <f t="shared" si="4"/>
        <v>298</v>
      </c>
      <c r="F154" s="9">
        <f>Table_1__12[[#This Row],[Population'[12']]]/Table_1__12[[#This Row],[Area]]</f>
        <v>26.469798657718123</v>
      </c>
    </row>
    <row r="155" spans="1:6" x14ac:dyDescent="0.45">
      <c r="A155" s="1" t="s">
        <v>989</v>
      </c>
      <c r="B155" s="1" t="s">
        <v>2043</v>
      </c>
      <c r="C155" s="1" t="s">
        <v>2044</v>
      </c>
      <c r="D155" s="1" t="s">
        <v>2045</v>
      </c>
      <c r="E155" s="1">
        <f t="shared" si="4"/>
        <v>242</v>
      </c>
      <c r="F155" s="9">
        <f>Table_1__12[[#This Row],[Population'[12']]]/Table_1__12[[#This Row],[Area]]</f>
        <v>113.86776859504133</v>
      </c>
    </row>
    <row r="156" spans="1:6" x14ac:dyDescent="0.45">
      <c r="A156" s="1" t="s">
        <v>2046</v>
      </c>
      <c r="B156" s="1" t="s">
        <v>2047</v>
      </c>
      <c r="C156" s="1" t="s">
        <v>2048</v>
      </c>
      <c r="D156" s="1" t="s">
        <v>1678</v>
      </c>
      <c r="E156" s="1">
        <f t="shared" si="4"/>
        <v>290</v>
      </c>
      <c r="F156" s="9">
        <f>Table_1__12[[#This Row],[Population'[12']]]/Table_1__12[[#This Row],[Area]]</f>
        <v>356.41034482758619</v>
      </c>
    </row>
    <row r="157" spans="1:6" x14ac:dyDescent="0.45">
      <c r="A157" s="1" t="s">
        <v>276</v>
      </c>
      <c r="B157" s="1" t="s">
        <v>2049</v>
      </c>
      <c r="C157" s="1" t="s">
        <v>2050</v>
      </c>
      <c r="D157" s="1" t="s">
        <v>2051</v>
      </c>
      <c r="E157" s="1">
        <f t="shared" si="4"/>
        <v>380</v>
      </c>
      <c r="F157" s="9">
        <f>Table_1__12[[#This Row],[Population'[12']]]/Table_1__12[[#This Row],[Area]]</f>
        <v>23.86315789473684</v>
      </c>
    </row>
    <row r="158" spans="1:6" x14ac:dyDescent="0.45">
      <c r="A158" s="1" t="s">
        <v>1720</v>
      </c>
      <c r="B158" s="1" t="s">
        <v>2052</v>
      </c>
      <c r="C158" s="1" t="s">
        <v>2053</v>
      </c>
      <c r="D158" s="1" t="s">
        <v>2054</v>
      </c>
      <c r="E158" s="1">
        <f t="shared" si="4"/>
        <v>471</v>
      </c>
      <c r="F158" s="9">
        <f>Table_1__12[[#This Row],[Population'[12']]]/Table_1__12[[#This Row],[Area]]</f>
        <v>21.392781316348195</v>
      </c>
    </row>
    <row r="159" spans="1:6" x14ac:dyDescent="0.45">
      <c r="A159" s="1" t="s">
        <v>1825</v>
      </c>
      <c r="B159" s="1" t="s">
        <v>2055</v>
      </c>
      <c r="C159" s="1" t="s">
        <v>2056</v>
      </c>
      <c r="D159" s="1" t="s">
        <v>2057</v>
      </c>
      <c r="E159" s="1">
        <f t="shared" si="4"/>
        <v>447</v>
      </c>
      <c r="F159" s="9">
        <f>Table_1__12[[#This Row],[Population'[12']]]/Table_1__12[[#This Row],[Area]]</f>
        <v>21.425055928411634</v>
      </c>
    </row>
    <row r="160" spans="1:6" x14ac:dyDescent="0.45">
      <c r="A160" s="1" t="s">
        <v>2058</v>
      </c>
      <c r="B160" s="1" t="s">
        <v>2059</v>
      </c>
      <c r="C160" s="1" t="s">
        <v>2060</v>
      </c>
      <c r="D160" s="1" t="s">
        <v>2061</v>
      </c>
      <c r="E160" s="1">
        <f t="shared" si="4"/>
        <v>570</v>
      </c>
      <c r="F160" s="9">
        <f>Table_1__12[[#This Row],[Population'[12']]]/Table_1__12[[#This Row],[Area]]</f>
        <v>38.142105263157895</v>
      </c>
    </row>
  </sheetData>
  <phoneticPr fontId="1"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4AA5-B11C-4A21-8685-BAFD874161CD}">
  <dimension ref="A1:F45"/>
  <sheetViews>
    <sheetView workbookViewId="0">
      <selection activeCell="F2" sqref="F2:F45"/>
    </sheetView>
  </sheetViews>
  <sheetFormatPr defaultRowHeight="14.25" x14ac:dyDescent="0.45"/>
  <cols>
    <col min="1" max="1" width="17.265625" bestFit="1" customWidth="1"/>
    <col min="2" max="2" width="13.265625" bestFit="1" customWidth="1"/>
    <col min="3" max="3" width="16.86328125" bestFit="1" customWidth="1"/>
    <col min="4" max="4" width="19.73046875" bestFit="1" customWidth="1"/>
  </cols>
  <sheetData>
    <row r="1" spans="1:6" x14ac:dyDescent="0.45">
      <c r="A1" t="s">
        <v>0</v>
      </c>
      <c r="B1" t="s">
        <v>2062</v>
      </c>
      <c r="C1" t="s">
        <v>2063</v>
      </c>
      <c r="D1" t="s">
        <v>2064</v>
      </c>
      <c r="E1" s="11" t="s">
        <v>292</v>
      </c>
      <c r="F1" s="11" t="s">
        <v>7421</v>
      </c>
    </row>
    <row r="2" spans="1:6" x14ac:dyDescent="0.45">
      <c r="A2" s="1" t="s">
        <v>2065</v>
      </c>
      <c r="B2" s="1" t="s">
        <v>10</v>
      </c>
      <c r="C2" s="1" t="s">
        <v>2067</v>
      </c>
      <c r="D2" s="1" t="s">
        <v>2068</v>
      </c>
      <c r="E2" s="1">
        <f t="shared" ref="E2:E45" si="0">VALUE(LEFT(D2,SEARCH("sq",D2)-2))</f>
        <v>1055</v>
      </c>
      <c r="F2" s="14">
        <f>Table_1__14[[#This Row],[Population'[2']'[6']]]/Table_1__14[[#This Row],[Area]]</f>
        <v>371.90995260663504</v>
      </c>
    </row>
    <row r="3" spans="1:6" x14ac:dyDescent="0.45">
      <c r="A3" s="1" t="s">
        <v>1065</v>
      </c>
      <c r="B3" s="1" t="s">
        <v>16</v>
      </c>
      <c r="C3" s="1" t="s">
        <v>2069</v>
      </c>
      <c r="D3" s="1" t="s">
        <v>2070</v>
      </c>
      <c r="E3" s="1">
        <f t="shared" si="0"/>
        <v>1365</v>
      </c>
      <c r="F3" s="14">
        <f>Table_1__14[[#This Row],[Population'[2']'[6']]]/Table_1__14[[#This Row],[Area]]</f>
        <v>2.9128205128205127</v>
      </c>
    </row>
    <row r="4" spans="1:6" x14ac:dyDescent="0.45">
      <c r="A4" s="1" t="s">
        <v>2071</v>
      </c>
      <c r="B4" s="1" t="s">
        <v>20</v>
      </c>
      <c r="C4" s="1" t="s">
        <v>2073</v>
      </c>
      <c r="D4" s="1" t="s">
        <v>2074</v>
      </c>
      <c r="E4" s="1">
        <f t="shared" si="0"/>
        <v>1113</v>
      </c>
      <c r="F4" s="14">
        <f>Table_1__14[[#This Row],[Population'[2']'[6']]]/Table_1__14[[#This Row],[Area]]</f>
        <v>74.428571428571431</v>
      </c>
    </row>
    <row r="5" spans="1:6" x14ac:dyDescent="0.45">
      <c r="A5" s="1" t="s">
        <v>2075</v>
      </c>
      <c r="B5" s="1" t="s">
        <v>25</v>
      </c>
      <c r="C5" s="1" t="s">
        <v>2077</v>
      </c>
      <c r="D5" s="1" t="s">
        <v>2078</v>
      </c>
      <c r="E5" s="1">
        <f t="shared" si="0"/>
        <v>971</v>
      </c>
      <c r="F5" s="14">
        <f>Table_1__14[[#This Row],[Population'[2']'[6']]]/Table_1__14[[#This Row],[Area]]</f>
        <v>6.164778578784758</v>
      </c>
    </row>
    <row r="6" spans="1:6" x14ac:dyDescent="0.45">
      <c r="A6" s="1" t="s">
        <v>2079</v>
      </c>
      <c r="B6" s="1" t="s">
        <v>29</v>
      </c>
      <c r="C6" s="1" t="s">
        <v>2081</v>
      </c>
      <c r="D6" s="1" t="s">
        <v>2082</v>
      </c>
      <c r="E6" s="1">
        <f t="shared" si="0"/>
        <v>776</v>
      </c>
      <c r="F6" s="14">
        <f>Table_1__14[[#This Row],[Population'[2']'[6']]]/Table_1__14[[#This Row],[Area]]</f>
        <v>11.965206185567011</v>
      </c>
    </row>
    <row r="7" spans="1:6" x14ac:dyDescent="0.45">
      <c r="A7" s="1" t="s">
        <v>2072</v>
      </c>
      <c r="B7" s="1" t="s">
        <v>33</v>
      </c>
      <c r="C7" s="1" t="s">
        <v>2083</v>
      </c>
      <c r="D7" s="1" t="s">
        <v>2084</v>
      </c>
      <c r="E7" s="1">
        <f t="shared" si="0"/>
        <v>2095</v>
      </c>
      <c r="F7" s="14">
        <f>Table_1__14[[#This Row],[Population'[2']'[6']]]/Table_1__14[[#This Row],[Area]]</f>
        <v>21.769451073985682</v>
      </c>
    </row>
    <row r="8" spans="1:6" x14ac:dyDescent="0.45">
      <c r="A8" s="1" t="s">
        <v>2085</v>
      </c>
      <c r="B8" s="1" t="s">
        <v>37</v>
      </c>
      <c r="C8" s="1" t="s">
        <v>2086</v>
      </c>
      <c r="D8" s="1" t="s">
        <v>2087</v>
      </c>
      <c r="E8" s="1">
        <f t="shared" si="0"/>
        <v>2645</v>
      </c>
      <c r="F8" s="14">
        <f>Table_1__14[[#This Row],[Population'[2']'[6']]]/Table_1__14[[#This Row],[Area]]</f>
        <v>8.081663516068053</v>
      </c>
    </row>
    <row r="9" spans="1:6" x14ac:dyDescent="0.45">
      <c r="A9" s="1" t="s">
        <v>2066</v>
      </c>
      <c r="B9" s="1" t="s">
        <v>41</v>
      </c>
      <c r="C9" s="1" t="s">
        <v>2088</v>
      </c>
      <c r="D9" s="1" t="s">
        <v>2089</v>
      </c>
      <c r="E9" s="1">
        <f t="shared" si="0"/>
        <v>1902</v>
      </c>
      <c r="F9" s="14">
        <f>Table_1__14[[#This Row],[Population'[2']'[6']]]/Table_1__14[[#This Row],[Area]]</f>
        <v>3.6950578338590958</v>
      </c>
    </row>
    <row r="10" spans="1:6" x14ac:dyDescent="0.45">
      <c r="A10" s="1" t="s">
        <v>2090</v>
      </c>
      <c r="B10" s="1" t="s">
        <v>45</v>
      </c>
      <c r="C10" s="1" t="s">
        <v>2091</v>
      </c>
      <c r="D10" s="1" t="s">
        <v>2092</v>
      </c>
      <c r="E10" s="1">
        <f t="shared" si="0"/>
        <v>1738</v>
      </c>
      <c r="F10" s="14">
        <f>Table_1__14[[#This Row],[Population'[2']'[6']]]/Table_1__14[[#This Row],[Area]]</f>
        <v>23.519562715765247</v>
      </c>
    </row>
    <row r="11" spans="1:6" x14ac:dyDescent="0.45">
      <c r="A11" s="1" t="s">
        <v>2093</v>
      </c>
      <c r="B11" s="1" t="s">
        <v>49</v>
      </c>
      <c r="C11" s="1" t="s">
        <v>2094</v>
      </c>
      <c r="D11" s="1" t="s">
        <v>2095</v>
      </c>
      <c r="E11" s="1">
        <f t="shared" si="0"/>
        <v>1869</v>
      </c>
      <c r="F11" s="14">
        <f>Table_1__14[[#This Row],[Population'[2']'[6']]]/Table_1__14[[#This Row],[Area]]</f>
        <v>55.769930444087748</v>
      </c>
    </row>
    <row r="12" spans="1:6" x14ac:dyDescent="0.45">
      <c r="A12" s="1" t="s">
        <v>2096</v>
      </c>
      <c r="B12" s="1" t="s">
        <v>53</v>
      </c>
      <c r="C12" s="1" t="s">
        <v>2097</v>
      </c>
      <c r="D12" s="1" t="s">
        <v>2098</v>
      </c>
      <c r="E12" s="1">
        <f t="shared" si="0"/>
        <v>1269</v>
      </c>
      <c r="F12" s="14">
        <f>Table_1__14[[#This Row],[Population'[2']'[6']]]/Table_1__14[[#This Row],[Area]]</f>
        <v>8.6461780929866041</v>
      </c>
    </row>
    <row r="13" spans="1:6" x14ac:dyDescent="0.45">
      <c r="A13" s="1" t="s">
        <v>1201</v>
      </c>
      <c r="B13" s="1" t="s">
        <v>57</v>
      </c>
      <c r="C13" s="1" t="s">
        <v>2099</v>
      </c>
      <c r="D13" s="1" t="s">
        <v>2100</v>
      </c>
      <c r="E13" s="1">
        <f t="shared" si="0"/>
        <v>2233</v>
      </c>
      <c r="F13" s="14">
        <f>Table_1__14[[#This Row],[Population'[2']'[6']]]/Table_1__14[[#This Row],[Area]]</f>
        <v>1.2946708463949843</v>
      </c>
    </row>
    <row r="14" spans="1:6" x14ac:dyDescent="0.45">
      <c r="A14" s="1" t="s">
        <v>2101</v>
      </c>
      <c r="B14" s="1" t="s">
        <v>61</v>
      </c>
      <c r="C14" s="1" t="s">
        <v>2102</v>
      </c>
      <c r="D14" s="1" t="s">
        <v>2103</v>
      </c>
      <c r="E14" s="1">
        <f t="shared" si="0"/>
        <v>1075</v>
      </c>
      <c r="F14" s="14">
        <f>Table_1__14[[#This Row],[Population'[2']'[6']]]/Table_1__14[[#This Row],[Area]]</f>
        <v>1.0390697674418605</v>
      </c>
    </row>
    <row r="15" spans="1:6" x14ac:dyDescent="0.45">
      <c r="A15" s="1" t="s">
        <v>2104</v>
      </c>
      <c r="B15" s="1" t="s">
        <v>66</v>
      </c>
      <c r="C15" s="1" t="s">
        <v>2105</v>
      </c>
      <c r="D15" s="1" t="s">
        <v>2106</v>
      </c>
      <c r="E15" s="1">
        <f t="shared" si="0"/>
        <v>590</v>
      </c>
      <c r="F15" s="14">
        <f>Table_1__14[[#This Row],[Population'[2']'[6']]]/Table_1__14[[#This Row],[Area]]</f>
        <v>320.20847457627121</v>
      </c>
    </row>
    <row r="16" spans="1:6" x14ac:dyDescent="0.45">
      <c r="A16" s="1" t="s">
        <v>2107</v>
      </c>
      <c r="B16" s="1" t="s">
        <v>70</v>
      </c>
      <c r="C16" s="1" t="s">
        <v>2108</v>
      </c>
      <c r="D16" s="1" t="s">
        <v>2109</v>
      </c>
      <c r="E16" s="1">
        <f t="shared" si="0"/>
        <v>1766</v>
      </c>
      <c r="F16" s="14">
        <f>Table_1__14[[#This Row],[Population'[2']'[6']]]/Table_1__14[[#This Row],[Area]]</f>
        <v>3.9428086070215174</v>
      </c>
    </row>
    <row r="17" spans="1:6" x14ac:dyDescent="0.45">
      <c r="A17" s="1" t="s">
        <v>2110</v>
      </c>
      <c r="B17" s="1" t="s">
        <v>74</v>
      </c>
      <c r="C17" s="1" t="s">
        <v>2112</v>
      </c>
      <c r="D17" s="1" t="s">
        <v>2113</v>
      </c>
      <c r="E17" s="1">
        <f t="shared" si="0"/>
        <v>2567</v>
      </c>
      <c r="F17" s="14">
        <f>Table_1__14[[#This Row],[Population'[2']'[6']]]/Table_1__14[[#This Row],[Area]]</f>
        <v>8.9411764705882355</v>
      </c>
    </row>
    <row r="18" spans="1:6" x14ac:dyDescent="0.45">
      <c r="A18" s="1" t="s">
        <v>596</v>
      </c>
      <c r="B18" s="1" t="s">
        <v>79</v>
      </c>
      <c r="C18" s="1" t="s">
        <v>2114</v>
      </c>
      <c r="D18" s="1" t="s">
        <v>2115</v>
      </c>
      <c r="E18" s="1">
        <f t="shared" si="0"/>
        <v>1765</v>
      </c>
      <c r="F18" s="14">
        <f>Table_1__14[[#This Row],[Population'[2']'[6']]]/Table_1__14[[#This Row],[Area]]</f>
        <v>0.55637393767705379</v>
      </c>
    </row>
    <row r="19" spans="1:6" x14ac:dyDescent="0.45">
      <c r="A19" s="1" t="s">
        <v>2116</v>
      </c>
      <c r="B19" s="1" t="s">
        <v>84</v>
      </c>
      <c r="C19" s="1" t="s">
        <v>2118</v>
      </c>
      <c r="D19" s="1" t="s">
        <v>2119</v>
      </c>
      <c r="E19" s="1">
        <f t="shared" si="0"/>
        <v>2462</v>
      </c>
      <c r="F19" s="14">
        <f>Table_1__14[[#This Row],[Population'[2']'[6']]]/Table_1__14[[#This Row],[Area]]</f>
        <v>3.5584890333062549</v>
      </c>
    </row>
    <row r="20" spans="1:6" x14ac:dyDescent="0.45">
      <c r="A20" s="1" t="s">
        <v>1093</v>
      </c>
      <c r="B20" s="1" t="s">
        <v>89</v>
      </c>
      <c r="C20" s="1" t="s">
        <v>2120</v>
      </c>
      <c r="D20" s="1" t="s">
        <v>2121</v>
      </c>
      <c r="E20" s="1">
        <f t="shared" si="0"/>
        <v>4926</v>
      </c>
      <c r="F20" s="14">
        <f>Table_1__14[[#This Row],[Population'[2']'[6']]]/Table_1__14[[#This Row],[Area]]</f>
        <v>0.88672350791717414</v>
      </c>
    </row>
    <row r="21" spans="1:6" x14ac:dyDescent="0.45">
      <c r="A21" s="1" t="s">
        <v>117</v>
      </c>
      <c r="B21" s="1" t="s">
        <v>93</v>
      </c>
      <c r="C21" s="1" t="s">
        <v>2122</v>
      </c>
      <c r="D21" s="1" t="s">
        <v>2123</v>
      </c>
      <c r="E21" s="1">
        <f t="shared" si="0"/>
        <v>3078</v>
      </c>
      <c r="F21" s="14">
        <f>Table_1__14[[#This Row],[Population'[2']'[6']]]/Table_1__14[[#This Row],[Area]]</f>
        <v>8.784275503573749</v>
      </c>
    </row>
    <row r="22" spans="1:6" x14ac:dyDescent="0.45">
      <c r="A22" s="1" t="s">
        <v>80</v>
      </c>
      <c r="B22" s="1" t="s">
        <v>98</v>
      </c>
      <c r="C22" s="1" t="s">
        <v>2124</v>
      </c>
      <c r="D22" s="1" t="s">
        <v>1381</v>
      </c>
      <c r="E22" s="1">
        <f t="shared" si="0"/>
        <v>666</v>
      </c>
      <c r="F22" s="14">
        <f>Table_1__14[[#This Row],[Population'[2']'[6']]]/Table_1__14[[#This Row],[Area]]</f>
        <v>19.198198198198199</v>
      </c>
    </row>
    <row r="23" spans="1:6" x14ac:dyDescent="0.45">
      <c r="A23" s="1" t="s">
        <v>1109</v>
      </c>
      <c r="B23" s="1" t="s">
        <v>103</v>
      </c>
      <c r="C23" s="1" t="s">
        <v>2125</v>
      </c>
      <c r="D23" s="1" t="s">
        <v>2126</v>
      </c>
      <c r="E23" s="1">
        <f t="shared" si="0"/>
        <v>1867</v>
      </c>
      <c r="F23" s="14">
        <f>Table_1__14[[#This Row],[Population'[2']'[6']]]/Table_1__14[[#This Row],[Area]]</f>
        <v>7.0926620246384573</v>
      </c>
    </row>
    <row r="24" spans="1:6" x14ac:dyDescent="0.45">
      <c r="A24" s="1" t="s">
        <v>2127</v>
      </c>
      <c r="B24" s="1" t="s">
        <v>106</v>
      </c>
      <c r="C24" s="1" t="s">
        <v>2128</v>
      </c>
      <c r="D24" s="1" t="s">
        <v>2129</v>
      </c>
      <c r="E24" s="1">
        <f t="shared" si="0"/>
        <v>563</v>
      </c>
      <c r="F24" s="14">
        <f>Table_1__14[[#This Row],[Population'[2']'[6']]]/Table_1__14[[#This Row],[Area]]</f>
        <v>29.696269982238011</v>
      </c>
    </row>
    <row r="25" spans="1:6" x14ac:dyDescent="0.45">
      <c r="A25" s="1" t="s">
        <v>2130</v>
      </c>
      <c r="B25" s="1" t="s">
        <v>110</v>
      </c>
      <c r="C25" s="1" t="s">
        <v>2131</v>
      </c>
      <c r="D25" s="1" t="s">
        <v>2132</v>
      </c>
      <c r="E25" s="1">
        <f t="shared" si="0"/>
        <v>731</v>
      </c>
      <c r="F25" s="14">
        <f>Table_1__14[[#This Row],[Population'[2']'[6']]]/Table_1__14[[#This Row],[Area]]</f>
        <v>21.154582763337892</v>
      </c>
    </row>
    <row r="26" spans="1:6" x14ac:dyDescent="0.45">
      <c r="A26" s="1" t="s">
        <v>2133</v>
      </c>
      <c r="B26" s="1" t="s">
        <v>114</v>
      </c>
      <c r="C26" s="1" t="s">
        <v>2134</v>
      </c>
      <c r="D26" s="1" t="s">
        <v>2135</v>
      </c>
      <c r="E26" s="1">
        <f t="shared" si="0"/>
        <v>8485</v>
      </c>
      <c r="F26" s="14">
        <f>Table_1__14[[#This Row],[Population'[2']'[6']]]/Table_1__14[[#This Row],[Area]]</f>
        <v>1.9171479080730702</v>
      </c>
    </row>
    <row r="27" spans="1:6" x14ac:dyDescent="0.45">
      <c r="A27" s="1" t="s">
        <v>160</v>
      </c>
      <c r="B27" s="1" t="s">
        <v>118</v>
      </c>
      <c r="C27" s="1" t="s">
        <v>2136</v>
      </c>
      <c r="D27" s="1" t="s">
        <v>2137</v>
      </c>
      <c r="E27" s="1">
        <f t="shared" si="0"/>
        <v>1095</v>
      </c>
      <c r="F27" s="14">
        <f>Table_1__14[[#This Row],[Population'[2']'[6']]]/Table_1__14[[#This Row],[Area]]</f>
        <v>23.87123287671233</v>
      </c>
    </row>
    <row r="28" spans="1:6" x14ac:dyDescent="0.45">
      <c r="A28" s="1" t="s">
        <v>2138</v>
      </c>
      <c r="B28" s="1" t="s">
        <v>122</v>
      </c>
      <c r="C28" s="1" t="s">
        <v>2139</v>
      </c>
      <c r="D28" s="1" t="s">
        <v>2140</v>
      </c>
      <c r="E28" s="1">
        <f t="shared" si="0"/>
        <v>600</v>
      </c>
      <c r="F28" s="14">
        <f>Table_1__14[[#This Row],[Population'[2']'[6']]]/Table_1__14[[#This Row],[Area]]</f>
        <v>37.29</v>
      </c>
    </row>
    <row r="29" spans="1:6" x14ac:dyDescent="0.45">
      <c r="A29" s="1" t="s">
        <v>2080</v>
      </c>
      <c r="B29" s="1" t="s">
        <v>126</v>
      </c>
      <c r="C29" s="1" t="s">
        <v>2141</v>
      </c>
      <c r="D29" s="1" t="s">
        <v>2142</v>
      </c>
      <c r="E29" s="1">
        <f t="shared" si="0"/>
        <v>1245</v>
      </c>
      <c r="F29" s="14">
        <f>Table_1__14[[#This Row],[Population'[2']'[6']]]/Table_1__14[[#This Row],[Area]]</f>
        <v>111.24016064257029</v>
      </c>
    </row>
    <row r="30" spans="1:6" x14ac:dyDescent="0.45">
      <c r="A30" s="1" t="s">
        <v>2143</v>
      </c>
      <c r="B30" s="1" t="s">
        <v>130</v>
      </c>
      <c r="C30" s="1" t="s">
        <v>2144</v>
      </c>
      <c r="D30" s="1" t="s">
        <v>2145</v>
      </c>
      <c r="E30" s="1">
        <f t="shared" si="0"/>
        <v>1077</v>
      </c>
      <c r="F30" s="14">
        <f>Table_1__14[[#This Row],[Population'[2']'[6']]]/Table_1__14[[#This Row],[Area]]</f>
        <v>34.58124419684308</v>
      </c>
    </row>
    <row r="31" spans="1:6" x14ac:dyDescent="0.45">
      <c r="A31" s="1" t="s">
        <v>2146</v>
      </c>
      <c r="B31" s="1" t="s">
        <v>133</v>
      </c>
      <c r="C31" s="1" t="s">
        <v>2147</v>
      </c>
      <c r="D31" s="1" t="s">
        <v>2148</v>
      </c>
      <c r="E31" s="1">
        <f t="shared" si="0"/>
        <v>4564</v>
      </c>
      <c r="F31" s="14">
        <f>Table_1__14[[#This Row],[Population'[2']'[6']]]/Table_1__14[[#This Row],[Area]]</f>
        <v>1.7388255915863278</v>
      </c>
    </row>
    <row r="32" spans="1:6" x14ac:dyDescent="0.45">
      <c r="A32" s="1" t="s">
        <v>2149</v>
      </c>
      <c r="B32" s="1" t="s">
        <v>138</v>
      </c>
      <c r="C32" s="1" t="s">
        <v>2150</v>
      </c>
      <c r="D32" s="1" t="s">
        <v>2151</v>
      </c>
      <c r="E32" s="1">
        <f t="shared" si="0"/>
        <v>479</v>
      </c>
      <c r="F32" s="14">
        <f>Table_1__14[[#This Row],[Population'[2']'[6']]]/Table_1__14[[#This Row],[Area]]</f>
        <v>7.9770354906054282</v>
      </c>
    </row>
    <row r="33" spans="1:6" x14ac:dyDescent="0.45">
      <c r="A33" s="1" t="s">
        <v>789</v>
      </c>
      <c r="B33" s="1" t="s">
        <v>142</v>
      </c>
      <c r="C33" s="1" t="s">
        <v>2152</v>
      </c>
      <c r="D33" s="1" t="s">
        <v>2153</v>
      </c>
      <c r="E33" s="1">
        <f t="shared" si="0"/>
        <v>1206</v>
      </c>
      <c r="F33" s="14">
        <f>Table_1__14[[#This Row],[Population'[2']'[6']]]/Table_1__14[[#This Row],[Area]]</f>
        <v>4.3184079601990053</v>
      </c>
    </row>
    <row r="34" spans="1:6" x14ac:dyDescent="0.45">
      <c r="A34" s="1" t="s">
        <v>192</v>
      </c>
      <c r="B34" s="1" t="s">
        <v>146</v>
      </c>
      <c r="C34" s="1" t="s">
        <v>2154</v>
      </c>
      <c r="D34" s="1" t="s">
        <v>2155</v>
      </c>
      <c r="E34" s="1">
        <f t="shared" si="0"/>
        <v>472</v>
      </c>
      <c r="F34" s="14">
        <f>Table_1__14[[#This Row],[Population'[2']'[6']]]/Table_1__14[[#This Row],[Area]]</f>
        <v>79.525423728813564</v>
      </c>
    </row>
    <row r="35" spans="1:6" x14ac:dyDescent="0.45">
      <c r="A35" s="1" t="s">
        <v>2156</v>
      </c>
      <c r="B35" s="1" t="s">
        <v>149</v>
      </c>
      <c r="C35" s="1" t="s">
        <v>2157</v>
      </c>
      <c r="D35" s="1" t="s">
        <v>2158</v>
      </c>
      <c r="E35" s="1">
        <f t="shared" si="0"/>
        <v>760</v>
      </c>
      <c r="F35" s="14">
        <f>Table_1__14[[#This Row],[Population'[2']'[6']]]/Table_1__14[[#This Row],[Area]]</f>
        <v>26.40657894736842</v>
      </c>
    </row>
    <row r="36" spans="1:6" x14ac:dyDescent="0.45">
      <c r="A36" s="1" t="s">
        <v>2117</v>
      </c>
      <c r="B36" s="1" t="s">
        <v>153</v>
      </c>
      <c r="C36" s="1" t="s">
        <v>2159</v>
      </c>
      <c r="D36" s="1" t="s">
        <v>2160</v>
      </c>
      <c r="E36" s="1">
        <f t="shared" si="0"/>
        <v>849</v>
      </c>
      <c r="F36" s="14">
        <f>Table_1__14[[#This Row],[Population'[2']'[6']]]/Table_1__14[[#This Row],[Area]]</f>
        <v>46.248527679623088</v>
      </c>
    </row>
    <row r="37" spans="1:6" x14ac:dyDescent="0.45">
      <c r="A37" s="1" t="s">
        <v>2076</v>
      </c>
      <c r="B37" s="1" t="s">
        <v>157</v>
      </c>
      <c r="C37" s="1" t="s">
        <v>2161</v>
      </c>
      <c r="D37" s="1" t="s">
        <v>2162</v>
      </c>
      <c r="E37" s="1">
        <f t="shared" si="0"/>
        <v>1200</v>
      </c>
      <c r="F37" s="14">
        <f>Table_1__14[[#This Row],[Population'[2']'[6']]]/Table_1__14[[#This Row],[Area]]</f>
        <v>3.5716666666666668</v>
      </c>
    </row>
    <row r="38" spans="1:6" x14ac:dyDescent="0.45">
      <c r="A38" s="1" t="s">
        <v>2111</v>
      </c>
      <c r="B38" s="1" t="s">
        <v>161</v>
      </c>
      <c r="C38" s="1" t="s">
        <v>2163</v>
      </c>
      <c r="D38" s="1" t="s">
        <v>2164</v>
      </c>
      <c r="E38" s="1">
        <f t="shared" si="0"/>
        <v>7678</v>
      </c>
      <c r="F38" s="14">
        <f>Table_1__14[[#This Row],[Population'[2']'[6']]]/Table_1__14[[#This Row],[Area]]</f>
        <v>1.5011721802552749</v>
      </c>
    </row>
    <row r="39" spans="1:6" x14ac:dyDescent="0.45">
      <c r="A39" s="1" t="s">
        <v>2165</v>
      </c>
      <c r="B39" s="1" t="s">
        <v>165</v>
      </c>
      <c r="C39" s="1" t="s">
        <v>2166</v>
      </c>
      <c r="D39" s="1" t="s">
        <v>2167</v>
      </c>
      <c r="E39" s="1">
        <f t="shared" si="0"/>
        <v>408</v>
      </c>
      <c r="F39" s="14">
        <f>Table_1__14[[#This Row],[Population'[2']'[6']]]/Table_1__14[[#This Row],[Area]]</f>
        <v>55.448529411764703</v>
      </c>
    </row>
    <row r="40" spans="1:6" x14ac:dyDescent="0.45">
      <c r="A40" s="1" t="s">
        <v>2168</v>
      </c>
      <c r="B40" s="1" t="s">
        <v>169</v>
      </c>
      <c r="C40" s="1" t="s">
        <v>2169</v>
      </c>
      <c r="D40" s="1" t="s">
        <v>2170</v>
      </c>
      <c r="E40" s="1">
        <f t="shared" si="0"/>
        <v>1406</v>
      </c>
      <c r="F40" s="14">
        <f>Table_1__14[[#This Row],[Population'[2']'[6']]]/Table_1__14[[#This Row],[Area]]</f>
        <v>5.5597439544807967</v>
      </c>
    </row>
    <row r="41" spans="1:6" x14ac:dyDescent="0.45">
      <c r="A41" s="1" t="s">
        <v>2171</v>
      </c>
      <c r="B41" s="1" t="s">
        <v>173</v>
      </c>
      <c r="C41" s="1" t="s">
        <v>2172</v>
      </c>
      <c r="D41" s="1" t="s">
        <v>2173</v>
      </c>
      <c r="E41" s="1">
        <f t="shared" si="0"/>
        <v>2634</v>
      </c>
      <c r="F41" s="14">
        <f>Table_1__14[[#This Row],[Population'[2']'[6']]]/Table_1__14[[#This Row],[Area]]</f>
        <v>4.8462414578587696</v>
      </c>
    </row>
    <row r="42" spans="1:6" x14ac:dyDescent="0.45">
      <c r="A42" s="1" t="s">
        <v>2174</v>
      </c>
      <c r="B42" s="1" t="s">
        <v>177</v>
      </c>
      <c r="C42" s="1" t="s">
        <v>2175</v>
      </c>
      <c r="D42" s="1" t="s">
        <v>2176</v>
      </c>
      <c r="E42" s="1">
        <f t="shared" si="0"/>
        <v>450</v>
      </c>
      <c r="F42" s="14">
        <f>Table_1__14[[#This Row],[Population'[2']'[6']]]/Table_1__14[[#This Row],[Area]]</f>
        <v>22.6</v>
      </c>
    </row>
    <row r="43" spans="1:6" x14ac:dyDescent="0.45">
      <c r="A43" s="1" t="s">
        <v>2177</v>
      </c>
      <c r="B43" s="1" t="s">
        <v>181</v>
      </c>
      <c r="C43" s="1" t="s">
        <v>2178</v>
      </c>
      <c r="D43" s="1" t="s">
        <v>2179</v>
      </c>
      <c r="E43" s="1">
        <f t="shared" si="0"/>
        <v>1925</v>
      </c>
      <c r="F43" s="14">
        <f>Table_1__14[[#This Row],[Population'[2']'[6']]]/Table_1__14[[#This Row],[Area]]</f>
        <v>40.119480519480518</v>
      </c>
    </row>
    <row r="44" spans="1:6" x14ac:dyDescent="0.45">
      <c r="A44" s="1" t="s">
        <v>2180</v>
      </c>
      <c r="B44" s="1" t="s">
        <v>185</v>
      </c>
      <c r="C44" s="1" t="s">
        <v>2181</v>
      </c>
      <c r="D44" s="1" t="s">
        <v>2182</v>
      </c>
      <c r="E44" s="1">
        <f t="shared" si="0"/>
        <v>3733</v>
      </c>
      <c r="F44" s="14">
        <f>Table_1__14[[#This Row],[Population'[2']'[6']]]/Table_1__14[[#This Row],[Area]]</f>
        <v>2.6418430216983659</v>
      </c>
    </row>
    <row r="45" spans="1:6" x14ac:dyDescent="0.45">
      <c r="A45" s="1" t="s">
        <v>62</v>
      </c>
      <c r="B45" s="1" t="s">
        <v>189</v>
      </c>
      <c r="C45" s="1" t="s">
        <v>2183</v>
      </c>
      <c r="D45" s="1" t="s">
        <v>2184</v>
      </c>
      <c r="E45" s="1">
        <f t="shared" si="0"/>
        <v>1456</v>
      </c>
      <c r="F45" s="14">
        <f>Table_1__14[[#This Row],[Population'[2']'[6']]]/Table_1__14[[#This Row],[Area]]</f>
        <v>7.0041208791208796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9B49-588B-43BF-BE1C-B9C6DBFC2872}">
  <dimension ref="A1:F6"/>
  <sheetViews>
    <sheetView workbookViewId="0">
      <selection activeCell="E1" sqref="E1:F1048576"/>
    </sheetView>
  </sheetViews>
  <sheetFormatPr defaultRowHeight="14.25" x14ac:dyDescent="0.45"/>
  <cols>
    <col min="1" max="1" width="14.86328125" bestFit="1" customWidth="1"/>
    <col min="2" max="2" width="13.265625" bestFit="1" customWidth="1"/>
    <col min="3" max="3" width="14.59765625" bestFit="1" customWidth="1"/>
    <col min="4" max="4" width="19.73046875" bestFit="1" customWidth="1"/>
    <col min="5" max="5" width="9.06640625" style="11"/>
    <col min="6" max="6" width="10.19921875" style="11" bestFit="1" customWidth="1"/>
  </cols>
  <sheetData>
    <row r="1" spans="1:6" x14ac:dyDescent="0.45">
      <c r="A1" t="s">
        <v>0</v>
      </c>
      <c r="B1" t="s">
        <v>2185</v>
      </c>
      <c r="C1" t="s">
        <v>2186</v>
      </c>
      <c r="D1" t="s">
        <v>2187</v>
      </c>
      <c r="E1" s="11" t="s">
        <v>292</v>
      </c>
      <c r="F1" s="11" t="s">
        <v>7418</v>
      </c>
    </row>
    <row r="2" spans="1:6" x14ac:dyDescent="0.45">
      <c r="A2" s="1" t="s">
        <v>2188</v>
      </c>
      <c r="B2" s="1" t="s">
        <v>10</v>
      </c>
      <c r="C2" s="1" t="s">
        <v>2189</v>
      </c>
      <c r="D2" s="1" t="s">
        <v>2190</v>
      </c>
      <c r="E2" s="12">
        <f t="shared" ref="E2:E6" si="0">VALUE(LEFT(D2,SEARCH("sq",D2)-2))</f>
        <v>4028</v>
      </c>
      <c r="F2" s="10">
        <f>Table_1__13[[#This Row],[Population'[8']]]/Table_1__13[[#This Row],[Area]]</f>
        <v>50.02805362462761</v>
      </c>
    </row>
    <row r="3" spans="1:6" x14ac:dyDescent="0.45">
      <c r="A3" s="1" t="s">
        <v>2191</v>
      </c>
      <c r="B3" s="1" t="s">
        <v>16</v>
      </c>
      <c r="C3" s="1" t="s">
        <v>2192</v>
      </c>
      <c r="D3" s="1" t="s">
        <v>1699</v>
      </c>
      <c r="E3" s="12">
        <f t="shared" si="0"/>
        <v>597</v>
      </c>
      <c r="F3" s="10">
        <f>Table_1__13[[#This Row],[Population'[8']]]/Table_1__13[[#This Row],[Area]]</f>
        <v>1632.4338358458961</v>
      </c>
    </row>
    <row r="4" spans="1:6" x14ac:dyDescent="0.45">
      <c r="A4" s="1" t="s">
        <v>2193</v>
      </c>
      <c r="B4" s="1" t="s">
        <v>20</v>
      </c>
      <c r="C4" s="1" t="s">
        <v>2194</v>
      </c>
      <c r="D4" s="1" t="s">
        <v>2195</v>
      </c>
      <c r="E4" s="12">
        <f t="shared" si="0"/>
        <v>5.2</v>
      </c>
      <c r="F4" s="10">
        <f>Table_1__13[[#This Row],[Population'[8']]]/Table_1__13[[#This Row],[Area]]</f>
        <v>16.538461538461537</v>
      </c>
    </row>
    <row r="5" spans="1:6" x14ac:dyDescent="0.45">
      <c r="A5" s="1" t="s">
        <v>2196</v>
      </c>
      <c r="B5" s="1" t="s">
        <v>25</v>
      </c>
      <c r="C5" s="1" t="s">
        <v>2197</v>
      </c>
      <c r="D5" s="1" t="s">
        <v>2198</v>
      </c>
      <c r="E5" s="12">
        <f t="shared" si="0"/>
        <v>622</v>
      </c>
      <c r="F5" s="10">
        <f>Table_1__13[[#This Row],[Population'[8']]]/Table_1__13[[#This Row],[Area]]</f>
        <v>116.22668810289389</v>
      </c>
    </row>
    <row r="6" spans="1:6" x14ac:dyDescent="0.45">
      <c r="A6" s="1" t="s">
        <v>2199</v>
      </c>
      <c r="B6" s="1" t="s">
        <v>29</v>
      </c>
      <c r="C6" s="1" t="s">
        <v>2200</v>
      </c>
      <c r="D6" s="1" t="s">
        <v>2201</v>
      </c>
      <c r="E6" s="12">
        <f t="shared" si="0"/>
        <v>1120</v>
      </c>
      <c r="F6" s="10">
        <f>Table_1__13[[#This Row],[Population'[8']]]/Table_1__13[[#This Row],[Area]]</f>
        <v>149.47946428571427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775E-DF7E-449B-AF61-D46C9D5FD43A}">
  <dimension ref="A1:F102"/>
  <sheetViews>
    <sheetView workbookViewId="0">
      <selection activeCell="H9" sqref="H9"/>
    </sheetView>
  </sheetViews>
  <sheetFormatPr defaultRowHeight="14.25" x14ac:dyDescent="0.45"/>
  <cols>
    <col min="1" max="1" width="18" bestFit="1" customWidth="1"/>
    <col min="2" max="2" width="13.265625" bestFit="1" customWidth="1"/>
    <col min="3" max="3" width="14.59765625" bestFit="1" customWidth="1"/>
    <col min="4" max="4" width="18.73046875" bestFit="1" customWidth="1"/>
    <col min="6" max="6" width="9.19921875" bestFit="1" customWidth="1"/>
  </cols>
  <sheetData>
    <row r="1" spans="1:6" x14ac:dyDescent="0.45">
      <c r="A1" t="s">
        <v>0</v>
      </c>
      <c r="B1" t="s">
        <v>2062</v>
      </c>
      <c r="C1" t="s">
        <v>2202</v>
      </c>
      <c r="D1" t="s">
        <v>2064</v>
      </c>
      <c r="E1" t="s">
        <v>292</v>
      </c>
      <c r="F1" t="s">
        <v>7421</v>
      </c>
    </row>
    <row r="2" spans="1:6" x14ac:dyDescent="0.45">
      <c r="A2" s="1" t="s">
        <v>2204</v>
      </c>
      <c r="B2" s="1" t="s">
        <v>16</v>
      </c>
      <c r="C2" s="1" t="s">
        <v>2205</v>
      </c>
      <c r="D2" s="1" t="s">
        <v>2206</v>
      </c>
      <c r="E2" s="1">
        <f t="shared" ref="E2:E31" si="0">VALUE(LEFT(D2,SEARCH("sq",D2)-2))</f>
        <v>236</v>
      </c>
      <c r="F2" s="14">
        <f>Table_1__15[[#This Row],[Population'[2']]]/Table_1__15[[#This Row],[Area]]</f>
        <v>34.906779661016948</v>
      </c>
    </row>
    <row r="3" spans="1:6" x14ac:dyDescent="0.45">
      <c r="A3" s="1" t="s">
        <v>2207</v>
      </c>
      <c r="B3" s="1" t="s">
        <v>20</v>
      </c>
      <c r="C3" s="1" t="s">
        <v>2208</v>
      </c>
      <c r="D3" s="1" t="s">
        <v>2051</v>
      </c>
      <c r="E3" s="1">
        <f t="shared" si="0"/>
        <v>380</v>
      </c>
      <c r="F3" s="14">
        <f>Table_1__15[[#This Row],[Population'[2']]]/Table_1__15[[#This Row],[Area]]</f>
        <v>46.757894736842104</v>
      </c>
    </row>
    <row r="4" spans="1:6" x14ac:dyDescent="0.45">
      <c r="A4" s="1" t="s">
        <v>563</v>
      </c>
      <c r="B4" s="1" t="s">
        <v>25</v>
      </c>
      <c r="C4" s="1" t="s">
        <v>2210</v>
      </c>
      <c r="D4" s="1" t="s">
        <v>2211</v>
      </c>
      <c r="E4" s="1">
        <f t="shared" si="0"/>
        <v>281</v>
      </c>
      <c r="F4" s="14">
        <f>Table_1__15[[#This Row],[Population'[2']]]/Table_1__15[[#This Row],[Area]]</f>
        <v>192.75800711743773</v>
      </c>
    </row>
    <row r="5" spans="1:6" x14ac:dyDescent="0.45">
      <c r="A5" s="1" t="s">
        <v>2212</v>
      </c>
      <c r="B5" s="1" t="s">
        <v>29</v>
      </c>
      <c r="C5" s="1" t="s">
        <v>2214</v>
      </c>
      <c r="D5" s="1" t="s">
        <v>2215</v>
      </c>
      <c r="E5" s="1">
        <f t="shared" si="0"/>
        <v>306</v>
      </c>
      <c r="F5" s="14">
        <f>Table_1__15[[#This Row],[Population'[2']]]/Table_1__15[[#This Row],[Area]]</f>
        <v>22.666666666666668</v>
      </c>
    </row>
    <row r="6" spans="1:6" x14ac:dyDescent="0.45">
      <c r="A6" s="1" t="s">
        <v>2216</v>
      </c>
      <c r="B6" s="1" t="s">
        <v>33</v>
      </c>
      <c r="C6" s="1" t="s">
        <v>2217</v>
      </c>
      <c r="D6" s="1" t="s">
        <v>2218</v>
      </c>
      <c r="E6" s="1">
        <f t="shared" si="0"/>
        <v>869</v>
      </c>
      <c r="F6" s="14">
        <f>Table_1__15[[#This Row],[Population'[2']]]/Table_1__15[[#This Row],[Area]]</f>
        <v>40.250863060989644</v>
      </c>
    </row>
    <row r="7" spans="1:6" x14ac:dyDescent="0.45">
      <c r="A7" s="1" t="s">
        <v>40</v>
      </c>
      <c r="B7" s="1" t="s">
        <v>37</v>
      </c>
      <c r="C7" s="1" t="s">
        <v>2219</v>
      </c>
      <c r="D7" s="1" t="s">
        <v>2220</v>
      </c>
      <c r="E7" s="1">
        <f t="shared" si="0"/>
        <v>254</v>
      </c>
      <c r="F7" s="14">
        <f>Table_1__15[[#This Row],[Population'[2']]]/Table_1__15[[#This Row],[Area]]</f>
        <v>20.035433070866141</v>
      </c>
    </row>
    <row r="8" spans="1:6" x14ac:dyDescent="0.45">
      <c r="A8" s="1" t="s">
        <v>583</v>
      </c>
      <c r="B8" s="1" t="s">
        <v>41</v>
      </c>
      <c r="C8" s="1" t="s">
        <v>2221</v>
      </c>
      <c r="D8" s="1" t="s">
        <v>1619</v>
      </c>
      <c r="E8" s="1">
        <f t="shared" si="0"/>
        <v>444</v>
      </c>
      <c r="F8" s="14">
        <f>Table_1__15[[#This Row],[Population'[2']]]/Table_1__15[[#This Row],[Area]]</f>
        <v>34.655405405405403</v>
      </c>
    </row>
    <row r="9" spans="1:6" x14ac:dyDescent="0.45">
      <c r="A9" s="1" t="s">
        <v>2222</v>
      </c>
      <c r="B9" s="1" t="s">
        <v>45</v>
      </c>
      <c r="C9" s="1" t="s">
        <v>2223</v>
      </c>
      <c r="D9" s="1" t="s">
        <v>2224</v>
      </c>
      <c r="E9" s="1">
        <f t="shared" si="0"/>
        <v>376</v>
      </c>
      <c r="F9" s="14">
        <f>Table_1__15[[#This Row],[Population'[2']]]/Table_1__15[[#This Row],[Area]]</f>
        <v>36.281914893617021</v>
      </c>
    </row>
    <row r="10" spans="1:6" x14ac:dyDescent="0.45">
      <c r="A10" s="1" t="s">
        <v>2225</v>
      </c>
      <c r="B10" s="1" t="s">
        <v>49</v>
      </c>
      <c r="C10" s="1" t="s">
        <v>2227</v>
      </c>
      <c r="D10" s="1" t="s">
        <v>1517</v>
      </c>
      <c r="E10" s="1">
        <f t="shared" si="0"/>
        <v>997</v>
      </c>
      <c r="F10" s="14">
        <f>Table_1__15[[#This Row],[Population'[2']]]/Table_1__15[[#This Row],[Area]]</f>
        <v>201.68605817452357</v>
      </c>
    </row>
    <row r="11" spans="1:6" x14ac:dyDescent="0.45">
      <c r="A11" s="1" t="s">
        <v>2228</v>
      </c>
      <c r="B11" s="1" t="s">
        <v>53</v>
      </c>
      <c r="C11" s="1" t="s">
        <v>2230</v>
      </c>
      <c r="D11" s="1" t="s">
        <v>2231</v>
      </c>
      <c r="E11" s="1">
        <f t="shared" si="0"/>
        <v>709</v>
      </c>
      <c r="F11" s="14">
        <f>Table_1__15[[#This Row],[Population'[2']]]/Table_1__15[[#This Row],[Area]]</f>
        <v>49.083215796897036</v>
      </c>
    </row>
    <row r="12" spans="1:6" x14ac:dyDescent="0.45">
      <c r="A12" s="1" t="s">
        <v>596</v>
      </c>
      <c r="B12" s="1" t="s">
        <v>57</v>
      </c>
      <c r="C12" s="1" t="s">
        <v>2232</v>
      </c>
      <c r="D12" s="1" t="s">
        <v>2233</v>
      </c>
      <c r="E12" s="1">
        <f t="shared" si="0"/>
        <v>502</v>
      </c>
      <c r="F12" s="14">
        <f>Table_1__15[[#This Row],[Population'[2']]]/Table_1__15[[#This Row],[Area]]</f>
        <v>32.539840637450197</v>
      </c>
    </row>
    <row r="13" spans="1:6" x14ac:dyDescent="0.45">
      <c r="A13" s="1" t="s">
        <v>65</v>
      </c>
      <c r="B13" s="1" t="s">
        <v>61</v>
      </c>
      <c r="C13" s="1" t="s">
        <v>2234</v>
      </c>
      <c r="D13" s="1" t="s">
        <v>2235</v>
      </c>
      <c r="E13" s="1">
        <f t="shared" si="0"/>
        <v>469</v>
      </c>
      <c r="F13" s="14">
        <f>Table_1__15[[#This Row],[Population'[2']]]/Table_1__15[[#This Row],[Area]]</f>
        <v>29.45628997867804</v>
      </c>
    </row>
    <row r="14" spans="1:6" x14ac:dyDescent="0.45">
      <c r="A14" s="1" t="s">
        <v>2236</v>
      </c>
      <c r="B14" s="1" t="s">
        <v>66</v>
      </c>
      <c r="C14" s="1" t="s">
        <v>2237</v>
      </c>
      <c r="D14" s="1" t="s">
        <v>2238</v>
      </c>
      <c r="E14" s="1">
        <f t="shared" si="0"/>
        <v>474</v>
      </c>
      <c r="F14" s="14">
        <f>Table_1__15[[#This Row],[Population'[2']]]/Table_1__15[[#This Row],[Area]]</f>
        <v>79.666666666666671</v>
      </c>
    </row>
    <row r="15" spans="1:6" x14ac:dyDescent="0.45">
      <c r="A15" s="1" t="s">
        <v>2239</v>
      </c>
      <c r="B15" s="1" t="s">
        <v>70</v>
      </c>
      <c r="C15" s="1" t="s">
        <v>2240</v>
      </c>
      <c r="D15" s="1" t="s">
        <v>2241</v>
      </c>
      <c r="E15" s="1">
        <f t="shared" si="0"/>
        <v>508</v>
      </c>
      <c r="F15" s="14">
        <f>Table_1__15[[#This Row],[Population'[2']]]/Table_1__15[[#This Row],[Area]]</f>
        <v>106.0492125984252</v>
      </c>
    </row>
    <row r="16" spans="1:6" x14ac:dyDescent="0.45">
      <c r="A16" s="1" t="s">
        <v>1679</v>
      </c>
      <c r="B16" s="1" t="s">
        <v>74</v>
      </c>
      <c r="C16" s="1" t="s">
        <v>2242</v>
      </c>
      <c r="D16" s="1" t="s">
        <v>2243</v>
      </c>
      <c r="E16" s="1">
        <f t="shared" si="0"/>
        <v>946</v>
      </c>
      <c r="F16" s="14">
        <f>Table_1__15[[#This Row],[Population'[2']]]/Table_1__15[[#This Row],[Area]]</f>
        <v>5491.1997885835099</v>
      </c>
    </row>
    <row r="17" spans="1:6" x14ac:dyDescent="0.45">
      <c r="A17" s="1" t="s">
        <v>642</v>
      </c>
      <c r="B17" s="1" t="s">
        <v>79</v>
      </c>
      <c r="C17" s="1" t="s">
        <v>2245</v>
      </c>
      <c r="D17" s="1" t="s">
        <v>1619</v>
      </c>
      <c r="E17" s="1">
        <f t="shared" si="0"/>
        <v>444</v>
      </c>
      <c r="F17" s="14">
        <f>Table_1__15[[#This Row],[Population'[2']]]/Table_1__15[[#This Row],[Area]]</f>
        <v>44.632882882882882</v>
      </c>
    </row>
    <row r="18" spans="1:6" x14ac:dyDescent="0.45">
      <c r="A18" s="1" t="s">
        <v>2246</v>
      </c>
      <c r="B18" s="1" t="s">
        <v>84</v>
      </c>
      <c r="C18" s="1" t="s">
        <v>2247</v>
      </c>
      <c r="D18" s="1" t="s">
        <v>2248</v>
      </c>
      <c r="E18" s="1">
        <f t="shared" si="0"/>
        <v>346</v>
      </c>
      <c r="F18" s="14">
        <f>Table_1__15[[#This Row],[Population'[2']]]/Table_1__15[[#This Row],[Area]]</f>
        <v>31.930635838150287</v>
      </c>
    </row>
    <row r="19" spans="1:6" x14ac:dyDescent="0.45">
      <c r="A19" s="1" t="s">
        <v>113</v>
      </c>
      <c r="B19" s="1" t="s">
        <v>89</v>
      </c>
      <c r="C19" s="1" t="s">
        <v>2250</v>
      </c>
      <c r="D19" s="1" t="s">
        <v>2251</v>
      </c>
      <c r="E19" s="1">
        <f t="shared" si="0"/>
        <v>634</v>
      </c>
      <c r="F19" s="14">
        <f>Table_1__15[[#This Row],[Population'[2']]]/Table_1__15[[#This Row],[Area]]</f>
        <v>165.86750788643533</v>
      </c>
    </row>
    <row r="20" spans="1:6" x14ac:dyDescent="0.45">
      <c r="A20" s="1" t="s">
        <v>2252</v>
      </c>
      <c r="B20" s="1" t="s">
        <v>93</v>
      </c>
      <c r="C20" s="1" t="s">
        <v>2253</v>
      </c>
      <c r="D20" s="1" t="s">
        <v>2254</v>
      </c>
      <c r="E20" s="1">
        <f t="shared" si="0"/>
        <v>398</v>
      </c>
      <c r="F20" s="14">
        <f>Table_1__15[[#This Row],[Population'[2']]]/Table_1__15[[#This Row],[Area]]</f>
        <v>41.610552763819094</v>
      </c>
    </row>
    <row r="21" spans="1:6" x14ac:dyDescent="0.45">
      <c r="A21" s="1" t="s">
        <v>1101</v>
      </c>
      <c r="B21" s="1" t="s">
        <v>98</v>
      </c>
      <c r="C21" s="1" t="s">
        <v>2255</v>
      </c>
      <c r="D21" s="1" t="s">
        <v>2256</v>
      </c>
      <c r="E21" s="1">
        <f t="shared" si="0"/>
        <v>417</v>
      </c>
      <c r="F21" s="14">
        <f>Table_1__15[[#This Row],[Population'[2']]]/Table_1__15[[#This Row],[Area]]</f>
        <v>47.913669064748198</v>
      </c>
    </row>
    <row r="22" spans="1:6" x14ac:dyDescent="0.45">
      <c r="A22" s="1" t="s">
        <v>2257</v>
      </c>
      <c r="B22" s="1" t="s">
        <v>103</v>
      </c>
      <c r="C22" s="1" t="s">
        <v>2259</v>
      </c>
      <c r="D22" s="1" t="s">
        <v>2260</v>
      </c>
      <c r="E22" s="1">
        <f t="shared" si="0"/>
        <v>334</v>
      </c>
      <c r="F22" s="14">
        <f>Table_1__15[[#This Row],[Population'[2']]]/Table_1__15[[#This Row],[Area]]</f>
        <v>2745.2814371257487</v>
      </c>
    </row>
    <row r="23" spans="1:6" x14ac:dyDescent="0.45">
      <c r="A23" s="1" t="s">
        <v>2261</v>
      </c>
      <c r="B23" s="1" t="s">
        <v>106</v>
      </c>
      <c r="C23" s="1" t="s">
        <v>2262</v>
      </c>
      <c r="D23" s="1" t="s">
        <v>2263</v>
      </c>
      <c r="E23" s="1">
        <f t="shared" si="0"/>
        <v>624</v>
      </c>
      <c r="F23" s="14">
        <f>Table_1__15[[#This Row],[Population'[2']]]/Table_1__15[[#This Row],[Area]]</f>
        <v>29.76923076923077</v>
      </c>
    </row>
    <row r="24" spans="1:6" x14ac:dyDescent="0.45">
      <c r="A24" s="1" t="s">
        <v>2244</v>
      </c>
      <c r="B24" s="1" t="s">
        <v>110</v>
      </c>
      <c r="C24" s="1" t="s">
        <v>2264</v>
      </c>
      <c r="D24" s="1" t="s">
        <v>2265</v>
      </c>
      <c r="E24" s="1">
        <f t="shared" si="0"/>
        <v>222</v>
      </c>
      <c r="F24" s="14">
        <f>Table_1__15[[#This Row],[Population'[2']]]/Table_1__15[[#This Row],[Area]]</f>
        <v>30.274774774774773</v>
      </c>
    </row>
    <row r="25" spans="1:6" x14ac:dyDescent="0.45">
      <c r="A25" s="1" t="s">
        <v>1717</v>
      </c>
      <c r="B25" s="1" t="s">
        <v>114</v>
      </c>
      <c r="C25" s="1" t="s">
        <v>2266</v>
      </c>
      <c r="D25" s="1" t="s">
        <v>2151</v>
      </c>
      <c r="E25" s="1">
        <f t="shared" si="0"/>
        <v>479</v>
      </c>
      <c r="F25" s="14">
        <f>Table_1__15[[#This Row],[Population'[2']]]/Table_1__15[[#This Row],[Area]]</f>
        <v>71.486430062630475</v>
      </c>
    </row>
    <row r="26" spans="1:6" x14ac:dyDescent="0.45">
      <c r="A26" s="1" t="s">
        <v>129</v>
      </c>
      <c r="B26" s="1" t="s">
        <v>118</v>
      </c>
      <c r="C26" s="1" t="s">
        <v>2267</v>
      </c>
      <c r="D26" s="1" t="s">
        <v>2268</v>
      </c>
      <c r="E26" s="1">
        <f t="shared" si="0"/>
        <v>716</v>
      </c>
      <c r="F26" s="14">
        <f>Table_1__15[[#This Row],[Population'[2']]]/Table_1__15[[#This Row],[Area]]</f>
        <v>30.921787709497206</v>
      </c>
    </row>
    <row r="27" spans="1:6" x14ac:dyDescent="0.45">
      <c r="A27" s="1" t="s">
        <v>2269</v>
      </c>
      <c r="B27" s="1" t="s">
        <v>122</v>
      </c>
      <c r="C27" s="1" t="s">
        <v>2270</v>
      </c>
      <c r="D27" s="1" t="s">
        <v>2271</v>
      </c>
      <c r="E27" s="1">
        <f t="shared" si="0"/>
        <v>486</v>
      </c>
      <c r="F27" s="14">
        <f>Table_1__15[[#This Row],[Population'[2']]]/Table_1__15[[#This Row],[Area]]</f>
        <v>28.973251028806583</v>
      </c>
    </row>
    <row r="28" spans="1:6" x14ac:dyDescent="0.45">
      <c r="A28" s="1" t="s">
        <v>80</v>
      </c>
      <c r="B28" s="1" t="s">
        <v>126</v>
      </c>
      <c r="C28" s="1" t="s">
        <v>2272</v>
      </c>
      <c r="D28" s="1" t="s">
        <v>2273</v>
      </c>
      <c r="E28" s="1">
        <f t="shared" si="0"/>
        <v>412</v>
      </c>
      <c r="F28" s="14">
        <f>Table_1__15[[#This Row],[Population'[2']]]/Table_1__15[[#This Row],[Area]]</f>
        <v>96.021844660194176</v>
      </c>
    </row>
    <row r="29" spans="1:6" x14ac:dyDescent="0.45">
      <c r="A29" s="1" t="s">
        <v>694</v>
      </c>
      <c r="B29" s="1" t="s">
        <v>130</v>
      </c>
      <c r="C29" s="1" t="s">
        <v>2274</v>
      </c>
      <c r="D29" s="1" t="s">
        <v>2275</v>
      </c>
      <c r="E29" s="1">
        <f t="shared" si="0"/>
        <v>866</v>
      </c>
      <c r="F29" s="14">
        <f>Table_1__15[[#This Row],[Population'[2']]]/Table_1__15[[#This Row],[Area]]</f>
        <v>42.804849884526561</v>
      </c>
    </row>
    <row r="30" spans="1:6" x14ac:dyDescent="0.45">
      <c r="A30" s="1" t="s">
        <v>2276</v>
      </c>
      <c r="B30" s="1" t="s">
        <v>133</v>
      </c>
      <c r="C30" s="1" t="s">
        <v>2277</v>
      </c>
      <c r="D30" s="1" t="s">
        <v>1931</v>
      </c>
      <c r="E30" s="1">
        <f t="shared" si="0"/>
        <v>324</v>
      </c>
      <c r="F30" s="14">
        <f>Table_1__15[[#This Row],[Population'[2']]]/Table_1__15[[#This Row],[Area]]</f>
        <v>17.25</v>
      </c>
    </row>
    <row r="31" spans="1:6" x14ac:dyDescent="0.45">
      <c r="A31" s="1" t="s">
        <v>141</v>
      </c>
      <c r="B31" s="1" t="s">
        <v>138</v>
      </c>
      <c r="C31" s="1" t="s">
        <v>2278</v>
      </c>
      <c r="D31" s="1" t="s">
        <v>1489</v>
      </c>
      <c r="E31" s="1">
        <f t="shared" si="0"/>
        <v>543</v>
      </c>
      <c r="F31" s="14">
        <f>Table_1__15[[#This Row],[Population'[2']]]/Table_1__15[[#This Row],[Area]]</f>
        <v>25.572744014732965</v>
      </c>
    </row>
    <row r="32" spans="1:6" x14ac:dyDescent="0.45">
      <c r="A32" s="1" t="s">
        <v>2279</v>
      </c>
      <c r="B32" s="1" t="s">
        <v>142</v>
      </c>
      <c r="C32" s="1" t="s">
        <v>2282</v>
      </c>
      <c r="D32" s="1" t="s">
        <v>2283</v>
      </c>
      <c r="E32" s="1">
        <f t="shared" ref="E32:E63" si="1">VALUE(LEFT(D32,SEARCH("sq",D32)-2))</f>
        <v>420</v>
      </c>
      <c r="F32" s="14">
        <f>Table_1__15[[#This Row],[Population'[2']]]/Table_1__15[[#This Row],[Area]]</f>
        <v>119.19761904761904</v>
      </c>
    </row>
    <row r="33" spans="1:6" x14ac:dyDescent="0.45">
      <c r="A33" s="1" t="s">
        <v>1461</v>
      </c>
      <c r="B33" s="1" t="s">
        <v>146</v>
      </c>
      <c r="C33" s="1" t="s">
        <v>2284</v>
      </c>
      <c r="D33" s="1" t="s">
        <v>2285</v>
      </c>
      <c r="E33" s="1">
        <f t="shared" si="1"/>
        <v>435</v>
      </c>
      <c r="F33" s="14">
        <f>Table_1__15[[#This Row],[Population'[2']]]/Table_1__15[[#This Row],[Area]]</f>
        <v>19.441379310344828</v>
      </c>
    </row>
    <row r="34" spans="1:6" x14ac:dyDescent="0.45">
      <c r="A34" s="1" t="s">
        <v>1769</v>
      </c>
      <c r="B34" s="1" t="s">
        <v>149</v>
      </c>
      <c r="C34" s="1" t="s">
        <v>2286</v>
      </c>
      <c r="D34" s="1" t="s">
        <v>2287</v>
      </c>
      <c r="E34" s="1">
        <f t="shared" si="1"/>
        <v>795</v>
      </c>
      <c r="F34" s="14">
        <f>Table_1__15[[#This Row],[Population'[2']]]/Table_1__15[[#This Row],[Area]]</f>
        <v>24.030188679245285</v>
      </c>
    </row>
    <row r="35" spans="1:6" x14ac:dyDescent="0.45">
      <c r="A35" s="1" t="s">
        <v>2288</v>
      </c>
      <c r="B35" s="1" t="s">
        <v>153</v>
      </c>
      <c r="C35" s="1" t="s">
        <v>2289</v>
      </c>
      <c r="D35" s="1" t="s">
        <v>2290</v>
      </c>
      <c r="E35" s="1">
        <f t="shared" si="1"/>
        <v>178</v>
      </c>
      <c r="F35" s="14">
        <f>Table_1__15[[#This Row],[Population'[2']]]/Table_1__15[[#This Row],[Area]]</f>
        <v>24.269662921348313</v>
      </c>
    </row>
    <row r="36" spans="1:6" x14ac:dyDescent="0.45">
      <c r="A36" s="1" t="s">
        <v>2291</v>
      </c>
      <c r="B36" s="1" t="s">
        <v>157</v>
      </c>
      <c r="C36" s="1" t="s">
        <v>2292</v>
      </c>
      <c r="D36" s="1" t="s">
        <v>2293</v>
      </c>
      <c r="E36" s="1">
        <f t="shared" si="1"/>
        <v>379</v>
      </c>
      <c r="F36" s="14">
        <f>Table_1__15[[#This Row],[Population'[2']]]/Table_1__15[[#This Row],[Area]]</f>
        <v>19.343007915567281</v>
      </c>
    </row>
    <row r="37" spans="1:6" x14ac:dyDescent="0.45">
      <c r="A37" s="1" t="s">
        <v>94</v>
      </c>
      <c r="B37" s="1" t="s">
        <v>161</v>
      </c>
      <c r="C37" s="1" t="s">
        <v>2295</v>
      </c>
      <c r="D37" s="1" t="s">
        <v>2296</v>
      </c>
      <c r="E37" s="1">
        <f t="shared" si="1"/>
        <v>823</v>
      </c>
      <c r="F37" s="14">
        <f>Table_1__15[[#This Row],[Population'[2']]]/Table_1__15[[#This Row],[Area]]</f>
        <v>61.343863912515189</v>
      </c>
    </row>
    <row r="38" spans="1:6" x14ac:dyDescent="0.45">
      <c r="A38" s="1" t="s">
        <v>2297</v>
      </c>
      <c r="B38" s="1" t="s">
        <v>165</v>
      </c>
      <c r="C38" s="1" t="s">
        <v>2298</v>
      </c>
      <c r="D38" s="1" t="s">
        <v>2299</v>
      </c>
      <c r="E38" s="1">
        <f t="shared" si="1"/>
        <v>1116</v>
      </c>
      <c r="F38" s="14">
        <f>Table_1__15[[#This Row],[Population'[2']]]/Table_1__15[[#This Row],[Area]]</f>
        <v>26.629032258064516</v>
      </c>
    </row>
    <row r="39" spans="1:6" x14ac:dyDescent="0.45">
      <c r="A39" s="1" t="s">
        <v>156</v>
      </c>
      <c r="B39" s="1" t="s">
        <v>169</v>
      </c>
      <c r="C39" s="1" t="s">
        <v>2300</v>
      </c>
      <c r="D39" s="1" t="s">
        <v>2301</v>
      </c>
      <c r="E39" s="1">
        <f t="shared" si="1"/>
        <v>588</v>
      </c>
      <c r="F39" s="14">
        <f>Table_1__15[[#This Row],[Population'[2']]]/Table_1__15[[#This Row],[Area]]</f>
        <v>102.41156462585035</v>
      </c>
    </row>
    <row r="40" spans="1:6" x14ac:dyDescent="0.45">
      <c r="A40" s="1" t="s">
        <v>1797</v>
      </c>
      <c r="B40" s="1" t="s">
        <v>173</v>
      </c>
      <c r="C40" s="1" t="s">
        <v>2302</v>
      </c>
      <c r="D40" s="1" t="s">
        <v>1395</v>
      </c>
      <c r="E40" s="1">
        <f t="shared" si="1"/>
        <v>494</v>
      </c>
      <c r="F40" s="14">
        <f>Table_1__15[[#This Row],[Population'[2']]]/Table_1__15[[#This Row],[Area]]</f>
        <v>19.631578947368421</v>
      </c>
    </row>
    <row r="41" spans="1:6" x14ac:dyDescent="0.45">
      <c r="A41" s="1" t="s">
        <v>160</v>
      </c>
      <c r="B41" s="1" t="s">
        <v>177</v>
      </c>
      <c r="C41" s="1" t="s">
        <v>2303</v>
      </c>
      <c r="D41" s="1" t="s">
        <v>2304</v>
      </c>
      <c r="E41" s="1">
        <f t="shared" si="1"/>
        <v>571</v>
      </c>
      <c r="F41" s="14">
        <f>Table_1__15[[#This Row],[Population'[2']]]/Table_1__15[[#This Row],[Area]]</f>
        <v>67.998248686514884</v>
      </c>
    </row>
    <row r="42" spans="1:6" x14ac:dyDescent="0.45">
      <c r="A42" s="1" t="s">
        <v>2305</v>
      </c>
      <c r="B42" s="1" t="s">
        <v>181</v>
      </c>
      <c r="C42" s="1" t="s">
        <v>2306</v>
      </c>
      <c r="D42" s="1" t="s">
        <v>1376</v>
      </c>
      <c r="E42" s="1">
        <f t="shared" si="1"/>
        <v>369</v>
      </c>
      <c r="F42" s="14">
        <f>Table_1__15[[#This Row],[Population'[2']]]/Table_1__15[[#This Row],[Area]]</f>
        <v>62.289972899728994</v>
      </c>
    </row>
    <row r="43" spans="1:6" x14ac:dyDescent="0.45">
      <c r="A43" s="1" t="s">
        <v>2307</v>
      </c>
      <c r="B43" s="1" t="s">
        <v>185</v>
      </c>
      <c r="C43" s="1" t="s">
        <v>2308</v>
      </c>
      <c r="D43" s="1" t="s">
        <v>1428</v>
      </c>
      <c r="E43" s="1">
        <f t="shared" si="1"/>
        <v>601</v>
      </c>
      <c r="F43" s="14">
        <f>Table_1__15[[#This Row],[Population'[2']]]/Table_1__15[[#This Row],[Area]]</f>
        <v>37.733777038269551</v>
      </c>
    </row>
    <row r="44" spans="1:6" x14ac:dyDescent="0.45">
      <c r="A44" s="1" t="s">
        <v>764</v>
      </c>
      <c r="B44" s="1" t="s">
        <v>189</v>
      </c>
      <c r="C44" s="1" t="s">
        <v>2309</v>
      </c>
      <c r="D44" s="1" t="s">
        <v>2248</v>
      </c>
      <c r="E44" s="1">
        <f t="shared" si="1"/>
        <v>346</v>
      </c>
      <c r="F44" s="14">
        <f>Table_1__15[[#This Row],[Population'[2']]]/Table_1__15[[#This Row],[Area]]</f>
        <v>36.364161849710982</v>
      </c>
    </row>
    <row r="45" spans="1:6" x14ac:dyDescent="0.45">
      <c r="A45" s="1" t="s">
        <v>2249</v>
      </c>
      <c r="B45" s="1" t="s">
        <v>193</v>
      </c>
      <c r="C45" s="1" t="s">
        <v>2310</v>
      </c>
      <c r="D45" s="1" t="s">
        <v>2311</v>
      </c>
      <c r="E45" s="1">
        <f t="shared" si="1"/>
        <v>521</v>
      </c>
      <c r="F45" s="14">
        <f>Table_1__15[[#This Row],[Population'[2']]]/Table_1__15[[#This Row],[Area]]</f>
        <v>989</v>
      </c>
    </row>
    <row r="46" spans="1:6" x14ac:dyDescent="0.45">
      <c r="A46" s="1" t="s">
        <v>2312</v>
      </c>
      <c r="B46" s="1" t="s">
        <v>198</v>
      </c>
      <c r="C46" s="1" t="s">
        <v>2313</v>
      </c>
      <c r="D46" s="1" t="s">
        <v>2314</v>
      </c>
      <c r="E46" s="1">
        <f t="shared" si="1"/>
        <v>678</v>
      </c>
      <c r="F46" s="14">
        <f>Table_1__15[[#This Row],[Population'[2']]]/Table_1__15[[#This Row],[Area]]</f>
        <v>167.32890855457228</v>
      </c>
    </row>
    <row r="47" spans="1:6" x14ac:dyDescent="0.45">
      <c r="A47" s="1" t="s">
        <v>2315</v>
      </c>
      <c r="B47" s="1" t="s">
        <v>202</v>
      </c>
      <c r="C47" s="1" t="s">
        <v>2316</v>
      </c>
      <c r="D47" s="1" t="s">
        <v>2317</v>
      </c>
      <c r="E47" s="1">
        <f t="shared" si="1"/>
        <v>321</v>
      </c>
      <c r="F47" s="14">
        <f>Table_1__15[[#This Row],[Population'[2']]]/Table_1__15[[#This Row],[Area]]</f>
        <v>357.43302180685356</v>
      </c>
    </row>
    <row r="48" spans="1:6" x14ac:dyDescent="0.45">
      <c r="A48" s="1" t="s">
        <v>2318</v>
      </c>
      <c r="B48" s="1" t="s">
        <v>207</v>
      </c>
      <c r="C48" s="1" t="s">
        <v>2319</v>
      </c>
      <c r="D48" s="1" t="s">
        <v>2268</v>
      </c>
      <c r="E48" s="1">
        <f t="shared" si="1"/>
        <v>716</v>
      </c>
      <c r="F48" s="14">
        <f>Table_1__15[[#This Row],[Population'[2']]]/Table_1__15[[#This Row],[Area]]</f>
        <v>73.909217877094974</v>
      </c>
    </row>
    <row r="49" spans="1:6" x14ac:dyDescent="0.45">
      <c r="A49" s="1" t="s">
        <v>1129</v>
      </c>
      <c r="B49" s="1" t="s">
        <v>211</v>
      </c>
      <c r="C49" s="1" t="s">
        <v>2321</v>
      </c>
      <c r="D49" s="1" t="s">
        <v>2322</v>
      </c>
      <c r="E49" s="1">
        <f t="shared" si="1"/>
        <v>448</v>
      </c>
      <c r="F49" s="14">
        <f>Table_1__15[[#This Row],[Population'[2']]]/Table_1__15[[#This Row],[Area]]</f>
        <v>1570.2276785714287</v>
      </c>
    </row>
    <row r="50" spans="1:6" x14ac:dyDescent="0.45">
      <c r="A50" s="1" t="s">
        <v>2281</v>
      </c>
      <c r="B50" s="1" t="s">
        <v>214</v>
      </c>
      <c r="C50" s="1" t="s">
        <v>2323</v>
      </c>
      <c r="D50" s="1" t="s">
        <v>2324</v>
      </c>
      <c r="E50" s="1">
        <f t="shared" si="1"/>
        <v>1135</v>
      </c>
      <c r="F50" s="14">
        <f>Table_1__15[[#This Row],[Population'[2']]]/Table_1__15[[#This Row],[Area]]</f>
        <v>100.37356828193833</v>
      </c>
    </row>
    <row r="51" spans="1:6" x14ac:dyDescent="0.45">
      <c r="A51" s="1" t="s">
        <v>172</v>
      </c>
      <c r="B51" s="1" t="s">
        <v>217</v>
      </c>
      <c r="C51" s="1" t="s">
        <v>2325</v>
      </c>
      <c r="D51" s="1" t="s">
        <v>2326</v>
      </c>
      <c r="E51" s="1">
        <f t="shared" si="1"/>
        <v>372</v>
      </c>
      <c r="F51" s="14">
        <f>Table_1__15[[#This Row],[Population'[2']]]/Table_1__15[[#This Row],[Area]]</f>
        <v>45.25</v>
      </c>
    </row>
    <row r="52" spans="1:6" x14ac:dyDescent="0.45">
      <c r="A52" s="1" t="s">
        <v>176</v>
      </c>
      <c r="B52" s="1" t="s">
        <v>221</v>
      </c>
      <c r="C52" s="1" t="s">
        <v>2328</v>
      </c>
      <c r="D52" s="1" t="s">
        <v>2329</v>
      </c>
      <c r="E52" s="1">
        <f t="shared" si="1"/>
        <v>725</v>
      </c>
      <c r="F52" s="14">
        <f>Table_1__15[[#This Row],[Population'[2']]]/Table_1__15[[#This Row],[Area]]</f>
        <v>49.697931034482757</v>
      </c>
    </row>
    <row r="53" spans="1:6" x14ac:dyDescent="0.45">
      <c r="A53" s="1" t="s">
        <v>2330</v>
      </c>
      <c r="B53" s="1" t="s">
        <v>225</v>
      </c>
      <c r="C53" s="1" t="s">
        <v>2331</v>
      </c>
      <c r="D53" s="1" t="s">
        <v>2332</v>
      </c>
      <c r="E53" s="1">
        <f t="shared" si="1"/>
        <v>1044</v>
      </c>
      <c r="F53" s="14">
        <f>Table_1__15[[#This Row],[Population'[2']]]/Table_1__15[[#This Row],[Area]]</f>
        <v>37.308429118773944</v>
      </c>
    </row>
    <row r="54" spans="1:6" x14ac:dyDescent="0.45">
      <c r="A54" s="1" t="s">
        <v>803</v>
      </c>
      <c r="B54" s="1" t="s">
        <v>231</v>
      </c>
      <c r="C54" s="1" t="s">
        <v>2032</v>
      </c>
      <c r="D54" s="1" t="s">
        <v>2333</v>
      </c>
      <c r="E54" s="1">
        <f t="shared" si="1"/>
        <v>618</v>
      </c>
      <c r="F54" s="14">
        <f>Table_1__15[[#This Row],[Population'[2']]]/Table_1__15[[#This Row],[Area]]</f>
        <v>49.037216828478961</v>
      </c>
    </row>
    <row r="55" spans="1:6" x14ac:dyDescent="0.45">
      <c r="A55" s="1" t="s">
        <v>188</v>
      </c>
      <c r="B55" s="1" t="s">
        <v>246</v>
      </c>
      <c r="C55" s="1" t="s">
        <v>2334</v>
      </c>
      <c r="D55" s="1" t="s">
        <v>2335</v>
      </c>
      <c r="E55" s="1">
        <f t="shared" si="1"/>
        <v>581</v>
      </c>
      <c r="F55" s="14">
        <f>Table_1__15[[#This Row],[Population'[2']]]/Table_1__15[[#This Row],[Area]]</f>
        <v>190.65060240963857</v>
      </c>
    </row>
    <row r="56" spans="1:6" x14ac:dyDescent="0.45">
      <c r="A56" s="1" t="s">
        <v>2336</v>
      </c>
      <c r="B56" s="1" t="s">
        <v>250</v>
      </c>
      <c r="C56" s="1" t="s">
        <v>2337</v>
      </c>
      <c r="D56" s="1" t="s">
        <v>2338</v>
      </c>
      <c r="E56" s="1">
        <f t="shared" si="1"/>
        <v>864</v>
      </c>
      <c r="F56" s="14">
        <f>Table_1__15[[#This Row],[Population'[2']]]/Table_1__15[[#This Row],[Area]]</f>
        <v>55.283564814814817</v>
      </c>
    </row>
    <row r="57" spans="1:6" x14ac:dyDescent="0.45">
      <c r="A57" s="1" t="s">
        <v>192</v>
      </c>
      <c r="B57" s="1" t="s">
        <v>254</v>
      </c>
      <c r="C57" s="1" t="s">
        <v>2339</v>
      </c>
      <c r="D57" s="1" t="s">
        <v>2329</v>
      </c>
      <c r="E57" s="1">
        <f t="shared" si="1"/>
        <v>725</v>
      </c>
      <c r="F57" s="14">
        <f>Table_1__15[[#This Row],[Population'[2']]]/Table_1__15[[#This Row],[Area]]</f>
        <v>371.42344827586209</v>
      </c>
    </row>
    <row r="58" spans="1:6" x14ac:dyDescent="0.45">
      <c r="A58" s="1" t="s">
        <v>201</v>
      </c>
      <c r="B58" s="1" t="s">
        <v>258</v>
      </c>
      <c r="C58" s="1" t="s">
        <v>2340</v>
      </c>
      <c r="D58" s="1" t="s">
        <v>1550</v>
      </c>
      <c r="E58" s="1">
        <f t="shared" si="1"/>
        <v>572</v>
      </c>
      <c r="F58" s="14">
        <f>Table_1__15[[#This Row],[Population'[2']]]/Table_1__15[[#This Row],[Area]]</f>
        <v>68.9458041958042</v>
      </c>
    </row>
    <row r="59" spans="1:6" x14ac:dyDescent="0.45">
      <c r="A59" s="1" t="s">
        <v>206</v>
      </c>
      <c r="B59" s="1" t="s">
        <v>262</v>
      </c>
      <c r="C59" s="1" t="s">
        <v>2341</v>
      </c>
      <c r="D59" s="1" t="s">
        <v>1730</v>
      </c>
      <c r="E59" s="1">
        <f t="shared" si="1"/>
        <v>386</v>
      </c>
      <c r="F59" s="14">
        <f>Table_1__15[[#This Row],[Population'[2']]]/Table_1__15[[#This Row],[Area]]</f>
        <v>32.746113989637308</v>
      </c>
    </row>
    <row r="60" spans="1:6" x14ac:dyDescent="0.45">
      <c r="A60" s="1" t="s">
        <v>2342</v>
      </c>
      <c r="B60" s="1" t="s">
        <v>265</v>
      </c>
      <c r="C60" s="1" t="s">
        <v>2343</v>
      </c>
      <c r="D60" s="1" t="s">
        <v>2344</v>
      </c>
      <c r="E60" s="1">
        <f t="shared" si="1"/>
        <v>539</v>
      </c>
      <c r="F60" s="14">
        <f>Table_1__15[[#This Row],[Population'[2']]]/Table_1__15[[#This Row],[Area]]</f>
        <v>27.209647495361782</v>
      </c>
    </row>
    <row r="61" spans="1:6" x14ac:dyDescent="0.45">
      <c r="A61" s="1" t="s">
        <v>2345</v>
      </c>
      <c r="B61" s="1" t="s">
        <v>269</v>
      </c>
      <c r="C61" s="1" t="s">
        <v>2346</v>
      </c>
      <c r="D61" s="1" t="s">
        <v>2347</v>
      </c>
      <c r="E61" s="1">
        <f t="shared" si="1"/>
        <v>239</v>
      </c>
      <c r="F61" s="14">
        <f>Table_1__15[[#This Row],[Population'[2']]]/Table_1__15[[#This Row],[Area]]</f>
        <v>64.556485355648533</v>
      </c>
    </row>
    <row r="62" spans="1:6" x14ac:dyDescent="0.45">
      <c r="A62" s="1" t="s">
        <v>2348</v>
      </c>
      <c r="B62" s="1" t="s">
        <v>234</v>
      </c>
      <c r="C62" s="1" t="s">
        <v>2349</v>
      </c>
      <c r="D62" s="1" t="s">
        <v>2350</v>
      </c>
      <c r="E62" s="1">
        <f t="shared" si="1"/>
        <v>589</v>
      </c>
      <c r="F62" s="14">
        <f>Table_1__15[[#This Row],[Population'[2']]]/Table_1__15[[#This Row],[Area]]</f>
        <v>55.368421052631582</v>
      </c>
    </row>
    <row r="63" spans="1:6" x14ac:dyDescent="0.45">
      <c r="A63" s="1" t="s">
        <v>2320</v>
      </c>
      <c r="B63" s="1" t="s">
        <v>238</v>
      </c>
      <c r="C63" s="1" t="s">
        <v>2351</v>
      </c>
      <c r="D63" s="1" t="s">
        <v>2352</v>
      </c>
      <c r="E63" s="1">
        <f t="shared" si="1"/>
        <v>604</v>
      </c>
      <c r="F63" s="14">
        <f>Table_1__15[[#This Row],[Population'[2']]]/Table_1__15[[#This Row],[Area]]</f>
        <v>511.19205298013247</v>
      </c>
    </row>
    <row r="64" spans="1:6" x14ac:dyDescent="0.45">
      <c r="A64" s="1" t="s">
        <v>2353</v>
      </c>
      <c r="B64" s="1" t="s">
        <v>242</v>
      </c>
      <c r="C64" s="1" t="s">
        <v>2355</v>
      </c>
      <c r="D64" s="1" t="s">
        <v>2356</v>
      </c>
      <c r="E64" s="1">
        <f t="shared" ref="E64:E95" si="2">VALUE(LEFT(D64,SEARCH("sq",D64)-2))</f>
        <v>1184</v>
      </c>
      <c r="F64" s="14">
        <f>Table_1__15[[#This Row],[Population'[2']]]/Table_1__15[[#This Row],[Area]]</f>
        <v>143.21959459459458</v>
      </c>
    </row>
    <row r="65" spans="1:6" x14ac:dyDescent="0.45">
      <c r="A65" s="1" t="s">
        <v>2357</v>
      </c>
      <c r="B65" s="1" t="s">
        <v>273</v>
      </c>
      <c r="C65" s="1" t="s">
        <v>2358</v>
      </c>
      <c r="D65" s="1" t="s">
        <v>1655</v>
      </c>
      <c r="E65" s="1">
        <f t="shared" si="2"/>
        <v>314</v>
      </c>
      <c r="F65" s="14">
        <f>Table_1__15[[#This Row],[Population'[2']]]/Table_1__15[[#This Row],[Area]]</f>
        <v>40.461783439490446</v>
      </c>
    </row>
    <row r="66" spans="1:6" x14ac:dyDescent="0.45">
      <c r="A66" s="1" t="s">
        <v>2359</v>
      </c>
      <c r="B66" s="1" t="s">
        <v>277</v>
      </c>
      <c r="C66" s="1" t="s">
        <v>2360</v>
      </c>
      <c r="D66" s="1" t="s">
        <v>2361</v>
      </c>
      <c r="E66" s="1">
        <f t="shared" si="2"/>
        <v>561</v>
      </c>
      <c r="F66" s="14">
        <f>Table_1__15[[#This Row],[Population'[2']]]/Table_1__15[[#This Row],[Area]]</f>
        <v>29.294117647058822</v>
      </c>
    </row>
    <row r="67" spans="1:6" x14ac:dyDescent="0.45">
      <c r="A67" s="1" t="s">
        <v>85</v>
      </c>
      <c r="B67" s="1" t="s">
        <v>282</v>
      </c>
      <c r="C67" s="1" t="s">
        <v>2362</v>
      </c>
      <c r="D67" s="1" t="s">
        <v>1759</v>
      </c>
      <c r="E67" s="1">
        <f t="shared" si="2"/>
        <v>388</v>
      </c>
      <c r="F67" s="14">
        <f>Table_1__15[[#This Row],[Population'[2']]]/Table_1__15[[#This Row],[Area]]</f>
        <v>84.94072164948453</v>
      </c>
    </row>
    <row r="68" spans="1:6" x14ac:dyDescent="0.45">
      <c r="A68" s="1" t="s">
        <v>11</v>
      </c>
      <c r="B68" s="1" t="s">
        <v>956</v>
      </c>
      <c r="C68" s="1" t="s">
        <v>2363</v>
      </c>
      <c r="D68" s="1" t="s">
        <v>1439</v>
      </c>
      <c r="E68" s="1">
        <f t="shared" si="2"/>
        <v>704</v>
      </c>
      <c r="F68" s="14">
        <f>Table_1__15[[#This Row],[Population'[2']]]/Table_1__15[[#This Row],[Area]]</f>
        <v>42.761363636363633</v>
      </c>
    </row>
    <row r="69" spans="1:6" x14ac:dyDescent="0.45">
      <c r="A69" s="1" t="s">
        <v>220</v>
      </c>
      <c r="B69" s="1" t="s">
        <v>963</v>
      </c>
      <c r="C69" s="1" t="s">
        <v>2364</v>
      </c>
      <c r="D69" s="1" t="s">
        <v>2365</v>
      </c>
      <c r="E69" s="1">
        <f t="shared" si="2"/>
        <v>569</v>
      </c>
      <c r="F69" s="14">
        <f>Table_1__15[[#This Row],[Population'[2']]]/Table_1__15[[#This Row],[Area]]</f>
        <v>62.472759226713535</v>
      </c>
    </row>
    <row r="70" spans="1:6" x14ac:dyDescent="0.45">
      <c r="A70" s="1" t="s">
        <v>2366</v>
      </c>
      <c r="B70" s="1" t="s">
        <v>970</v>
      </c>
      <c r="C70" s="1" t="s">
        <v>2367</v>
      </c>
      <c r="D70" s="1" t="s">
        <v>1979</v>
      </c>
      <c r="E70" s="1">
        <f t="shared" si="2"/>
        <v>336</v>
      </c>
      <c r="F70" s="14">
        <f>Table_1__15[[#This Row],[Population'[2']]]/Table_1__15[[#This Row],[Area]]</f>
        <v>44.18452380952381</v>
      </c>
    </row>
    <row r="71" spans="1:6" x14ac:dyDescent="0.45">
      <c r="A71" s="1" t="s">
        <v>2327</v>
      </c>
      <c r="B71" s="1" t="s">
        <v>976</v>
      </c>
      <c r="C71" s="1" t="s">
        <v>2368</v>
      </c>
      <c r="D71" s="1" t="s">
        <v>2369</v>
      </c>
      <c r="E71" s="1">
        <f t="shared" si="2"/>
        <v>759</v>
      </c>
      <c r="F71" s="14">
        <f>Table_1__15[[#This Row],[Population'[2']]]/Table_1__15[[#This Row],[Area]]</f>
        <v>70.483530961791828</v>
      </c>
    </row>
    <row r="72" spans="1:6" x14ac:dyDescent="0.45">
      <c r="A72" s="1" t="s">
        <v>2370</v>
      </c>
      <c r="B72" s="1" t="s">
        <v>983</v>
      </c>
      <c r="C72" s="1" t="s">
        <v>2371</v>
      </c>
      <c r="D72" s="1" t="s">
        <v>2372</v>
      </c>
      <c r="E72" s="1">
        <f t="shared" si="2"/>
        <v>620</v>
      </c>
      <c r="F72" s="14">
        <f>Table_1__15[[#This Row],[Population'[2']]]/Table_1__15[[#This Row],[Area]]</f>
        <v>300.7967741935484</v>
      </c>
    </row>
    <row r="73" spans="1:6" x14ac:dyDescent="0.45">
      <c r="A73" s="1" t="s">
        <v>224</v>
      </c>
      <c r="B73" s="1" t="s">
        <v>990</v>
      </c>
      <c r="C73" s="1" t="s">
        <v>2373</v>
      </c>
      <c r="D73" s="1" t="s">
        <v>1895</v>
      </c>
      <c r="E73" s="1">
        <f t="shared" si="2"/>
        <v>441</v>
      </c>
      <c r="F73" s="14">
        <f>Table_1__15[[#This Row],[Population'[2']]]/Table_1__15[[#This Row],[Area]]</f>
        <v>50.680272108843539</v>
      </c>
    </row>
    <row r="74" spans="1:6" x14ac:dyDescent="0.45">
      <c r="A74" s="1" t="s">
        <v>2374</v>
      </c>
      <c r="B74" s="1" t="s">
        <v>998</v>
      </c>
      <c r="C74" s="1" t="s">
        <v>2375</v>
      </c>
      <c r="D74" s="1" t="s">
        <v>1649</v>
      </c>
      <c r="E74" s="1">
        <f t="shared" si="2"/>
        <v>440</v>
      </c>
      <c r="F74" s="14">
        <f>Table_1__15[[#This Row],[Population'[2']]]/Table_1__15[[#This Row],[Area]]</f>
        <v>38.020454545454548</v>
      </c>
    </row>
    <row r="75" spans="1:6" x14ac:dyDescent="0.45">
      <c r="A75" s="1" t="s">
        <v>21</v>
      </c>
      <c r="B75" s="1" t="s">
        <v>1006</v>
      </c>
      <c r="C75" s="1" t="s">
        <v>2376</v>
      </c>
      <c r="D75" s="1" t="s">
        <v>2377</v>
      </c>
      <c r="E75" s="1">
        <f t="shared" si="2"/>
        <v>830</v>
      </c>
      <c r="F75" s="14">
        <f>Table_1__15[[#This Row],[Population'[2']]]/Table_1__15[[#This Row],[Area]]</f>
        <v>19.795180722891565</v>
      </c>
    </row>
    <row r="76" spans="1:6" x14ac:dyDescent="0.45">
      <c r="A76" s="1" t="s">
        <v>896</v>
      </c>
      <c r="B76" s="1" t="s">
        <v>1784</v>
      </c>
      <c r="C76" s="1" t="s">
        <v>2378</v>
      </c>
      <c r="D76" s="1" t="s">
        <v>1925</v>
      </c>
      <c r="E76" s="1">
        <f t="shared" si="2"/>
        <v>371</v>
      </c>
      <c r="F76" s="14">
        <f>Table_1__15[[#This Row],[Population'[2']]]/Table_1__15[[#This Row],[Area]]</f>
        <v>12.048517520215633</v>
      </c>
    </row>
    <row r="77" spans="1:6" x14ac:dyDescent="0.45">
      <c r="A77" s="1" t="s">
        <v>631</v>
      </c>
      <c r="B77" s="1" t="s">
        <v>1787</v>
      </c>
      <c r="C77" s="1" t="s">
        <v>2379</v>
      </c>
      <c r="D77" s="1" t="s">
        <v>1997</v>
      </c>
      <c r="E77" s="1">
        <f t="shared" si="2"/>
        <v>201</v>
      </c>
      <c r="F77" s="14">
        <f>Table_1__15[[#This Row],[Population'[2']]]/Table_1__15[[#This Row],[Area]]</f>
        <v>30.651741293532339</v>
      </c>
    </row>
    <row r="78" spans="1:6" x14ac:dyDescent="0.45">
      <c r="A78" s="1" t="s">
        <v>1542</v>
      </c>
      <c r="B78" s="1" t="s">
        <v>1791</v>
      </c>
      <c r="C78" s="1" t="s">
        <v>2380</v>
      </c>
      <c r="D78" s="1" t="s">
        <v>2381</v>
      </c>
      <c r="E78" s="1">
        <f t="shared" si="2"/>
        <v>160</v>
      </c>
      <c r="F78" s="14">
        <f>Table_1__15[[#This Row],[Population'[2']]]/Table_1__15[[#This Row],[Area]]</f>
        <v>37.537500000000001</v>
      </c>
    </row>
    <row r="79" spans="1:6" x14ac:dyDescent="0.45">
      <c r="A79" s="1" t="s">
        <v>237</v>
      </c>
      <c r="B79" s="1" t="s">
        <v>1794</v>
      </c>
      <c r="C79" s="1" t="s">
        <v>2382</v>
      </c>
      <c r="D79" s="1" t="s">
        <v>2383</v>
      </c>
      <c r="E79" s="1">
        <f t="shared" si="2"/>
        <v>578</v>
      </c>
      <c r="F79" s="14">
        <f>Table_1__15[[#This Row],[Population'[2']]]/Table_1__15[[#This Row],[Area]]</f>
        <v>57.916955017301035</v>
      </c>
    </row>
    <row r="80" spans="1:6" x14ac:dyDescent="0.45">
      <c r="A80" s="1" t="s">
        <v>2384</v>
      </c>
      <c r="B80" s="1" t="s">
        <v>1798</v>
      </c>
      <c r="C80" s="1" t="s">
        <v>2385</v>
      </c>
      <c r="D80" s="1" t="s">
        <v>2009</v>
      </c>
      <c r="E80" s="1">
        <f t="shared" si="2"/>
        <v>360</v>
      </c>
      <c r="F80" s="14">
        <f>Table_1__15[[#This Row],[Population'[2']]]/Table_1__15[[#This Row],[Area]]</f>
        <v>45.091666666666669</v>
      </c>
    </row>
    <row r="81" spans="1:6" x14ac:dyDescent="0.45">
      <c r="A81" s="1" t="s">
        <v>2386</v>
      </c>
      <c r="B81" s="1" t="s">
        <v>1802</v>
      </c>
      <c r="C81" s="1" t="s">
        <v>2387</v>
      </c>
      <c r="D81" s="1" t="s">
        <v>1744</v>
      </c>
      <c r="E81" s="1">
        <f t="shared" si="2"/>
        <v>427</v>
      </c>
      <c r="F81" s="14">
        <f>Table_1__15[[#This Row],[Population'[2']]]/Table_1__15[[#This Row],[Area]]</f>
        <v>345.5409836065574</v>
      </c>
    </row>
    <row r="82" spans="1:6" x14ac:dyDescent="0.45">
      <c r="A82" s="1" t="s">
        <v>924</v>
      </c>
      <c r="B82" s="1" t="s">
        <v>1809</v>
      </c>
      <c r="C82" s="1" t="s">
        <v>2388</v>
      </c>
      <c r="D82" s="1" t="s">
        <v>2389</v>
      </c>
      <c r="E82" s="1">
        <f t="shared" si="2"/>
        <v>383</v>
      </c>
      <c r="F82" s="14">
        <f>Table_1__15[[#This Row],[Population'[2']]]/Table_1__15[[#This Row],[Area]]</f>
        <v>65.046997389033947</v>
      </c>
    </row>
    <row r="83" spans="1:6" x14ac:dyDescent="0.45">
      <c r="A83" s="1" t="s">
        <v>2229</v>
      </c>
      <c r="B83" s="1" t="s">
        <v>1812</v>
      </c>
      <c r="C83" s="1" t="s">
        <v>2390</v>
      </c>
      <c r="D83" s="1" t="s">
        <v>2391</v>
      </c>
      <c r="E83" s="1">
        <f t="shared" si="2"/>
        <v>868</v>
      </c>
      <c r="F83" s="14">
        <f>Table_1__15[[#This Row],[Population'[2']]]/Table_1__15[[#This Row],[Area]]</f>
        <v>227.4942396313364</v>
      </c>
    </row>
    <row r="84" spans="1:6" x14ac:dyDescent="0.45">
      <c r="A84" s="1" t="s">
        <v>2213</v>
      </c>
      <c r="B84" s="1" t="s">
        <v>1816</v>
      </c>
      <c r="C84" s="1" t="s">
        <v>2392</v>
      </c>
      <c r="D84" s="1" t="s">
        <v>2393</v>
      </c>
      <c r="E84" s="1">
        <f t="shared" si="2"/>
        <v>437</v>
      </c>
      <c r="F84" s="14">
        <f>Table_1__15[[#This Row],[Population'[2']]]/Table_1__15[[#This Row],[Area]]</f>
        <v>17.263157894736842</v>
      </c>
    </row>
    <row r="85" spans="1:6" x14ac:dyDescent="0.45">
      <c r="A85" s="1" t="s">
        <v>931</v>
      </c>
      <c r="B85" s="1" t="s">
        <v>1818</v>
      </c>
      <c r="C85" s="1" t="s">
        <v>2394</v>
      </c>
      <c r="D85" s="1" t="s">
        <v>2395</v>
      </c>
      <c r="E85" s="1">
        <f t="shared" si="2"/>
        <v>251</v>
      </c>
      <c r="F85" s="14">
        <f>Table_1__15[[#This Row],[Population'[2']]]/Table_1__15[[#This Row],[Area]]</f>
        <v>21.334661354581673</v>
      </c>
    </row>
    <row r="86" spans="1:6" x14ac:dyDescent="0.45">
      <c r="A86" s="1" t="s">
        <v>247</v>
      </c>
      <c r="B86" s="1" t="s">
        <v>1821</v>
      </c>
      <c r="C86" s="1" t="s">
        <v>2396</v>
      </c>
      <c r="D86" s="1" t="s">
        <v>2369</v>
      </c>
      <c r="E86" s="1">
        <f t="shared" si="2"/>
        <v>759</v>
      </c>
      <c r="F86" s="14">
        <f>Table_1__15[[#This Row],[Population'[2']]]/Table_1__15[[#This Row],[Area]]</f>
        <v>29.463768115942027</v>
      </c>
    </row>
    <row r="87" spans="1:6" x14ac:dyDescent="0.45">
      <c r="A87" s="1" t="s">
        <v>245</v>
      </c>
      <c r="B87" s="1" t="s">
        <v>1805</v>
      </c>
      <c r="C87" s="1" t="s">
        <v>2397</v>
      </c>
      <c r="D87" s="1" t="s">
        <v>1444</v>
      </c>
      <c r="E87" s="1">
        <f t="shared" si="2"/>
        <v>664</v>
      </c>
      <c r="F87" s="14">
        <f>Table_1__15[[#This Row],[Population'[2']]]/Table_1__15[[#This Row],[Area]]</f>
        <v>406.71084337349396</v>
      </c>
    </row>
    <row r="88" spans="1:6" x14ac:dyDescent="0.45">
      <c r="A88" s="1" t="s">
        <v>2398</v>
      </c>
      <c r="B88" s="1" t="s">
        <v>1824</v>
      </c>
      <c r="C88" s="1" t="s">
        <v>2399</v>
      </c>
      <c r="D88" s="1" t="s">
        <v>2400</v>
      </c>
      <c r="E88" s="1">
        <f t="shared" si="2"/>
        <v>288</v>
      </c>
      <c r="F88" s="14">
        <f>Table_1__15[[#This Row],[Population'[2']]]/Table_1__15[[#This Row],[Area]]</f>
        <v>20.8125</v>
      </c>
    </row>
    <row r="89" spans="1:6" x14ac:dyDescent="0.45">
      <c r="A89" s="1" t="s">
        <v>2401</v>
      </c>
      <c r="B89" s="1" t="s">
        <v>1828</v>
      </c>
      <c r="C89" s="1" t="s">
        <v>2402</v>
      </c>
      <c r="D89" s="1" t="s">
        <v>2403</v>
      </c>
      <c r="E89" s="1">
        <f t="shared" si="2"/>
        <v>564</v>
      </c>
      <c r="F89" s="14">
        <f>Table_1__15[[#This Row],[Population'[2']]]/Table_1__15[[#This Row],[Area]]</f>
        <v>84.593971631205676</v>
      </c>
    </row>
    <row r="90" spans="1:6" x14ac:dyDescent="0.45">
      <c r="A90" s="1" t="s">
        <v>2354</v>
      </c>
      <c r="B90" s="1" t="s">
        <v>1831</v>
      </c>
      <c r="C90" s="1" t="s">
        <v>2404</v>
      </c>
      <c r="D90" s="1" t="s">
        <v>2405</v>
      </c>
      <c r="E90" s="1">
        <f t="shared" si="2"/>
        <v>649</v>
      </c>
      <c r="F90" s="14">
        <f>Table_1__15[[#This Row],[Population'[2']]]/Table_1__15[[#This Row],[Area]]</f>
        <v>208.61941448382126</v>
      </c>
    </row>
    <row r="91" spans="1:6" x14ac:dyDescent="0.45">
      <c r="A91" s="1" t="s">
        <v>573</v>
      </c>
      <c r="B91" s="1" t="s">
        <v>1834</v>
      </c>
      <c r="C91" s="1" t="s">
        <v>2406</v>
      </c>
      <c r="D91" s="1" t="s">
        <v>2407</v>
      </c>
      <c r="E91" s="1">
        <f t="shared" si="2"/>
        <v>416</v>
      </c>
      <c r="F91" s="14">
        <f>Table_1__15[[#This Row],[Population'[2']]]/Table_1__15[[#This Row],[Area]]</f>
        <v>42.807692307692307</v>
      </c>
    </row>
    <row r="92" spans="1:6" x14ac:dyDescent="0.45">
      <c r="A92" s="1" t="s">
        <v>2226</v>
      </c>
      <c r="B92" s="1" t="s">
        <v>1837</v>
      </c>
      <c r="C92" s="1" t="s">
        <v>2408</v>
      </c>
      <c r="D92" s="1" t="s">
        <v>2409</v>
      </c>
      <c r="E92" s="1">
        <f t="shared" si="2"/>
        <v>899</v>
      </c>
      <c r="F92" s="14">
        <f>Table_1__15[[#This Row],[Population'[2']]]/Table_1__15[[#This Row],[Area]]</f>
        <v>90.795328142380427</v>
      </c>
    </row>
    <row r="93" spans="1:6" x14ac:dyDescent="0.45">
      <c r="A93" s="1" t="s">
        <v>2410</v>
      </c>
      <c r="B93" s="1" t="s">
        <v>472</v>
      </c>
      <c r="C93" s="1" t="s">
        <v>2411</v>
      </c>
      <c r="D93" s="1" t="s">
        <v>2412</v>
      </c>
      <c r="E93" s="1">
        <f t="shared" si="2"/>
        <v>224</v>
      </c>
      <c r="F93" s="14">
        <f>Table_1__15[[#This Row],[Population'[2']]]/Table_1__15[[#This Row],[Area]]</f>
        <v>53.334821428571431</v>
      </c>
    </row>
    <row r="94" spans="1:6" x14ac:dyDescent="0.45">
      <c r="A94" s="1" t="s">
        <v>1746</v>
      </c>
      <c r="B94" s="1" t="s">
        <v>1843</v>
      </c>
      <c r="C94" s="1" t="s">
        <v>2413</v>
      </c>
      <c r="D94" s="1" t="s">
        <v>1489</v>
      </c>
      <c r="E94" s="1">
        <f t="shared" si="2"/>
        <v>543</v>
      </c>
      <c r="F94" s="14">
        <f>Table_1__15[[#This Row],[Population'[2']]]/Table_1__15[[#This Row],[Area]]</f>
        <v>32.609576427255988</v>
      </c>
    </row>
    <row r="95" spans="1:6" x14ac:dyDescent="0.45">
      <c r="A95" s="1" t="s">
        <v>62</v>
      </c>
      <c r="B95" s="1" t="s">
        <v>1854</v>
      </c>
      <c r="C95" s="1" t="s">
        <v>2414</v>
      </c>
      <c r="D95" s="1" t="s">
        <v>2129</v>
      </c>
      <c r="E95" s="1">
        <f t="shared" si="2"/>
        <v>563</v>
      </c>
      <c r="F95" s="14">
        <f>Table_1__15[[#This Row],[Population'[2']]]/Table_1__15[[#This Row],[Area]]</f>
        <v>26.138543516873892</v>
      </c>
    </row>
    <row r="96" spans="1:6" x14ac:dyDescent="0.45">
      <c r="A96" s="1" t="s">
        <v>2030</v>
      </c>
      <c r="B96" s="1" t="s">
        <v>1858</v>
      </c>
      <c r="C96" s="1" t="s">
        <v>2415</v>
      </c>
      <c r="D96" s="1" t="s">
        <v>2416</v>
      </c>
      <c r="E96" s="1">
        <f t="shared" ref="E96:E102" si="3">VALUE(LEFT(D96,SEARCH("sq",D96)-2))</f>
        <v>714</v>
      </c>
      <c r="F96" s="14">
        <f>Table_1__15[[#This Row],[Population'[2']]]/Table_1__15[[#This Row],[Area]]</f>
        <v>23.473389355742295</v>
      </c>
    </row>
    <row r="97" spans="1:6" x14ac:dyDescent="0.45">
      <c r="A97" s="1" t="s">
        <v>989</v>
      </c>
      <c r="B97" s="1" t="s">
        <v>1846</v>
      </c>
      <c r="C97" s="1" t="s">
        <v>2417</v>
      </c>
      <c r="D97" s="1" t="s">
        <v>2418</v>
      </c>
      <c r="E97" s="1">
        <f t="shared" si="3"/>
        <v>495</v>
      </c>
      <c r="F97" s="14">
        <f>Table_1__15[[#This Row],[Population'[2']]]/Table_1__15[[#This Row],[Area]]</f>
        <v>29.626262626262626</v>
      </c>
    </row>
    <row r="98" spans="1:6" x14ac:dyDescent="0.45">
      <c r="A98" s="1" t="s">
        <v>2419</v>
      </c>
      <c r="B98" s="1" t="s">
        <v>488</v>
      </c>
      <c r="C98" s="1" t="s">
        <v>2420</v>
      </c>
      <c r="D98" s="1" t="s">
        <v>2421</v>
      </c>
      <c r="E98" s="1">
        <f t="shared" si="3"/>
        <v>685</v>
      </c>
      <c r="F98" s="14">
        <f>Table_1__15[[#This Row],[Population'[2']]]/Table_1__15[[#This Row],[Area]]</f>
        <v>85.398540145985407</v>
      </c>
    </row>
    <row r="99" spans="1:6" x14ac:dyDescent="0.45">
      <c r="A99" s="1" t="s">
        <v>2422</v>
      </c>
      <c r="B99" s="1" t="s">
        <v>1850</v>
      </c>
      <c r="C99" s="1" t="s">
        <v>2423</v>
      </c>
      <c r="D99" s="1" t="s">
        <v>2424</v>
      </c>
      <c r="E99" s="1">
        <f t="shared" si="3"/>
        <v>837</v>
      </c>
      <c r="F99" s="14">
        <f>Table_1__15[[#This Row],[Population'[2']]]/Table_1__15[[#This Row],[Area]]</f>
        <v>809.51015531660698</v>
      </c>
    </row>
    <row r="100" spans="1:6" x14ac:dyDescent="0.45">
      <c r="A100" s="1" t="s">
        <v>2425</v>
      </c>
      <c r="B100" s="1" t="s">
        <v>1861</v>
      </c>
      <c r="C100" s="1" t="s">
        <v>2426</v>
      </c>
      <c r="D100" s="1" t="s">
        <v>1657</v>
      </c>
      <c r="E100" s="1">
        <f t="shared" si="3"/>
        <v>424</v>
      </c>
      <c r="F100" s="14">
        <f>Table_1__15[[#This Row],[Population'[2']]]/Table_1__15[[#This Row],[Area]]</f>
        <v>156.50235849056602</v>
      </c>
    </row>
    <row r="101" spans="1:6" x14ac:dyDescent="0.45">
      <c r="A101" s="1" t="s">
        <v>2209</v>
      </c>
      <c r="B101" s="1" t="s">
        <v>1862</v>
      </c>
      <c r="C101" s="1" t="s">
        <v>2427</v>
      </c>
      <c r="D101" s="1" t="s">
        <v>2428</v>
      </c>
      <c r="E101" s="1">
        <f t="shared" si="3"/>
        <v>514</v>
      </c>
      <c r="F101" s="14">
        <f>Table_1__15[[#This Row],[Population'[2']]]/Table_1__15[[#This Row],[Area]]</f>
        <v>574.44747081712057</v>
      </c>
    </row>
    <row r="102" spans="1:6" x14ac:dyDescent="0.45">
      <c r="A102" s="1" t="s">
        <v>2429</v>
      </c>
      <c r="B102" s="1" t="s">
        <v>2430</v>
      </c>
      <c r="C102" s="1" t="s">
        <v>2431</v>
      </c>
      <c r="D102" s="1" t="s">
        <v>1807</v>
      </c>
      <c r="E102" s="1">
        <f t="shared" si="3"/>
        <v>528</v>
      </c>
      <c r="F102" s="14">
        <f>Table_1__15[[#This Row],[Population'[2']]]/Table_1__15[[#This Row],[Area]]</f>
        <v>73.227272727272734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CCADD-73CA-437C-B66E-53D4553D6A82}">
  <dimension ref="A1:F93"/>
  <sheetViews>
    <sheetView workbookViewId="0">
      <selection activeCell="C1" sqref="C1:C1048576"/>
    </sheetView>
  </sheetViews>
  <sheetFormatPr defaultRowHeight="14.25" x14ac:dyDescent="0.45"/>
  <cols>
    <col min="1" max="1" width="18.59765625" bestFit="1" customWidth="1"/>
    <col min="2" max="2" width="13.265625" bestFit="1" customWidth="1"/>
    <col min="3" max="3" width="14.59765625" style="11" bestFit="1" customWidth="1"/>
    <col min="4" max="4" width="22" bestFit="1" customWidth="1"/>
    <col min="5" max="6" width="9.06640625" style="11"/>
  </cols>
  <sheetData>
    <row r="1" spans="1:6" x14ac:dyDescent="0.45">
      <c r="A1" t="s">
        <v>0</v>
      </c>
      <c r="B1" t="s">
        <v>1013</v>
      </c>
      <c r="C1" s="11" t="s">
        <v>2202</v>
      </c>
      <c r="D1" t="s">
        <v>2432</v>
      </c>
      <c r="E1" s="11" t="s">
        <v>292</v>
      </c>
      <c r="F1" s="11" t="s">
        <v>7417</v>
      </c>
    </row>
    <row r="2" spans="1:6" x14ac:dyDescent="0.45">
      <c r="A2" s="1" t="s">
        <v>1065</v>
      </c>
      <c r="B2" s="1" t="s">
        <v>10</v>
      </c>
      <c r="C2" s="12" t="s">
        <v>2433</v>
      </c>
      <c r="D2" s="1" t="s">
        <v>2434</v>
      </c>
      <c r="E2" s="12">
        <f t="shared" ref="E2:E32" si="0">VALUE(LEFT(D2,SEARCH("sq",D2)-2))</f>
        <v>339</v>
      </c>
      <c r="F2" s="14">
        <f>Table_1__2[[#This Row],[Population'[2']]]/Table_1__2[[#This Row],[Area]]</f>
        <v>101.43657817109144</v>
      </c>
    </row>
    <row r="3" spans="1:6" x14ac:dyDescent="0.45">
      <c r="A3" s="1" t="s">
        <v>2435</v>
      </c>
      <c r="B3" s="1" t="s">
        <v>16</v>
      </c>
      <c r="C3" s="12" t="s">
        <v>2436</v>
      </c>
      <c r="D3" s="1" t="s">
        <v>2437</v>
      </c>
      <c r="E3" s="12">
        <f t="shared" si="0"/>
        <v>657</v>
      </c>
      <c r="F3" s="14">
        <f>Table_1__2[[#This Row],[Population'[2']]]/Table_1__2[[#This Row],[Area]]</f>
        <v>540.83561643835617</v>
      </c>
    </row>
    <row r="4" spans="1:6" x14ac:dyDescent="0.45">
      <c r="A4" s="1" t="s">
        <v>2438</v>
      </c>
      <c r="B4" s="1" t="s">
        <v>20</v>
      </c>
      <c r="C4" s="12" t="s">
        <v>2439</v>
      </c>
      <c r="D4" s="1" t="s">
        <v>2440</v>
      </c>
      <c r="E4" s="12">
        <f t="shared" si="0"/>
        <v>407</v>
      </c>
      <c r="F4" s="14">
        <f>Table_1__2[[#This Row],[Population'[2']]]/Table_1__2[[#This Row],[Area]]</f>
        <v>188.68304668304668</v>
      </c>
    </row>
    <row r="5" spans="1:6" x14ac:dyDescent="0.45">
      <c r="A5" s="1" t="s">
        <v>557</v>
      </c>
      <c r="B5" s="1" t="s">
        <v>25</v>
      </c>
      <c r="C5" s="12" t="s">
        <v>2441</v>
      </c>
      <c r="D5" s="1" t="s">
        <v>2442</v>
      </c>
      <c r="E5" s="12">
        <f t="shared" si="0"/>
        <v>406</v>
      </c>
      <c r="F5" s="14">
        <f>Table_1__2[[#This Row],[Population'[2']]]/Table_1__2[[#This Row],[Area]]</f>
        <v>21.807881773399014</v>
      </c>
    </row>
    <row r="6" spans="1:6" x14ac:dyDescent="0.45">
      <c r="A6" s="1" t="s">
        <v>2443</v>
      </c>
      <c r="B6" s="1" t="s">
        <v>29</v>
      </c>
      <c r="C6" s="12" t="s">
        <v>2445</v>
      </c>
      <c r="D6" s="1" t="s">
        <v>2446</v>
      </c>
      <c r="E6" s="12">
        <f t="shared" si="0"/>
        <v>165</v>
      </c>
      <c r="F6" s="14">
        <f>Table_1__2[[#This Row],[Population'[2']]]/Table_1__2[[#This Row],[Area]]</f>
        <v>77.369696969696975</v>
      </c>
    </row>
    <row r="7" spans="1:6" x14ac:dyDescent="0.45">
      <c r="A7" s="1" t="s">
        <v>563</v>
      </c>
      <c r="B7" s="1" t="s">
        <v>33</v>
      </c>
      <c r="C7" s="12" t="s">
        <v>2447</v>
      </c>
      <c r="D7" s="1" t="s">
        <v>2448</v>
      </c>
      <c r="E7" s="12">
        <f t="shared" si="0"/>
        <v>423</v>
      </c>
      <c r="F7" s="14">
        <f>Table_1__2[[#This Row],[Population'[2']]]/Table_1__2[[#This Row],[Area]]</f>
        <v>133.90070921985816</v>
      </c>
    </row>
    <row r="8" spans="1:6" x14ac:dyDescent="0.45">
      <c r="A8" s="1" t="s">
        <v>2212</v>
      </c>
      <c r="B8" s="1" t="s">
        <v>37</v>
      </c>
      <c r="C8" s="12" t="s">
        <v>2449</v>
      </c>
      <c r="D8" s="1" t="s">
        <v>2450</v>
      </c>
      <c r="E8" s="12">
        <f t="shared" si="0"/>
        <v>312</v>
      </c>
      <c r="F8" s="14">
        <f>Table_1__2[[#This Row],[Population'[2']]]/Table_1__2[[#This Row],[Area]]</f>
        <v>48.852564102564102</v>
      </c>
    </row>
    <row r="9" spans="1:6" x14ac:dyDescent="0.45">
      <c r="A9" s="1" t="s">
        <v>583</v>
      </c>
      <c r="B9" s="1" t="s">
        <v>41</v>
      </c>
      <c r="C9" s="12" t="s">
        <v>2451</v>
      </c>
      <c r="D9" s="1" t="s">
        <v>2326</v>
      </c>
      <c r="E9" s="12">
        <f t="shared" si="0"/>
        <v>372</v>
      </c>
      <c r="F9" s="14">
        <f>Table_1__2[[#This Row],[Population'[2']]]/Table_1__2[[#This Row],[Area]]</f>
        <v>54.206989247311824</v>
      </c>
    </row>
    <row r="10" spans="1:6" x14ac:dyDescent="0.45">
      <c r="A10" s="1" t="s">
        <v>2222</v>
      </c>
      <c r="B10" s="1" t="s">
        <v>45</v>
      </c>
      <c r="C10" s="12" t="s">
        <v>2452</v>
      </c>
      <c r="D10" s="1" t="s">
        <v>2273</v>
      </c>
      <c r="E10" s="12">
        <f t="shared" si="0"/>
        <v>412</v>
      </c>
      <c r="F10" s="14">
        <f>Table_1__2[[#This Row],[Population'[2']]]/Table_1__2[[#This Row],[Area]]</f>
        <v>94.577669902912618</v>
      </c>
    </row>
    <row r="11" spans="1:6" x14ac:dyDescent="0.45">
      <c r="A11" s="1" t="s">
        <v>596</v>
      </c>
      <c r="B11" s="1" t="s">
        <v>49</v>
      </c>
      <c r="C11" s="12" t="s">
        <v>2453</v>
      </c>
      <c r="D11" s="1" t="s">
        <v>2454</v>
      </c>
      <c r="E11" s="12">
        <f t="shared" si="0"/>
        <v>373</v>
      </c>
      <c r="F11" s="14">
        <f>Table_1__2[[#This Row],[Population'[2']]]/Table_1__2[[#This Row],[Area]]</f>
        <v>295.52815013404825</v>
      </c>
    </row>
    <row r="12" spans="1:6" x14ac:dyDescent="0.45">
      <c r="A12" s="1" t="s">
        <v>65</v>
      </c>
      <c r="B12" s="1" t="s">
        <v>53</v>
      </c>
      <c r="C12" s="12" t="s">
        <v>2455</v>
      </c>
      <c r="D12" s="1" t="s">
        <v>2456</v>
      </c>
      <c r="E12" s="12">
        <f t="shared" si="0"/>
        <v>358</v>
      </c>
      <c r="F12" s="14">
        <f>Table_1__2[[#This Row],[Population'[2']]]/Table_1__2[[#This Row],[Area]]</f>
        <v>75.111731843575413</v>
      </c>
    </row>
    <row r="13" spans="1:6" x14ac:dyDescent="0.45">
      <c r="A13" s="1" t="s">
        <v>2236</v>
      </c>
      <c r="B13" s="1" t="s">
        <v>57</v>
      </c>
      <c r="C13" s="12" t="s">
        <v>2457</v>
      </c>
      <c r="D13" s="1" t="s">
        <v>2458</v>
      </c>
      <c r="E13" s="12">
        <f t="shared" si="0"/>
        <v>405</v>
      </c>
      <c r="F13" s="14">
        <f>Table_1__2[[#This Row],[Population'[2']]]/Table_1__2[[#This Row],[Area]]</f>
        <v>82.034567901234567</v>
      </c>
    </row>
    <row r="14" spans="1:6" x14ac:dyDescent="0.45">
      <c r="A14" s="1" t="s">
        <v>642</v>
      </c>
      <c r="B14" s="1" t="s">
        <v>61</v>
      </c>
      <c r="C14" s="12" t="s">
        <v>2459</v>
      </c>
      <c r="D14" s="1" t="s">
        <v>2215</v>
      </c>
      <c r="E14" s="12">
        <f t="shared" si="0"/>
        <v>306</v>
      </c>
      <c r="F14" s="14">
        <f>Table_1__2[[#This Row],[Population'[2']]]/Table_1__2[[#This Row],[Area]]</f>
        <v>35.009803921568626</v>
      </c>
    </row>
    <row r="15" spans="1:6" x14ac:dyDescent="0.45">
      <c r="A15" s="1" t="s">
        <v>2460</v>
      </c>
      <c r="B15" s="1" t="s">
        <v>66</v>
      </c>
      <c r="C15" s="12" t="s">
        <v>2461</v>
      </c>
      <c r="D15" s="1" t="s">
        <v>1928</v>
      </c>
      <c r="E15" s="12">
        <f t="shared" si="0"/>
        <v>429</v>
      </c>
      <c r="F15" s="14">
        <f>Table_1__2[[#This Row],[Population'[2']]]/Table_1__2[[#This Row],[Area]]</f>
        <v>73.771561771561778</v>
      </c>
    </row>
    <row r="16" spans="1:6" x14ac:dyDescent="0.45">
      <c r="A16" s="1" t="s">
        <v>2462</v>
      </c>
      <c r="B16" s="1" t="s">
        <v>70</v>
      </c>
      <c r="C16" s="12" t="s">
        <v>2463</v>
      </c>
      <c r="D16" s="1" t="s">
        <v>2464</v>
      </c>
      <c r="E16" s="12">
        <f t="shared" si="0"/>
        <v>305</v>
      </c>
      <c r="F16" s="14">
        <f>Table_1__2[[#This Row],[Population'[2']]]/Table_1__2[[#This Row],[Area]]</f>
        <v>164.08852459016393</v>
      </c>
    </row>
    <row r="17" spans="1:6" x14ac:dyDescent="0.45">
      <c r="A17" s="1" t="s">
        <v>1697</v>
      </c>
      <c r="B17" s="1" t="s">
        <v>74</v>
      </c>
      <c r="C17" s="12" t="s">
        <v>2465</v>
      </c>
      <c r="D17" s="1" t="s">
        <v>2454</v>
      </c>
      <c r="E17" s="12">
        <f t="shared" si="0"/>
        <v>373</v>
      </c>
      <c r="F17" s="14">
        <f>Table_1__2[[#This Row],[Population'[2']]]/Table_1__2[[#This Row],[Area]]</f>
        <v>69.008042895442358</v>
      </c>
    </row>
    <row r="18" spans="1:6" x14ac:dyDescent="0.45">
      <c r="A18" s="1" t="s">
        <v>113</v>
      </c>
      <c r="B18" s="1" t="s">
        <v>79</v>
      </c>
      <c r="C18" s="12" t="s">
        <v>2466</v>
      </c>
      <c r="D18" s="1" t="s">
        <v>2467</v>
      </c>
      <c r="E18" s="12">
        <f t="shared" si="0"/>
        <v>363</v>
      </c>
      <c r="F18" s="14">
        <f>Table_1__2[[#This Row],[Population'[2']]]/Table_1__2[[#This Row],[Area]]</f>
        <v>110.97796143250689</v>
      </c>
    </row>
    <row r="19" spans="1:6" x14ac:dyDescent="0.45">
      <c r="A19" s="1" t="s">
        <v>2468</v>
      </c>
      <c r="B19" s="1" t="s">
        <v>84</v>
      </c>
      <c r="C19" s="12" t="s">
        <v>2469</v>
      </c>
      <c r="D19" s="1" t="s">
        <v>2470</v>
      </c>
      <c r="E19" s="12">
        <f t="shared" si="0"/>
        <v>392</v>
      </c>
      <c r="F19" s="14">
        <f>Table_1__2[[#This Row],[Population'[2']]]/Table_1__2[[#This Row],[Area]]</f>
        <v>300.18112244897958</v>
      </c>
    </row>
    <row r="20" spans="1:6" x14ac:dyDescent="0.45">
      <c r="A20" s="1" t="s">
        <v>2471</v>
      </c>
      <c r="B20" s="1" t="s">
        <v>89</v>
      </c>
      <c r="C20" s="12" t="s">
        <v>2472</v>
      </c>
      <c r="D20" s="1" t="s">
        <v>1744</v>
      </c>
      <c r="E20" s="12">
        <f t="shared" si="0"/>
        <v>427</v>
      </c>
      <c r="F20" s="14">
        <f>Table_1__2[[#This Row],[Population'[2']]]/Table_1__2[[#This Row],[Area]]</f>
        <v>98.100702576112411</v>
      </c>
    </row>
    <row r="21" spans="1:6" x14ac:dyDescent="0.45">
      <c r="A21" s="1" t="s">
        <v>2473</v>
      </c>
      <c r="B21" s="1" t="s">
        <v>93</v>
      </c>
      <c r="C21" s="12" t="s">
        <v>2474</v>
      </c>
      <c r="D21" s="1" t="s">
        <v>2475</v>
      </c>
      <c r="E21" s="12">
        <f t="shared" si="0"/>
        <v>463</v>
      </c>
      <c r="F21" s="14">
        <f>Table_1__2[[#This Row],[Population'[2']]]/Table_1__2[[#This Row],[Area]]</f>
        <v>426.69330453563714</v>
      </c>
    </row>
    <row r="22" spans="1:6" x14ac:dyDescent="0.45">
      <c r="A22" s="1" t="s">
        <v>129</v>
      </c>
      <c r="B22" s="1" t="s">
        <v>98</v>
      </c>
      <c r="C22" s="12" t="s">
        <v>2476</v>
      </c>
      <c r="D22" s="1" t="s">
        <v>2477</v>
      </c>
      <c r="E22" s="12">
        <f t="shared" si="0"/>
        <v>215</v>
      </c>
      <c r="F22" s="14">
        <f>Table_1__2[[#This Row],[Population'[2']]]/Table_1__2[[#This Row],[Area]]</f>
        <v>112.91627906976744</v>
      </c>
    </row>
    <row r="23" spans="1:6" x14ac:dyDescent="0.45">
      <c r="A23" s="1" t="s">
        <v>1733</v>
      </c>
      <c r="B23" s="1" t="s">
        <v>103</v>
      </c>
      <c r="C23" s="12" t="s">
        <v>2478</v>
      </c>
      <c r="D23" s="1" t="s">
        <v>2479</v>
      </c>
      <c r="E23" s="12">
        <f t="shared" si="0"/>
        <v>148</v>
      </c>
      <c r="F23" s="14">
        <f>Table_1__2[[#This Row],[Population'[2']]]/Table_1__2[[#This Row],[Area]]</f>
        <v>503.90540540540542</v>
      </c>
    </row>
    <row r="24" spans="1:6" x14ac:dyDescent="0.45">
      <c r="A24" s="1" t="s">
        <v>2480</v>
      </c>
      <c r="B24" s="1" t="s">
        <v>106</v>
      </c>
      <c r="C24" s="12" t="s">
        <v>2481</v>
      </c>
      <c r="D24" s="1" t="s">
        <v>1871</v>
      </c>
      <c r="E24" s="12">
        <f t="shared" si="0"/>
        <v>396</v>
      </c>
      <c r="F24" s="14">
        <f>Table_1__2[[#This Row],[Population'[2']]]/Table_1__2[[#This Row],[Area]]</f>
        <v>43.535353535353536</v>
      </c>
    </row>
    <row r="25" spans="1:6" x14ac:dyDescent="0.45">
      <c r="A25" s="1" t="s">
        <v>80</v>
      </c>
      <c r="B25" s="1" t="s">
        <v>110</v>
      </c>
      <c r="C25" s="12" t="s">
        <v>2482</v>
      </c>
      <c r="D25" s="1" t="s">
        <v>2483</v>
      </c>
      <c r="E25" s="12">
        <f t="shared" si="0"/>
        <v>384</v>
      </c>
      <c r="F25" s="14">
        <f>Table_1__2[[#This Row],[Population'[2']]]/Table_1__2[[#This Row],[Area]]</f>
        <v>60.122395833333336</v>
      </c>
    </row>
    <row r="26" spans="1:6" x14ac:dyDescent="0.45">
      <c r="A26" s="1" t="s">
        <v>694</v>
      </c>
      <c r="B26" s="1" t="s">
        <v>114</v>
      </c>
      <c r="C26" s="12" t="s">
        <v>2485</v>
      </c>
      <c r="D26" s="1" t="s">
        <v>2486</v>
      </c>
      <c r="E26" s="12">
        <f t="shared" si="0"/>
        <v>368</v>
      </c>
      <c r="F26" s="14">
        <f>Table_1__2[[#This Row],[Population'[2']]]/Table_1__2[[#This Row],[Area]]</f>
        <v>56.619565217391305</v>
      </c>
    </row>
    <row r="27" spans="1:6" x14ac:dyDescent="0.45">
      <c r="A27" s="1" t="s">
        <v>2487</v>
      </c>
      <c r="B27" s="1" t="s">
        <v>118</v>
      </c>
      <c r="C27" s="12" t="s">
        <v>2488</v>
      </c>
      <c r="D27" s="1" t="s">
        <v>2489</v>
      </c>
      <c r="E27" s="12">
        <f t="shared" si="0"/>
        <v>487</v>
      </c>
      <c r="F27" s="14">
        <f>Table_1__2[[#This Row],[Population'[2']]]/Table_1__2[[#This Row],[Area]]</f>
        <v>68.794661190965087</v>
      </c>
    </row>
    <row r="28" spans="1:6" x14ac:dyDescent="0.45">
      <c r="A28" s="1" t="s">
        <v>708</v>
      </c>
      <c r="B28" s="1" t="s">
        <v>122</v>
      </c>
      <c r="C28" s="12" t="s">
        <v>2490</v>
      </c>
      <c r="D28" s="1" t="s">
        <v>2001</v>
      </c>
      <c r="E28" s="12">
        <f t="shared" si="0"/>
        <v>414</v>
      </c>
      <c r="F28" s="14">
        <f>Table_1__2[[#This Row],[Population'[2']]]/Table_1__2[[#This Row],[Area]]</f>
        <v>169.22946859903382</v>
      </c>
    </row>
    <row r="29" spans="1:6" x14ac:dyDescent="0.45">
      <c r="A29" s="1" t="s">
        <v>141</v>
      </c>
      <c r="B29" s="1" t="s">
        <v>126</v>
      </c>
      <c r="C29" s="12" t="s">
        <v>2491</v>
      </c>
      <c r="D29" s="1" t="s">
        <v>1489</v>
      </c>
      <c r="E29" s="12">
        <f t="shared" si="0"/>
        <v>543</v>
      </c>
      <c r="F29" s="14">
        <f>Table_1__2[[#This Row],[Population'[2']]]/Table_1__2[[#This Row],[Area]]</f>
        <v>61.077348066298342</v>
      </c>
    </row>
    <row r="30" spans="1:6" x14ac:dyDescent="0.45">
      <c r="A30" s="1" t="s">
        <v>1461</v>
      </c>
      <c r="B30" s="1" t="s">
        <v>130</v>
      </c>
      <c r="C30" s="12" t="s">
        <v>2492</v>
      </c>
      <c r="D30" s="1" t="s">
        <v>1768</v>
      </c>
      <c r="E30" s="12">
        <f t="shared" si="0"/>
        <v>394</v>
      </c>
      <c r="F30" s="14">
        <f>Table_1__2[[#This Row],[Population'[2']]]/Table_1__2[[#This Row],[Area]]</f>
        <v>696.87563451776646</v>
      </c>
    </row>
    <row r="31" spans="1:6" x14ac:dyDescent="0.45">
      <c r="A31" s="1" t="s">
        <v>1769</v>
      </c>
      <c r="B31" s="1" t="s">
        <v>133</v>
      </c>
      <c r="C31" s="12" t="s">
        <v>2493</v>
      </c>
      <c r="D31" s="1" t="s">
        <v>2215</v>
      </c>
      <c r="E31" s="12">
        <f t="shared" si="0"/>
        <v>306</v>
      </c>
      <c r="F31" s="14">
        <f>Table_1__2[[#This Row],[Population'[2']]]/Table_1__2[[#This Row],[Area]]</f>
        <v>228.76470588235293</v>
      </c>
    </row>
    <row r="32" spans="1:6" x14ac:dyDescent="0.45">
      <c r="A32" s="1" t="s">
        <v>2494</v>
      </c>
      <c r="B32" s="1" t="s">
        <v>138</v>
      </c>
      <c r="C32" s="12" t="s">
        <v>2495</v>
      </c>
      <c r="D32" s="1" t="s">
        <v>1447</v>
      </c>
      <c r="E32" s="12">
        <f t="shared" si="0"/>
        <v>485</v>
      </c>
      <c r="F32" s="14">
        <f>Table_1__2[[#This Row],[Population'[2']]]/Table_1__2[[#This Row],[Area]]</f>
        <v>81.16288659793814</v>
      </c>
    </row>
    <row r="33" spans="1:6" x14ac:dyDescent="0.45">
      <c r="A33" s="1" t="s">
        <v>2496</v>
      </c>
      <c r="B33" s="1" t="s">
        <v>142</v>
      </c>
      <c r="C33" s="12" t="s">
        <v>2497</v>
      </c>
      <c r="D33" s="1" t="s">
        <v>2440</v>
      </c>
      <c r="E33" s="12">
        <f t="shared" ref="E33:E64" si="1">VALUE(LEFT(D33,SEARCH("sq",D33)-2))</f>
        <v>407</v>
      </c>
      <c r="F33" s="14">
        <f>Table_1__2[[#This Row],[Population'[2']]]/Table_1__2[[#This Row],[Area]]</f>
        <v>357.46437346437347</v>
      </c>
    </row>
    <row r="34" spans="1:6" x14ac:dyDescent="0.45">
      <c r="A34" s="1" t="s">
        <v>94</v>
      </c>
      <c r="B34" s="1" t="s">
        <v>146</v>
      </c>
      <c r="C34" s="12" t="s">
        <v>2498</v>
      </c>
      <c r="D34" s="1" t="s">
        <v>2470</v>
      </c>
      <c r="E34" s="12">
        <f t="shared" si="1"/>
        <v>392</v>
      </c>
      <c r="F34" s="14">
        <f>Table_1__2[[#This Row],[Population'[2']]]/Table_1__2[[#This Row],[Area]]</f>
        <v>126.17857142857143</v>
      </c>
    </row>
    <row r="35" spans="1:6" x14ac:dyDescent="0.45">
      <c r="A35" s="1" t="s">
        <v>733</v>
      </c>
      <c r="B35" s="1" t="s">
        <v>149</v>
      </c>
      <c r="C35" s="12" t="s">
        <v>2499</v>
      </c>
      <c r="D35" s="1" t="s">
        <v>1412</v>
      </c>
      <c r="E35" s="12">
        <f t="shared" si="1"/>
        <v>293</v>
      </c>
      <c r="F35" s="14">
        <f>Table_1__2[[#This Row],[Population'[2']]]/Table_1__2[[#This Row],[Area]]</f>
        <v>282.43003412969284</v>
      </c>
    </row>
    <row r="36" spans="1:6" x14ac:dyDescent="0.45">
      <c r="A36" s="1" t="s">
        <v>2500</v>
      </c>
      <c r="B36" s="1" t="s">
        <v>153</v>
      </c>
      <c r="C36" s="12" t="s">
        <v>2501</v>
      </c>
      <c r="D36" s="1" t="s">
        <v>2389</v>
      </c>
      <c r="E36" s="12">
        <f t="shared" si="1"/>
        <v>383</v>
      </c>
      <c r="F36" s="14">
        <f>Table_1__2[[#This Row],[Population'[2']]]/Table_1__2[[#This Row],[Area]]</f>
        <v>96.929503916449093</v>
      </c>
    </row>
    <row r="37" spans="1:6" x14ac:dyDescent="0.45">
      <c r="A37" s="1" t="s">
        <v>156</v>
      </c>
      <c r="B37" s="1" t="s">
        <v>157</v>
      </c>
      <c r="C37" s="12" t="s">
        <v>2502</v>
      </c>
      <c r="D37" s="1" t="s">
        <v>1585</v>
      </c>
      <c r="E37" s="12">
        <f t="shared" si="1"/>
        <v>509</v>
      </c>
      <c r="F37" s="14">
        <f>Table_1__2[[#This Row],[Population'[2']]]/Table_1__2[[#This Row],[Area]]</f>
        <v>83.235756385068768</v>
      </c>
    </row>
    <row r="38" spans="1:6" x14ac:dyDescent="0.45">
      <c r="A38" s="1" t="s">
        <v>1797</v>
      </c>
      <c r="B38" s="1" t="s">
        <v>161</v>
      </c>
      <c r="C38" s="12" t="s">
        <v>2503</v>
      </c>
      <c r="D38" s="1" t="s">
        <v>2504</v>
      </c>
      <c r="E38" s="12">
        <f t="shared" si="1"/>
        <v>560</v>
      </c>
      <c r="F38" s="14">
        <f>Table_1__2[[#This Row],[Population'[2']]]/Table_1__2[[#This Row],[Area]]</f>
        <v>59.782142857142858</v>
      </c>
    </row>
    <row r="39" spans="1:6" x14ac:dyDescent="0.45">
      <c r="A39" s="1" t="s">
        <v>2444</v>
      </c>
      <c r="B39" s="1" t="s">
        <v>165</v>
      </c>
      <c r="C39" s="12" t="s">
        <v>2505</v>
      </c>
      <c r="D39" s="1" t="s">
        <v>2483</v>
      </c>
      <c r="E39" s="12">
        <f t="shared" si="1"/>
        <v>384</v>
      </c>
      <c r="F39" s="14">
        <f>Table_1__2[[#This Row],[Population'[2']]]/Table_1__2[[#This Row],[Area]]</f>
        <v>55.346354166666664</v>
      </c>
    </row>
    <row r="40" spans="1:6" x14ac:dyDescent="0.45">
      <c r="A40" s="1" t="s">
        <v>160</v>
      </c>
      <c r="B40" s="1" t="s">
        <v>169</v>
      </c>
      <c r="C40" s="12" t="s">
        <v>2506</v>
      </c>
      <c r="D40" s="1" t="s">
        <v>2507</v>
      </c>
      <c r="E40" s="12">
        <f t="shared" si="1"/>
        <v>361</v>
      </c>
      <c r="F40" s="14">
        <f>Table_1__2[[#This Row],[Population'[2']]]/Table_1__2[[#This Row],[Area]]</f>
        <v>89.828254847645425</v>
      </c>
    </row>
    <row r="41" spans="1:6" x14ac:dyDescent="0.45">
      <c r="A41" s="1" t="s">
        <v>2508</v>
      </c>
      <c r="B41" s="1" t="s">
        <v>173</v>
      </c>
      <c r="C41" s="12" t="s">
        <v>2509</v>
      </c>
      <c r="D41" s="1" t="s">
        <v>1789</v>
      </c>
      <c r="E41" s="12">
        <f t="shared" si="1"/>
        <v>377</v>
      </c>
      <c r="F41" s="14">
        <f>Table_1__2[[#This Row],[Population'[2']]]/Table_1__2[[#This Row],[Area]]</f>
        <v>75.663129973474796</v>
      </c>
    </row>
    <row r="42" spans="1:6" x14ac:dyDescent="0.45">
      <c r="A42" s="1" t="s">
        <v>764</v>
      </c>
      <c r="B42" s="1" t="s">
        <v>177</v>
      </c>
      <c r="C42" s="12" t="s">
        <v>2510</v>
      </c>
      <c r="D42" s="1" t="s">
        <v>2511</v>
      </c>
      <c r="E42" s="12">
        <f t="shared" si="1"/>
        <v>320</v>
      </c>
      <c r="F42" s="14">
        <f>Table_1__2[[#This Row],[Population'[2']]]/Table_1__2[[#This Row],[Area]]</f>
        <v>436.41874999999999</v>
      </c>
    </row>
    <row r="43" spans="1:6" x14ac:dyDescent="0.45">
      <c r="A43" s="1" t="s">
        <v>2318</v>
      </c>
      <c r="B43" s="1" t="s">
        <v>181</v>
      </c>
      <c r="C43" s="12" t="s">
        <v>2512</v>
      </c>
      <c r="D43" s="1" t="s">
        <v>1452</v>
      </c>
      <c r="E43" s="12">
        <f t="shared" si="1"/>
        <v>516</v>
      </c>
      <c r="F43" s="14">
        <f>Table_1__2[[#This Row],[Population'[2']]]/Table_1__2[[#This Row],[Area]]</f>
        <v>74.496124031007753</v>
      </c>
    </row>
    <row r="44" spans="1:6" x14ac:dyDescent="0.45">
      <c r="A44" s="1" t="s">
        <v>2513</v>
      </c>
      <c r="B44" s="1" t="s">
        <v>185</v>
      </c>
      <c r="C44" s="12" t="s">
        <v>2514</v>
      </c>
      <c r="D44" s="1" t="s">
        <v>2515</v>
      </c>
      <c r="E44" s="12">
        <f t="shared" si="1"/>
        <v>531</v>
      </c>
      <c r="F44" s="14">
        <f>Table_1__2[[#This Row],[Population'[2']]]/Table_1__2[[#This Row],[Area]]</f>
        <v>145.68361581920905</v>
      </c>
    </row>
    <row r="45" spans="1:6" x14ac:dyDescent="0.45">
      <c r="A45" s="1" t="s">
        <v>2516</v>
      </c>
      <c r="B45" s="1" t="s">
        <v>189</v>
      </c>
      <c r="C45" s="12" t="s">
        <v>2517</v>
      </c>
      <c r="D45" s="1" t="s">
        <v>2051</v>
      </c>
      <c r="E45" s="12">
        <f t="shared" si="1"/>
        <v>380</v>
      </c>
      <c r="F45" s="14">
        <f>Table_1__2[[#This Row],[Population'[2']]]/Table_1__2[[#This Row],[Area]]</f>
        <v>97.705263157894734</v>
      </c>
    </row>
    <row r="46" spans="1:6" x14ac:dyDescent="0.45">
      <c r="A46" s="1" t="s">
        <v>1129</v>
      </c>
      <c r="B46" s="1" t="s">
        <v>193</v>
      </c>
      <c r="C46" s="12" t="s">
        <v>2518</v>
      </c>
      <c r="D46" s="1" t="s">
        <v>1642</v>
      </c>
      <c r="E46" s="12">
        <f t="shared" si="1"/>
        <v>499</v>
      </c>
      <c r="F46" s="14">
        <f>Table_1__2[[#This Row],[Population'[2']]]/Table_1__2[[#This Row],[Area]]</f>
        <v>993.997995991984</v>
      </c>
    </row>
    <row r="47" spans="1:6" x14ac:dyDescent="0.45">
      <c r="A47" s="1" t="s">
        <v>2519</v>
      </c>
      <c r="B47" s="1" t="s">
        <v>198</v>
      </c>
      <c r="C47" s="12" t="s">
        <v>2520</v>
      </c>
      <c r="D47" s="1" t="s">
        <v>1486</v>
      </c>
      <c r="E47" s="12">
        <f t="shared" si="1"/>
        <v>598</v>
      </c>
      <c r="F47" s="14">
        <f>Table_1__2[[#This Row],[Population'[2']]]/Table_1__2[[#This Row],[Area]]</f>
        <v>186.39966555183946</v>
      </c>
    </row>
    <row r="48" spans="1:6" x14ac:dyDescent="0.45">
      <c r="A48" s="1" t="s">
        <v>172</v>
      </c>
      <c r="B48" s="1" t="s">
        <v>202</v>
      </c>
      <c r="C48" s="12" t="s">
        <v>2521</v>
      </c>
      <c r="D48" s="1" t="s">
        <v>1312</v>
      </c>
      <c r="E48" s="12">
        <f t="shared" si="1"/>
        <v>449</v>
      </c>
      <c r="F48" s="14">
        <f>Table_1__2[[#This Row],[Population'[2']]]/Table_1__2[[#This Row],[Area]]</f>
        <v>102.74832962138085</v>
      </c>
    </row>
    <row r="49" spans="1:6" x14ac:dyDescent="0.45">
      <c r="A49" s="1" t="s">
        <v>192</v>
      </c>
      <c r="B49" s="1" t="s">
        <v>207</v>
      </c>
      <c r="C49" s="12" t="s">
        <v>2522</v>
      </c>
      <c r="D49" s="1" t="s">
        <v>1611</v>
      </c>
      <c r="E49" s="12">
        <f t="shared" si="1"/>
        <v>452</v>
      </c>
      <c r="F49" s="14">
        <f>Table_1__2[[#This Row],[Population'[2']]]/Table_1__2[[#This Row],[Area]]</f>
        <v>291.23008849557522</v>
      </c>
    </row>
    <row r="50" spans="1:6" x14ac:dyDescent="0.45">
      <c r="A50" s="1" t="s">
        <v>201</v>
      </c>
      <c r="B50" s="1" t="s">
        <v>211</v>
      </c>
      <c r="C50" s="12" t="s">
        <v>2523</v>
      </c>
      <c r="D50" s="1" t="s">
        <v>1871</v>
      </c>
      <c r="E50" s="12">
        <f t="shared" si="1"/>
        <v>396</v>
      </c>
      <c r="F50" s="14">
        <f>Table_1__2[[#This Row],[Population'[2']]]/Table_1__2[[#This Row],[Area]]</f>
        <v>2281.2954545454545</v>
      </c>
    </row>
    <row r="51" spans="1:6" x14ac:dyDescent="0.45">
      <c r="A51" s="1" t="s">
        <v>206</v>
      </c>
      <c r="B51" s="1" t="s">
        <v>214</v>
      </c>
      <c r="C51" s="12" t="s">
        <v>2525</v>
      </c>
      <c r="D51" s="1" t="s">
        <v>1619</v>
      </c>
      <c r="E51" s="12">
        <f t="shared" si="1"/>
        <v>444</v>
      </c>
      <c r="F51" s="14">
        <f>Table_1__2[[#This Row],[Population'[2']]]/Table_1__2[[#This Row],[Area]]</f>
        <v>105.97072072072072</v>
      </c>
    </row>
    <row r="52" spans="1:6" x14ac:dyDescent="0.45">
      <c r="A52" s="1" t="s">
        <v>1509</v>
      </c>
      <c r="B52" s="1" t="s">
        <v>217</v>
      </c>
      <c r="C52" s="12" t="s">
        <v>2526</v>
      </c>
      <c r="D52" s="1" t="s">
        <v>1979</v>
      </c>
      <c r="E52" s="12">
        <f t="shared" si="1"/>
        <v>336</v>
      </c>
      <c r="F52" s="14">
        <f>Table_1__2[[#This Row],[Population'[2']]]/Table_1__2[[#This Row],[Area]]</f>
        <v>30.75595238095238</v>
      </c>
    </row>
    <row r="53" spans="1:6" x14ac:dyDescent="0.45">
      <c r="A53" s="1" t="s">
        <v>2527</v>
      </c>
      <c r="B53" s="1" t="s">
        <v>221</v>
      </c>
      <c r="C53" s="12" t="s">
        <v>568</v>
      </c>
      <c r="D53" s="1" t="s">
        <v>2528</v>
      </c>
      <c r="E53" s="12">
        <f t="shared" si="1"/>
        <v>374</v>
      </c>
      <c r="F53" s="14">
        <f>Table_1__2[[#This Row],[Population'[2']]]/Table_1__2[[#This Row],[Area]]</f>
        <v>98.671122994652407</v>
      </c>
    </row>
    <row r="54" spans="1:6" x14ac:dyDescent="0.45">
      <c r="A54" s="1" t="s">
        <v>85</v>
      </c>
      <c r="B54" s="1" t="s">
        <v>225</v>
      </c>
      <c r="C54" s="12" t="s">
        <v>2529</v>
      </c>
      <c r="D54" s="1" t="s">
        <v>2530</v>
      </c>
      <c r="E54" s="12">
        <f t="shared" si="1"/>
        <v>395</v>
      </c>
      <c r="F54" s="14">
        <f>Table_1__2[[#This Row],[Population'[2']]]/Table_1__2[[#This Row],[Area]]</f>
        <v>349.30126582278479</v>
      </c>
    </row>
    <row r="55" spans="1:6" x14ac:dyDescent="0.45">
      <c r="A55" s="1" t="s">
        <v>11</v>
      </c>
      <c r="B55" s="1" t="s">
        <v>231</v>
      </c>
      <c r="C55" s="12" t="s">
        <v>2531</v>
      </c>
      <c r="D55" s="1" t="s">
        <v>2532</v>
      </c>
      <c r="E55" s="12">
        <f t="shared" si="1"/>
        <v>505</v>
      </c>
      <c r="F55" s="14">
        <f>Table_1__2[[#This Row],[Population'[2']]]/Table_1__2[[#This Row],[Area]]</f>
        <v>75.493069306930693</v>
      </c>
    </row>
    <row r="56" spans="1:6" x14ac:dyDescent="0.45">
      <c r="A56" s="1" t="s">
        <v>220</v>
      </c>
      <c r="B56" s="1" t="s">
        <v>234</v>
      </c>
      <c r="C56" s="12" t="s">
        <v>2533</v>
      </c>
      <c r="D56" s="1" t="s">
        <v>1716</v>
      </c>
      <c r="E56" s="12">
        <f t="shared" si="1"/>
        <v>404</v>
      </c>
      <c r="F56" s="14">
        <f>Table_1__2[[#This Row],[Population'[2']]]/Table_1__2[[#This Row],[Area]]</f>
        <v>170.52970297029702</v>
      </c>
    </row>
    <row r="57" spans="1:6" x14ac:dyDescent="0.45">
      <c r="A57" s="1" t="s">
        <v>855</v>
      </c>
      <c r="B57" s="1" t="s">
        <v>238</v>
      </c>
      <c r="C57" s="12" t="s">
        <v>2534</v>
      </c>
      <c r="D57" s="1" t="s">
        <v>2535</v>
      </c>
      <c r="E57" s="12">
        <f t="shared" si="1"/>
        <v>402</v>
      </c>
      <c r="F57" s="14">
        <f>Table_1__2[[#This Row],[Population'[2']]]/Table_1__2[[#This Row],[Area]]</f>
        <v>35.432835820895519</v>
      </c>
    </row>
    <row r="58" spans="1:6" x14ac:dyDescent="0.45">
      <c r="A58" s="1" t="s">
        <v>2536</v>
      </c>
      <c r="B58" s="1" t="s">
        <v>242</v>
      </c>
      <c r="C58" s="12" t="s">
        <v>2537</v>
      </c>
      <c r="D58" s="1" t="s">
        <v>2538</v>
      </c>
      <c r="E58" s="12">
        <f t="shared" si="1"/>
        <v>411</v>
      </c>
      <c r="F58" s="14">
        <f>Table_1__2[[#This Row],[Population'[2']]]/Table_1__2[[#This Row],[Area]]</f>
        <v>115.65936739659368</v>
      </c>
    </row>
    <row r="59" spans="1:6" x14ac:dyDescent="0.45">
      <c r="A59" s="1" t="s">
        <v>2539</v>
      </c>
      <c r="B59" s="1" t="s">
        <v>246</v>
      </c>
      <c r="C59" s="12" t="s">
        <v>2540</v>
      </c>
      <c r="D59" s="1" t="s">
        <v>2541</v>
      </c>
      <c r="E59" s="12">
        <f t="shared" si="1"/>
        <v>86</v>
      </c>
      <c r="F59" s="14">
        <f>Table_1__2[[#This Row],[Population'[2']]]/Table_1__2[[#This Row],[Area]]</f>
        <v>71.255813953488371</v>
      </c>
    </row>
    <row r="60" spans="1:6" x14ac:dyDescent="0.45">
      <c r="A60" s="1" t="s">
        <v>1277</v>
      </c>
      <c r="B60" s="1" t="s">
        <v>250</v>
      </c>
      <c r="C60" s="12" t="s">
        <v>2542</v>
      </c>
      <c r="D60" s="1" t="s">
        <v>2254</v>
      </c>
      <c r="E60" s="12">
        <f t="shared" si="1"/>
        <v>398</v>
      </c>
      <c r="F60" s="14">
        <f>Table_1__2[[#This Row],[Population'[2']]]/Table_1__2[[#This Row],[Area]]</f>
        <v>49.849246231155782</v>
      </c>
    </row>
    <row r="61" spans="1:6" x14ac:dyDescent="0.45">
      <c r="A61" s="1" t="s">
        <v>2543</v>
      </c>
      <c r="B61" s="1" t="s">
        <v>254</v>
      </c>
      <c r="C61" s="12" t="s">
        <v>2544</v>
      </c>
      <c r="D61" s="1" t="s">
        <v>2545</v>
      </c>
      <c r="E61" s="12">
        <f t="shared" si="1"/>
        <v>385</v>
      </c>
      <c r="F61" s="14">
        <f>Table_1__2[[#This Row],[Population'[2']]]/Table_1__2[[#This Row],[Area]]</f>
        <v>56.038961038961041</v>
      </c>
    </row>
    <row r="62" spans="1:6" x14ac:dyDescent="0.45">
      <c r="A62" s="1" t="s">
        <v>2546</v>
      </c>
      <c r="B62" s="1" t="s">
        <v>258</v>
      </c>
      <c r="C62" s="12" t="s">
        <v>2548</v>
      </c>
      <c r="D62" s="1" t="s">
        <v>2549</v>
      </c>
      <c r="E62" s="12">
        <f t="shared" si="1"/>
        <v>445</v>
      </c>
      <c r="F62" s="14">
        <f>Table_1__2[[#This Row],[Population'[2']]]/Table_1__2[[#This Row],[Area]]</f>
        <v>38.964044943820227</v>
      </c>
    </row>
    <row r="63" spans="1:6" x14ac:dyDescent="0.45">
      <c r="A63" s="1" t="s">
        <v>224</v>
      </c>
      <c r="B63" s="1" t="s">
        <v>262</v>
      </c>
      <c r="C63" s="12" t="s">
        <v>2550</v>
      </c>
      <c r="D63" s="1" t="s">
        <v>2551</v>
      </c>
      <c r="E63" s="12">
        <f t="shared" si="1"/>
        <v>382</v>
      </c>
      <c r="F63" s="14">
        <f>Table_1__2[[#This Row],[Population'[2']]]/Table_1__2[[#This Row],[Area]]</f>
        <v>50.623036649214662</v>
      </c>
    </row>
    <row r="64" spans="1:6" x14ac:dyDescent="0.45">
      <c r="A64" s="1" t="s">
        <v>21</v>
      </c>
      <c r="B64" s="1" t="s">
        <v>265</v>
      </c>
      <c r="C64" s="12" t="s">
        <v>2552</v>
      </c>
      <c r="D64" s="1" t="s">
        <v>2260</v>
      </c>
      <c r="E64" s="12">
        <f t="shared" si="1"/>
        <v>334</v>
      </c>
      <c r="F64" s="14">
        <f>Table_1__2[[#This Row],[Population'[2']]]/Table_1__2[[#This Row],[Area]]</f>
        <v>38.458083832335326</v>
      </c>
    </row>
    <row r="65" spans="1:6" x14ac:dyDescent="0.45">
      <c r="A65" s="1" t="s">
        <v>2553</v>
      </c>
      <c r="B65" s="1" t="s">
        <v>269</v>
      </c>
      <c r="C65" s="12" t="s">
        <v>2554</v>
      </c>
      <c r="D65" s="1" t="s">
        <v>2555</v>
      </c>
      <c r="E65" s="12">
        <f t="shared" ref="E65:E93" si="2">VALUE(LEFT(D65,SEARCH("sq",D65)-2))</f>
        <v>418</v>
      </c>
      <c r="F65" s="14">
        <f>Table_1__2[[#This Row],[Population'[2']]]/Table_1__2[[#This Row],[Area]]</f>
        <v>393.16507177033492</v>
      </c>
    </row>
    <row r="66" spans="1:6" x14ac:dyDescent="0.45">
      <c r="A66" s="1" t="s">
        <v>2556</v>
      </c>
      <c r="B66" s="1" t="s">
        <v>273</v>
      </c>
      <c r="C66" s="12" t="s">
        <v>2557</v>
      </c>
      <c r="D66" s="1" t="s">
        <v>1384</v>
      </c>
      <c r="E66" s="12">
        <f t="shared" si="2"/>
        <v>410</v>
      </c>
      <c r="F66" s="14">
        <f>Table_1__2[[#This Row],[Population'[2']]]/Table_1__2[[#This Row],[Area]]</f>
        <v>63.195121951219512</v>
      </c>
    </row>
    <row r="67" spans="1:6" x14ac:dyDescent="0.45">
      <c r="A67" s="1" t="s">
        <v>631</v>
      </c>
      <c r="B67" s="1" t="s">
        <v>277</v>
      </c>
      <c r="C67" s="12" t="s">
        <v>2558</v>
      </c>
      <c r="D67" s="1" t="s">
        <v>510</v>
      </c>
      <c r="E67" s="12">
        <f t="shared" si="2"/>
        <v>434</v>
      </c>
      <c r="F67" s="14">
        <f>Table_1__2[[#This Row],[Population'[2']]]/Table_1__2[[#This Row],[Area]]</f>
        <v>30.880184331797235</v>
      </c>
    </row>
    <row r="68" spans="1:6" x14ac:dyDescent="0.45">
      <c r="A68" s="1" t="s">
        <v>1542</v>
      </c>
      <c r="B68" s="1" t="s">
        <v>282</v>
      </c>
      <c r="C68" s="12" t="s">
        <v>2559</v>
      </c>
      <c r="D68" s="1" t="s">
        <v>2560</v>
      </c>
      <c r="E68" s="12">
        <f t="shared" si="2"/>
        <v>481</v>
      </c>
      <c r="F68" s="14">
        <f>Table_1__2[[#This Row],[Population'[2']]]/Table_1__2[[#This Row],[Area]]</f>
        <v>74.883575883575887</v>
      </c>
    </row>
    <row r="69" spans="1:6" x14ac:dyDescent="0.45">
      <c r="A69" s="1" t="s">
        <v>237</v>
      </c>
      <c r="B69" s="1" t="s">
        <v>956</v>
      </c>
      <c r="C69" s="12" t="s">
        <v>2561</v>
      </c>
      <c r="D69" s="1" t="s">
        <v>1611</v>
      </c>
      <c r="E69" s="12">
        <f t="shared" si="2"/>
        <v>452</v>
      </c>
      <c r="F69" s="14">
        <f>Table_1__2[[#This Row],[Population'[2']]]/Table_1__2[[#This Row],[Area]]</f>
        <v>57.900442477876105</v>
      </c>
    </row>
    <row r="70" spans="1:6" x14ac:dyDescent="0.45">
      <c r="A70" s="1" t="s">
        <v>2562</v>
      </c>
      <c r="B70" s="1" t="s">
        <v>963</v>
      </c>
      <c r="C70" s="12" t="s">
        <v>2563</v>
      </c>
      <c r="D70" s="1" t="s">
        <v>1320</v>
      </c>
      <c r="E70" s="12">
        <f t="shared" si="2"/>
        <v>446</v>
      </c>
      <c r="F70" s="14">
        <f>Table_1__2[[#This Row],[Population'[2']]]/Table_1__2[[#This Row],[Area]]</f>
        <v>64.61434977578476</v>
      </c>
    </row>
    <row r="71" spans="1:6" x14ac:dyDescent="0.45">
      <c r="A71" s="1" t="s">
        <v>2564</v>
      </c>
      <c r="B71" s="1" t="s">
        <v>970</v>
      </c>
      <c r="C71" s="12" t="s">
        <v>2565</v>
      </c>
      <c r="D71" s="1" t="s">
        <v>2167</v>
      </c>
      <c r="E71" s="12">
        <f t="shared" si="2"/>
        <v>408</v>
      </c>
      <c r="F71" s="14">
        <f>Table_1__2[[#This Row],[Population'[2']]]/Table_1__2[[#This Row],[Area]]</f>
        <v>42.627450980392155</v>
      </c>
    </row>
    <row r="72" spans="1:6" x14ac:dyDescent="0.45">
      <c r="A72" s="1" t="s">
        <v>2524</v>
      </c>
      <c r="B72" s="1" t="s">
        <v>976</v>
      </c>
      <c r="C72" s="12" t="s">
        <v>2566</v>
      </c>
      <c r="D72" s="1" t="s">
        <v>1757</v>
      </c>
      <c r="E72" s="12">
        <f t="shared" si="2"/>
        <v>458</v>
      </c>
      <c r="F72" s="14">
        <f>Table_1__2[[#This Row],[Population'[2']]]/Table_1__2[[#This Row],[Area]]</f>
        <v>582.81877729257644</v>
      </c>
    </row>
    <row r="73" spans="1:6" x14ac:dyDescent="0.45">
      <c r="A73" s="1" t="s">
        <v>931</v>
      </c>
      <c r="B73" s="1" t="s">
        <v>983</v>
      </c>
      <c r="C73" s="12" t="s">
        <v>2567</v>
      </c>
      <c r="D73" s="1" t="s">
        <v>2568</v>
      </c>
      <c r="E73" s="12">
        <f t="shared" si="2"/>
        <v>190</v>
      </c>
      <c r="F73" s="14">
        <f>Table_1__2[[#This Row],[Population'[2']]]/Table_1__2[[#This Row],[Area]]</f>
        <v>127.26842105263158</v>
      </c>
    </row>
    <row r="74" spans="1:6" x14ac:dyDescent="0.45">
      <c r="A74" s="1" t="s">
        <v>247</v>
      </c>
      <c r="B74" s="1" t="s">
        <v>990</v>
      </c>
      <c r="C74" s="12" t="s">
        <v>2569</v>
      </c>
      <c r="D74" s="1" t="s">
        <v>2538</v>
      </c>
      <c r="E74" s="12">
        <f t="shared" si="2"/>
        <v>411</v>
      </c>
      <c r="F74" s="14">
        <f>Table_1__2[[#This Row],[Population'[2']]]/Table_1__2[[#This Row],[Area]]</f>
        <v>108.11678832116789</v>
      </c>
    </row>
    <row r="75" spans="1:6" x14ac:dyDescent="0.45">
      <c r="A75" s="1" t="s">
        <v>2570</v>
      </c>
      <c r="B75" s="1" t="s">
        <v>998</v>
      </c>
      <c r="C75" s="12" t="s">
        <v>2571</v>
      </c>
      <c r="D75" s="1" t="s">
        <v>2572</v>
      </c>
      <c r="E75" s="12">
        <f t="shared" si="2"/>
        <v>397</v>
      </c>
      <c r="F75" s="14">
        <f>Table_1__2[[#This Row],[Population'[2']]]/Table_1__2[[#This Row],[Area]]</f>
        <v>52.775818639798487</v>
      </c>
    </row>
    <row r="76" spans="1:6" x14ac:dyDescent="0.45">
      <c r="A76" s="1" t="s">
        <v>2573</v>
      </c>
      <c r="B76" s="1" t="s">
        <v>1006</v>
      </c>
      <c r="C76" s="12" t="s">
        <v>2574</v>
      </c>
      <c r="D76" s="1" t="s">
        <v>2575</v>
      </c>
      <c r="E76" s="12">
        <f t="shared" si="2"/>
        <v>309</v>
      </c>
      <c r="F76" s="14">
        <f>Table_1__2[[#This Row],[Population'[2']]]/Table_1__2[[#This Row],[Area]]</f>
        <v>75.608414239482201</v>
      </c>
    </row>
    <row r="77" spans="1:6" x14ac:dyDescent="0.45">
      <c r="A77" s="1" t="s">
        <v>2576</v>
      </c>
      <c r="B77" s="1" t="s">
        <v>1784</v>
      </c>
      <c r="C77" s="12" t="s">
        <v>2577</v>
      </c>
      <c r="D77" s="1" t="s">
        <v>2575</v>
      </c>
      <c r="E77" s="12">
        <f t="shared" si="2"/>
        <v>309</v>
      </c>
      <c r="F77" s="14">
        <f>Table_1__2[[#This Row],[Population'[2']]]/Table_1__2[[#This Row],[Area]]</f>
        <v>110.63106796116504</v>
      </c>
    </row>
    <row r="78" spans="1:6" x14ac:dyDescent="0.45">
      <c r="A78" s="1" t="s">
        <v>2578</v>
      </c>
      <c r="B78" s="1" t="s">
        <v>1787</v>
      </c>
      <c r="C78" s="12" t="s">
        <v>2579</v>
      </c>
      <c r="D78" s="1" t="s">
        <v>2057</v>
      </c>
      <c r="E78" s="12">
        <f t="shared" si="2"/>
        <v>447</v>
      </c>
      <c r="F78" s="14">
        <f>Table_1__2[[#This Row],[Population'[2']]]/Table_1__2[[#This Row],[Area]]</f>
        <v>48.646532438478751</v>
      </c>
    </row>
    <row r="79" spans="1:6" x14ac:dyDescent="0.45">
      <c r="A79" s="1" t="s">
        <v>2580</v>
      </c>
      <c r="B79" s="1" t="s">
        <v>1791</v>
      </c>
      <c r="C79" s="12" t="s">
        <v>2581</v>
      </c>
      <c r="D79" s="1" t="s">
        <v>2582</v>
      </c>
      <c r="E79" s="12">
        <f t="shared" si="2"/>
        <v>221</v>
      </c>
      <c r="F79" s="14">
        <f>Table_1__2[[#This Row],[Population'[2']]]/Table_1__2[[#This Row],[Area]]</f>
        <v>48.022624434389144</v>
      </c>
    </row>
    <row r="80" spans="1:6" x14ac:dyDescent="0.45">
      <c r="A80" s="1" t="s">
        <v>2583</v>
      </c>
      <c r="B80" s="1" t="s">
        <v>1794</v>
      </c>
      <c r="C80" s="12" t="s">
        <v>2584</v>
      </c>
      <c r="D80" s="1" t="s">
        <v>2585</v>
      </c>
      <c r="E80" s="12">
        <f t="shared" si="2"/>
        <v>500</v>
      </c>
      <c r="F80" s="14">
        <f>Table_1__2[[#This Row],[Population'[2']]]/Table_1__2[[#This Row],[Area]]</f>
        <v>345.56</v>
      </c>
    </row>
    <row r="81" spans="1:6" x14ac:dyDescent="0.45">
      <c r="A81" s="1" t="s">
        <v>2586</v>
      </c>
      <c r="B81" s="1" t="s">
        <v>1798</v>
      </c>
      <c r="C81" s="12" t="s">
        <v>2587</v>
      </c>
      <c r="D81" s="1" t="s">
        <v>2588</v>
      </c>
      <c r="E81" s="12">
        <f t="shared" si="2"/>
        <v>261</v>
      </c>
      <c r="F81" s="14">
        <f>Table_1__2[[#This Row],[Population'[2']]]/Table_1__2[[#This Row],[Area]]</f>
        <v>61.057471264367813</v>
      </c>
    </row>
    <row r="82" spans="1:6" x14ac:dyDescent="0.45">
      <c r="A82" s="1" t="s">
        <v>573</v>
      </c>
      <c r="B82" s="1" t="s">
        <v>1802</v>
      </c>
      <c r="C82" s="12" t="s">
        <v>2589</v>
      </c>
      <c r="D82" s="1" t="s">
        <v>2590</v>
      </c>
      <c r="E82" s="12">
        <f t="shared" si="2"/>
        <v>161</v>
      </c>
      <c r="F82" s="14">
        <f>Table_1__2[[#This Row],[Population'[2']]]/Table_1__2[[#This Row],[Area]]</f>
        <v>46.683229813664596</v>
      </c>
    </row>
    <row r="83" spans="1:6" x14ac:dyDescent="0.45">
      <c r="A83" s="1" t="s">
        <v>2591</v>
      </c>
      <c r="B83" s="1" t="s">
        <v>1805</v>
      </c>
      <c r="C83" s="12" t="s">
        <v>2592</v>
      </c>
      <c r="D83" s="1" t="s">
        <v>2593</v>
      </c>
      <c r="E83" s="12">
        <f t="shared" si="2"/>
        <v>233</v>
      </c>
      <c r="F83" s="14">
        <f>Table_1__2[[#This Row],[Population'[2']]]/Table_1__2[[#This Row],[Area]]</f>
        <v>771.25751072961373</v>
      </c>
    </row>
    <row r="84" spans="1:6" x14ac:dyDescent="0.45">
      <c r="A84" s="1" t="s">
        <v>2594</v>
      </c>
      <c r="B84" s="1" t="s">
        <v>1809</v>
      </c>
      <c r="C84" s="12" t="s">
        <v>2595</v>
      </c>
      <c r="D84" s="1" t="s">
        <v>2596</v>
      </c>
      <c r="E84" s="12">
        <f t="shared" si="2"/>
        <v>257</v>
      </c>
      <c r="F84" s="14">
        <f>Table_1__2[[#This Row],[Population'[2']]]/Table_1__2[[#This Row],[Area]]</f>
        <v>63.081712062256813</v>
      </c>
    </row>
    <row r="85" spans="1:6" x14ac:dyDescent="0.45">
      <c r="A85" s="1" t="s">
        <v>2547</v>
      </c>
      <c r="B85" s="1" t="s">
        <v>1812</v>
      </c>
      <c r="C85" s="12" t="s">
        <v>2597</v>
      </c>
      <c r="D85" s="1" t="s">
        <v>1848</v>
      </c>
      <c r="E85" s="12">
        <f t="shared" si="2"/>
        <v>403</v>
      </c>
      <c r="F85" s="14">
        <f>Table_1__2[[#This Row],[Population'[2']]]/Table_1__2[[#This Row],[Area]]</f>
        <v>267.53846153846155</v>
      </c>
    </row>
    <row r="86" spans="1:6" x14ac:dyDescent="0.45">
      <c r="A86" s="1" t="s">
        <v>2410</v>
      </c>
      <c r="B86" s="1" t="s">
        <v>1816</v>
      </c>
      <c r="C86" s="12" t="s">
        <v>2598</v>
      </c>
      <c r="D86" s="1" t="s">
        <v>2273</v>
      </c>
      <c r="E86" s="12">
        <f t="shared" si="2"/>
        <v>412</v>
      </c>
      <c r="F86" s="14">
        <f>Table_1__2[[#This Row],[Population'[2']]]/Table_1__2[[#This Row],[Area]]</f>
        <v>79.825242718446603</v>
      </c>
    </row>
    <row r="87" spans="1:6" x14ac:dyDescent="0.45">
      <c r="A87" s="1" t="s">
        <v>1746</v>
      </c>
      <c r="B87" s="1" t="s">
        <v>1818</v>
      </c>
      <c r="C87" s="12" t="s">
        <v>2599</v>
      </c>
      <c r="D87" s="1" t="s">
        <v>2600</v>
      </c>
      <c r="E87" s="12">
        <f t="shared" si="2"/>
        <v>365</v>
      </c>
      <c r="F87" s="14">
        <f>Table_1__2[[#This Row],[Population'[2']]]/Table_1__2[[#This Row],[Area]]</f>
        <v>23.30958904109589</v>
      </c>
    </row>
    <row r="88" spans="1:6" x14ac:dyDescent="0.45">
      <c r="A88" s="1" t="s">
        <v>2601</v>
      </c>
      <c r="B88" s="1" t="s">
        <v>1821</v>
      </c>
      <c r="C88" s="12" t="s">
        <v>2602</v>
      </c>
      <c r="D88" s="1" t="s">
        <v>2545</v>
      </c>
      <c r="E88" s="12">
        <f t="shared" si="2"/>
        <v>385</v>
      </c>
      <c r="F88" s="14">
        <f>Table_1__2[[#This Row],[Population'[2']]]/Table_1__2[[#This Row],[Area]]</f>
        <v>155.03636363636363</v>
      </c>
    </row>
    <row r="89" spans="1:6" x14ac:dyDescent="0.45">
      <c r="A89" s="1" t="s">
        <v>62</v>
      </c>
      <c r="B89" s="1" t="s">
        <v>1824</v>
      </c>
      <c r="C89" s="12" t="s">
        <v>2603</v>
      </c>
      <c r="D89" s="1" t="s">
        <v>2428</v>
      </c>
      <c r="E89" s="12">
        <f t="shared" si="2"/>
        <v>514</v>
      </c>
      <c r="F89" s="14">
        <f>Table_1__2[[#This Row],[Population'[2']]]/Table_1__2[[#This Row],[Area]]</f>
        <v>54.98443579766537</v>
      </c>
    </row>
    <row r="90" spans="1:6" x14ac:dyDescent="0.45">
      <c r="A90" s="1" t="s">
        <v>2030</v>
      </c>
      <c r="B90" s="1" t="s">
        <v>1828</v>
      </c>
      <c r="C90" s="12" t="s">
        <v>2604</v>
      </c>
      <c r="D90" s="1" t="s">
        <v>2535</v>
      </c>
      <c r="E90" s="12">
        <f t="shared" si="2"/>
        <v>402</v>
      </c>
      <c r="F90" s="14">
        <f>Table_1__2[[#This Row],[Population'[2']]]/Table_1__2[[#This Row],[Area]]</f>
        <v>171.43532338308458</v>
      </c>
    </row>
    <row r="91" spans="1:6" x14ac:dyDescent="0.45">
      <c r="A91" s="1" t="s">
        <v>2605</v>
      </c>
      <c r="B91" s="1" t="s">
        <v>1831</v>
      </c>
      <c r="C91" s="12" t="s">
        <v>2606</v>
      </c>
      <c r="D91" s="1" t="s">
        <v>2486</v>
      </c>
      <c r="E91" s="12">
        <f t="shared" si="2"/>
        <v>368</v>
      </c>
      <c r="F91" s="14">
        <f>Table_1__2[[#This Row],[Population'[2']]]/Table_1__2[[#This Row],[Area]]</f>
        <v>75.097826086956516</v>
      </c>
    </row>
    <row r="92" spans="1:6" x14ac:dyDescent="0.45">
      <c r="A92" s="1" t="s">
        <v>989</v>
      </c>
      <c r="B92" s="1" t="s">
        <v>1834</v>
      </c>
      <c r="C92" s="12" t="s">
        <v>2607</v>
      </c>
      <c r="D92" s="1" t="s">
        <v>2532</v>
      </c>
      <c r="E92" s="12">
        <f t="shared" si="2"/>
        <v>505</v>
      </c>
      <c r="F92" s="14">
        <f>Table_1__2[[#This Row],[Population'[2']]]/Table_1__2[[#This Row],[Area]]</f>
        <v>48.798019801980196</v>
      </c>
    </row>
    <row r="93" spans="1:6" x14ac:dyDescent="0.45">
      <c r="A93" s="1" t="s">
        <v>2608</v>
      </c>
      <c r="B93" s="1" t="s">
        <v>1837</v>
      </c>
      <c r="C93" s="12" t="s">
        <v>2609</v>
      </c>
      <c r="D93" s="1" t="s">
        <v>1979</v>
      </c>
      <c r="E93" s="12">
        <f t="shared" si="2"/>
        <v>336</v>
      </c>
      <c r="F93" s="14">
        <f>Table_1__2[[#This Row],[Population'[2']]]/Table_1__2[[#This Row],[Area]]</f>
        <v>99.083333333333329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5C1D-D695-48B3-97EF-6956B4E20FC6}">
  <dimension ref="A1:F100"/>
  <sheetViews>
    <sheetView workbookViewId="0">
      <selection activeCell="H14" sqref="H14"/>
    </sheetView>
  </sheetViews>
  <sheetFormatPr defaultRowHeight="14.25" x14ac:dyDescent="0.45"/>
  <cols>
    <col min="1" max="1" width="19.73046875" bestFit="1" customWidth="1"/>
    <col min="2" max="2" width="14.1328125" bestFit="1" customWidth="1"/>
    <col min="3" max="3" width="15.59765625" bestFit="1" customWidth="1"/>
    <col min="4" max="4" width="17.265625" bestFit="1" customWidth="1"/>
    <col min="5" max="5" width="9.06640625" style="11"/>
    <col min="6" max="6" width="9.19921875" bestFit="1" customWidth="1"/>
  </cols>
  <sheetData>
    <row r="1" spans="1:6" x14ac:dyDescent="0.45">
      <c r="A1" t="s">
        <v>0</v>
      </c>
      <c r="B1" t="s">
        <v>2610</v>
      </c>
      <c r="C1" t="s">
        <v>2612</v>
      </c>
      <c r="D1" t="s">
        <v>2613</v>
      </c>
      <c r="E1" s="11" t="s">
        <v>292</v>
      </c>
      <c r="F1" t="s">
        <v>7417</v>
      </c>
    </row>
    <row r="2" spans="1:6" x14ac:dyDescent="0.45">
      <c r="A2" s="1" t="s">
        <v>2614</v>
      </c>
      <c r="B2" s="1" t="s">
        <v>10</v>
      </c>
      <c r="C2" s="1" t="s">
        <v>2615</v>
      </c>
      <c r="D2" s="1" t="s">
        <v>2365</v>
      </c>
      <c r="E2" s="12">
        <f t="shared" ref="E2:E32" si="0">VALUE(LEFT(D2,SEARCH("sq",D2)-2))</f>
        <v>569</v>
      </c>
      <c r="F2" s="10">
        <f>Table_1__16[[#This Row],[Population'[13']]]/Table_1__16[[#This Row],[Area]]</f>
        <v>13.500878734622145</v>
      </c>
    </row>
    <row r="3" spans="1:6" x14ac:dyDescent="0.45">
      <c r="A3" s="1" t="s">
        <v>1065</v>
      </c>
      <c r="B3" s="1" t="s">
        <v>16</v>
      </c>
      <c r="C3" s="1" t="s">
        <v>2616</v>
      </c>
      <c r="D3" s="1" t="s">
        <v>1657</v>
      </c>
      <c r="E3" s="12">
        <f t="shared" si="0"/>
        <v>424</v>
      </c>
      <c r="F3" s="10">
        <f>Table_1__16[[#This Row],[Population'[13']]]/Table_1__16[[#This Row],[Area]]</f>
        <v>9.5023584905660385</v>
      </c>
    </row>
    <row r="4" spans="1:6" x14ac:dyDescent="0.45">
      <c r="A4" s="1" t="s">
        <v>2617</v>
      </c>
      <c r="B4" s="1" t="s">
        <v>20</v>
      </c>
      <c r="C4" s="1" t="s">
        <v>2618</v>
      </c>
      <c r="D4" s="1" t="s">
        <v>2619</v>
      </c>
      <c r="E4" s="12">
        <f t="shared" si="0"/>
        <v>640</v>
      </c>
      <c r="F4" s="10">
        <f>Table_1__16[[#This Row],[Population'[13']]]/Table_1__16[[#This Row],[Area]]</f>
        <v>22.390625</v>
      </c>
    </row>
    <row r="5" spans="1:6" x14ac:dyDescent="0.45">
      <c r="A5" s="1" t="s">
        <v>2620</v>
      </c>
      <c r="B5" s="1" t="s">
        <v>25</v>
      </c>
      <c r="C5" s="1" t="s">
        <v>2622</v>
      </c>
      <c r="D5" s="1" t="s">
        <v>2623</v>
      </c>
      <c r="E5" s="12">
        <f t="shared" si="0"/>
        <v>496</v>
      </c>
      <c r="F5" s="10">
        <f>Table_1__16[[#This Row],[Population'[13']]]/Table_1__16[[#This Row],[Area]]</f>
        <v>25.975806451612904</v>
      </c>
    </row>
    <row r="6" spans="1:6" x14ac:dyDescent="0.45">
      <c r="A6" s="1" t="s">
        <v>2624</v>
      </c>
      <c r="B6" s="1" t="s">
        <v>29</v>
      </c>
      <c r="C6" s="1" t="s">
        <v>2625</v>
      </c>
      <c r="D6" s="1" t="s">
        <v>1684</v>
      </c>
      <c r="E6" s="12">
        <f t="shared" si="0"/>
        <v>443</v>
      </c>
      <c r="F6" s="10">
        <f>Table_1__16[[#This Row],[Population'[13']]]/Table_1__16[[#This Row],[Area]]</f>
        <v>13.812641083521445</v>
      </c>
    </row>
    <row r="7" spans="1:6" x14ac:dyDescent="0.45">
      <c r="A7" s="1" t="s">
        <v>557</v>
      </c>
      <c r="B7" s="1" t="s">
        <v>33</v>
      </c>
      <c r="C7" s="1" t="s">
        <v>2626</v>
      </c>
      <c r="D7" s="1" t="s">
        <v>2268</v>
      </c>
      <c r="E7" s="12">
        <f t="shared" si="0"/>
        <v>716</v>
      </c>
      <c r="F7" s="10">
        <f>Table_1__16[[#This Row],[Population'[13']]]/Table_1__16[[#This Row],[Area]]</f>
        <v>36.418994413407823</v>
      </c>
    </row>
    <row r="8" spans="1:6" x14ac:dyDescent="0.45">
      <c r="A8" s="1" t="s">
        <v>2627</v>
      </c>
      <c r="B8" s="1" t="s">
        <v>37</v>
      </c>
      <c r="C8" s="1" t="s">
        <v>2628</v>
      </c>
      <c r="D8" s="1" t="s">
        <v>1420</v>
      </c>
      <c r="E8" s="12">
        <f t="shared" si="0"/>
        <v>567</v>
      </c>
      <c r="F8" s="10">
        <f>Table_1__16[[#This Row],[Population'[13']]]/Table_1__16[[#This Row],[Area]]</f>
        <v>231.19929453262787</v>
      </c>
    </row>
    <row r="9" spans="1:6" x14ac:dyDescent="0.45">
      <c r="A9" s="1" t="s">
        <v>563</v>
      </c>
      <c r="B9" s="1" t="s">
        <v>41</v>
      </c>
      <c r="C9" s="1" t="s">
        <v>2629</v>
      </c>
      <c r="D9" s="1" t="s">
        <v>1550</v>
      </c>
      <c r="E9" s="12">
        <f t="shared" si="0"/>
        <v>572</v>
      </c>
      <c r="F9" s="10">
        <f>Table_1__16[[#This Row],[Population'[13']]]/Table_1__16[[#This Row],[Area]]</f>
        <v>45.989510489510486</v>
      </c>
    </row>
    <row r="10" spans="1:6" x14ac:dyDescent="0.45">
      <c r="A10" s="1" t="s">
        <v>2630</v>
      </c>
      <c r="B10" s="1" t="s">
        <v>45</v>
      </c>
      <c r="C10" s="1" t="s">
        <v>2631</v>
      </c>
      <c r="D10" s="1" t="s">
        <v>2632</v>
      </c>
      <c r="E10" s="12">
        <f t="shared" si="0"/>
        <v>428</v>
      </c>
      <c r="F10" s="10">
        <f>Table_1__16[[#This Row],[Population'[13']]]/Table_1__16[[#This Row],[Area]]</f>
        <v>56.719626168224302</v>
      </c>
    </row>
    <row r="11" spans="1:6" x14ac:dyDescent="0.45">
      <c r="A11" s="1" t="s">
        <v>2633</v>
      </c>
      <c r="B11" s="1" t="s">
        <v>49</v>
      </c>
      <c r="C11" s="1" t="s">
        <v>2634</v>
      </c>
      <c r="D11" s="1" t="s">
        <v>2304</v>
      </c>
      <c r="E11" s="12">
        <f t="shared" si="0"/>
        <v>571</v>
      </c>
      <c r="F11" s="10">
        <f>Table_1__16[[#This Row],[Population'[13']]]/Table_1__16[[#This Row],[Area]]</f>
        <v>36.704028021015759</v>
      </c>
    </row>
    <row r="12" spans="1:6" x14ac:dyDescent="0.45">
      <c r="A12" s="1" t="s">
        <v>2635</v>
      </c>
      <c r="B12" s="1" t="s">
        <v>53</v>
      </c>
      <c r="C12" s="1" t="s">
        <v>2636</v>
      </c>
      <c r="D12" s="1" t="s">
        <v>2637</v>
      </c>
      <c r="E12" s="12">
        <f t="shared" si="0"/>
        <v>575</v>
      </c>
      <c r="F12" s="10">
        <f>Table_1__16[[#This Row],[Population'[13']]]/Table_1__16[[#This Row],[Area]]</f>
        <v>35.234782608695653</v>
      </c>
    </row>
    <row r="13" spans="1:6" x14ac:dyDescent="0.45">
      <c r="A13" s="1" t="s">
        <v>36</v>
      </c>
      <c r="B13" s="1" t="s">
        <v>57</v>
      </c>
      <c r="C13" s="1" t="s">
        <v>2638</v>
      </c>
      <c r="D13" s="1" t="s">
        <v>1579</v>
      </c>
      <c r="E13" s="12">
        <f t="shared" si="0"/>
        <v>580</v>
      </c>
      <c r="F13" s="10">
        <f>Table_1__16[[#This Row],[Population'[13']]]/Table_1__16[[#This Row],[Area]]</f>
        <v>25.632758620689657</v>
      </c>
    </row>
    <row r="14" spans="1:6" x14ac:dyDescent="0.45">
      <c r="A14" s="1" t="s">
        <v>40</v>
      </c>
      <c r="B14" s="1" t="s">
        <v>61</v>
      </c>
      <c r="C14" s="1" t="s">
        <v>2639</v>
      </c>
      <c r="D14" s="1" t="s">
        <v>2061</v>
      </c>
      <c r="E14" s="12">
        <f t="shared" si="0"/>
        <v>570</v>
      </c>
      <c r="F14" s="10">
        <f>Table_1__16[[#This Row],[Population'[13']]]/Table_1__16[[#This Row],[Area]]</f>
        <v>16.964912280701753</v>
      </c>
    </row>
    <row r="15" spans="1:6" x14ac:dyDescent="0.45">
      <c r="A15" s="1" t="s">
        <v>583</v>
      </c>
      <c r="B15" s="1" t="s">
        <v>66</v>
      </c>
      <c r="C15" s="1" t="s">
        <v>2641</v>
      </c>
      <c r="D15" s="1" t="s">
        <v>2365</v>
      </c>
      <c r="E15" s="12">
        <f t="shared" si="0"/>
        <v>569</v>
      </c>
      <c r="F15" s="10">
        <f>Table_1__16[[#This Row],[Population'[13']]]/Table_1__16[[#This Row],[Area]]</f>
        <v>36.583479789103691</v>
      </c>
    </row>
    <row r="16" spans="1:6" x14ac:dyDescent="0.45">
      <c r="A16" s="1" t="s">
        <v>2222</v>
      </c>
      <c r="B16" s="1" t="s">
        <v>70</v>
      </c>
      <c r="C16" s="1" t="s">
        <v>2643</v>
      </c>
      <c r="D16" s="1" t="s">
        <v>2403</v>
      </c>
      <c r="E16" s="12">
        <f t="shared" si="0"/>
        <v>564</v>
      </c>
      <c r="F16" s="10">
        <f>Table_1__16[[#This Row],[Population'[13']]]/Table_1__16[[#This Row],[Area]]</f>
        <v>24.74468085106383</v>
      </c>
    </row>
    <row r="17" spans="1:6" x14ac:dyDescent="0.45">
      <c r="A17" s="1" t="s">
        <v>2644</v>
      </c>
      <c r="B17" s="1" t="s">
        <v>74</v>
      </c>
      <c r="C17" s="1" t="s">
        <v>2645</v>
      </c>
      <c r="D17" s="1" t="s">
        <v>1579</v>
      </c>
      <c r="E17" s="12">
        <f t="shared" si="0"/>
        <v>580</v>
      </c>
      <c r="F17" s="10">
        <f>Table_1__16[[#This Row],[Population'[13']]]/Table_1__16[[#This Row],[Area]]</f>
        <v>31.894827586206898</v>
      </c>
    </row>
    <row r="18" spans="1:6" x14ac:dyDescent="0.45">
      <c r="A18" s="1" t="s">
        <v>2646</v>
      </c>
      <c r="B18" s="1" t="s">
        <v>79</v>
      </c>
      <c r="C18" s="1" t="s">
        <v>2647</v>
      </c>
      <c r="D18" s="1" t="s">
        <v>2648</v>
      </c>
      <c r="E18" s="12">
        <f t="shared" si="0"/>
        <v>568</v>
      </c>
      <c r="F18" s="10">
        <f>Table_1__16[[#This Row],[Population'[13']]]/Table_1__16[[#This Row],[Area]]</f>
        <v>77.730633802816897</v>
      </c>
    </row>
    <row r="19" spans="1:6" x14ac:dyDescent="0.45">
      <c r="A19" s="1" t="s">
        <v>48</v>
      </c>
      <c r="B19" s="1" t="s">
        <v>84</v>
      </c>
      <c r="C19" s="1" t="s">
        <v>2649</v>
      </c>
      <c r="D19" s="1" t="s">
        <v>2650</v>
      </c>
      <c r="E19" s="12">
        <f t="shared" si="0"/>
        <v>577</v>
      </c>
      <c r="F19" s="10">
        <f>Table_1__16[[#This Row],[Population'[13']]]/Table_1__16[[#This Row],[Area]]</f>
        <v>20.922010398613519</v>
      </c>
    </row>
    <row r="20" spans="1:6" x14ac:dyDescent="0.45">
      <c r="A20" s="1" t="s">
        <v>2651</v>
      </c>
      <c r="B20" s="1" t="s">
        <v>89</v>
      </c>
      <c r="C20" s="1" t="s">
        <v>2652</v>
      </c>
      <c r="D20" s="1" t="s">
        <v>2532</v>
      </c>
      <c r="E20" s="12">
        <f t="shared" si="0"/>
        <v>505</v>
      </c>
      <c r="F20" s="10">
        <f>Table_1__16[[#This Row],[Population'[13']]]/Table_1__16[[#This Row],[Area]]</f>
        <v>24.631683168316833</v>
      </c>
    </row>
    <row r="21" spans="1:6" x14ac:dyDescent="0.45">
      <c r="A21" s="1" t="s">
        <v>60</v>
      </c>
      <c r="B21" s="1" t="s">
        <v>93</v>
      </c>
      <c r="C21" s="1" t="s">
        <v>2654</v>
      </c>
      <c r="D21" s="1" t="s">
        <v>2655</v>
      </c>
      <c r="E21" s="12">
        <f t="shared" si="0"/>
        <v>431</v>
      </c>
      <c r="F21" s="10">
        <f>Table_1__16[[#This Row],[Population'[13']]]/Table_1__16[[#This Row],[Area]]</f>
        <v>21.545243619489558</v>
      </c>
    </row>
    <row r="22" spans="1:6" x14ac:dyDescent="0.45">
      <c r="A22" s="1" t="s">
        <v>65</v>
      </c>
      <c r="B22" s="1" t="s">
        <v>98</v>
      </c>
      <c r="C22" s="1" t="s">
        <v>2656</v>
      </c>
      <c r="D22" s="1" t="s">
        <v>2365</v>
      </c>
      <c r="E22" s="12">
        <f t="shared" si="0"/>
        <v>569</v>
      </c>
      <c r="F22" s="10">
        <f>Table_1__16[[#This Row],[Population'[13']]]/Table_1__16[[#This Row],[Area]]</f>
        <v>29.291739894551846</v>
      </c>
    </row>
    <row r="23" spans="1:6" x14ac:dyDescent="0.45">
      <c r="A23" s="1" t="s">
        <v>1662</v>
      </c>
      <c r="B23" s="1" t="s">
        <v>103</v>
      </c>
      <c r="C23" s="1" t="s">
        <v>2657</v>
      </c>
      <c r="D23" s="1" t="s">
        <v>2658</v>
      </c>
      <c r="E23" s="12">
        <f t="shared" si="0"/>
        <v>779</v>
      </c>
      <c r="F23" s="10">
        <f>Table_1__16[[#This Row],[Population'[13']]]/Table_1__16[[#This Row],[Area]]</f>
        <v>23.27214377406932</v>
      </c>
    </row>
    <row r="24" spans="1:6" x14ac:dyDescent="0.45">
      <c r="A24" s="1" t="s">
        <v>2236</v>
      </c>
      <c r="B24" s="1" t="s">
        <v>106</v>
      </c>
      <c r="C24" s="1" t="s">
        <v>2659</v>
      </c>
      <c r="D24" s="1" t="s">
        <v>2660</v>
      </c>
      <c r="E24" s="12">
        <f t="shared" si="0"/>
        <v>695</v>
      </c>
      <c r="F24" s="10">
        <f>Table_1__16[[#This Row],[Population'[13']]]/Table_1__16[[#This Row],[Area]]</f>
        <v>70.670503597122305</v>
      </c>
    </row>
    <row r="25" spans="1:6" x14ac:dyDescent="0.45">
      <c r="A25" s="1" t="s">
        <v>642</v>
      </c>
      <c r="B25" s="1" t="s">
        <v>110</v>
      </c>
      <c r="C25" s="1" t="s">
        <v>2661</v>
      </c>
      <c r="D25" s="1" t="s">
        <v>2416</v>
      </c>
      <c r="E25" s="12">
        <f t="shared" si="0"/>
        <v>714</v>
      </c>
      <c r="F25" s="10">
        <f>Table_1__16[[#This Row],[Population'[13']]]/Table_1__16[[#This Row],[Area]]</f>
        <v>23.943977591036415</v>
      </c>
    </row>
    <row r="26" spans="1:6" x14ac:dyDescent="0.45">
      <c r="A26" s="1" t="s">
        <v>109</v>
      </c>
      <c r="B26" s="1" t="s">
        <v>114</v>
      </c>
      <c r="C26" s="1" t="s">
        <v>2662</v>
      </c>
      <c r="D26" s="1" t="s">
        <v>2663</v>
      </c>
      <c r="E26" s="12">
        <f t="shared" si="0"/>
        <v>586</v>
      </c>
      <c r="F26" s="10">
        <f>Table_1__16[[#This Row],[Population'[13']]]/Table_1__16[[#This Row],[Area]]</f>
        <v>112.85836177474403</v>
      </c>
    </row>
    <row r="27" spans="1:6" x14ac:dyDescent="0.45">
      <c r="A27" s="1" t="s">
        <v>2621</v>
      </c>
      <c r="B27" s="1" t="s">
        <v>118</v>
      </c>
      <c r="C27" s="1" t="s">
        <v>2664</v>
      </c>
      <c r="D27" s="1" t="s">
        <v>1482</v>
      </c>
      <c r="E27" s="12">
        <f t="shared" si="0"/>
        <v>503</v>
      </c>
      <c r="F27" s="10">
        <f>Table_1__16[[#This Row],[Population'[13']]]/Table_1__16[[#This Row],[Area]]</f>
        <v>17.401590457256461</v>
      </c>
    </row>
    <row r="28" spans="1:6" x14ac:dyDescent="0.45">
      <c r="A28" s="1" t="s">
        <v>1697</v>
      </c>
      <c r="B28" s="1" t="s">
        <v>122</v>
      </c>
      <c r="C28" s="1" t="s">
        <v>2284</v>
      </c>
      <c r="D28" s="1" t="s">
        <v>2665</v>
      </c>
      <c r="E28" s="12">
        <f t="shared" si="0"/>
        <v>532</v>
      </c>
      <c r="F28" s="10">
        <f>Table_1__16[[#This Row],[Population'[13']]]/Table_1__16[[#This Row],[Area]]</f>
        <v>15.896616541353383</v>
      </c>
    </row>
    <row r="29" spans="1:6" x14ac:dyDescent="0.45">
      <c r="A29" s="1" t="s">
        <v>2468</v>
      </c>
      <c r="B29" s="1" t="s">
        <v>126</v>
      </c>
      <c r="C29" s="1" t="s">
        <v>2666</v>
      </c>
      <c r="D29" s="1" t="s">
        <v>2383</v>
      </c>
      <c r="E29" s="12">
        <f t="shared" si="0"/>
        <v>578</v>
      </c>
      <c r="F29" s="10">
        <f>Table_1__16[[#This Row],[Population'[13']]]/Table_1__16[[#This Row],[Area]]</f>
        <v>30.73356401384083</v>
      </c>
    </row>
    <row r="30" spans="1:6" x14ac:dyDescent="0.45">
      <c r="A30" s="1" t="s">
        <v>2667</v>
      </c>
      <c r="B30" s="1" t="s">
        <v>130</v>
      </c>
      <c r="C30" s="1" t="s">
        <v>2668</v>
      </c>
      <c r="D30" s="1" t="s">
        <v>2407</v>
      </c>
      <c r="E30" s="12">
        <f t="shared" si="0"/>
        <v>416</v>
      </c>
      <c r="F30" s="10">
        <f>Table_1__16[[#This Row],[Population'[13']]]/Table_1__16[[#This Row],[Area]]</f>
        <v>96.93509615384616</v>
      </c>
    </row>
    <row r="31" spans="1:6" x14ac:dyDescent="0.45">
      <c r="A31" s="1" t="s">
        <v>2669</v>
      </c>
      <c r="B31" s="1" t="s">
        <v>133</v>
      </c>
      <c r="C31" s="1" t="s">
        <v>2656</v>
      </c>
      <c r="D31" s="1" t="s">
        <v>2671</v>
      </c>
      <c r="E31" s="12">
        <f t="shared" si="0"/>
        <v>381</v>
      </c>
      <c r="F31" s="10">
        <f>Table_1__16[[#This Row],[Population'[13']]]/Table_1__16[[#This Row],[Area]]</f>
        <v>43.745406824146983</v>
      </c>
    </row>
    <row r="32" spans="1:6" x14ac:dyDescent="0.45">
      <c r="A32" s="1" t="s">
        <v>2672</v>
      </c>
      <c r="B32" s="1" t="s">
        <v>138</v>
      </c>
      <c r="C32" s="1" t="s">
        <v>2673</v>
      </c>
      <c r="D32" s="1" t="s">
        <v>2674</v>
      </c>
      <c r="E32" s="12">
        <f t="shared" si="0"/>
        <v>608</v>
      </c>
      <c r="F32" s="10">
        <f>Table_1__16[[#This Row],[Population'[13']]]/Table_1__16[[#This Row],[Area]]</f>
        <v>154.03453947368422</v>
      </c>
    </row>
    <row r="33" spans="1:6" x14ac:dyDescent="0.45">
      <c r="A33" s="1" t="s">
        <v>2675</v>
      </c>
      <c r="B33" s="1" t="s">
        <v>142</v>
      </c>
      <c r="C33" s="1" t="s">
        <v>2676</v>
      </c>
      <c r="D33" s="1" t="s">
        <v>1871</v>
      </c>
      <c r="E33" s="12">
        <f t="shared" ref="E33:E64" si="1">VALUE(LEFT(D33,SEARCH("sq",D33)-2))</f>
        <v>396</v>
      </c>
      <c r="F33" s="10">
        <f>Table_1__16[[#This Row],[Population'[13']]]/Table_1__16[[#This Row],[Area]]</f>
        <v>26.015151515151516</v>
      </c>
    </row>
    <row r="34" spans="1:6" x14ac:dyDescent="0.45">
      <c r="A34" s="1" t="s">
        <v>129</v>
      </c>
      <c r="B34" s="1" t="s">
        <v>146</v>
      </c>
      <c r="C34" s="1" t="s">
        <v>2677</v>
      </c>
      <c r="D34" s="1" t="s">
        <v>2132</v>
      </c>
      <c r="E34" s="12">
        <f t="shared" si="1"/>
        <v>731</v>
      </c>
      <c r="F34" s="10">
        <f>Table_1__16[[#This Row],[Population'[13']]]/Table_1__16[[#This Row],[Area]]</f>
        <v>28.56361149110807</v>
      </c>
    </row>
    <row r="35" spans="1:6" x14ac:dyDescent="0.45">
      <c r="A35" s="1" t="s">
        <v>1733</v>
      </c>
      <c r="B35" s="1" t="s">
        <v>149</v>
      </c>
      <c r="C35" s="1" t="s">
        <v>2678</v>
      </c>
      <c r="D35" s="1" t="s">
        <v>1704</v>
      </c>
      <c r="E35" s="12">
        <f t="shared" si="1"/>
        <v>501</v>
      </c>
      <c r="F35" s="10">
        <f>Table_1__16[[#This Row],[Population'[13']]]/Table_1__16[[#This Row],[Area]]</f>
        <v>32.540918163672657</v>
      </c>
    </row>
    <row r="36" spans="1:6" x14ac:dyDescent="0.45">
      <c r="A36" s="1" t="s">
        <v>80</v>
      </c>
      <c r="B36" s="1" t="s">
        <v>153</v>
      </c>
      <c r="C36" s="1" t="s">
        <v>2679</v>
      </c>
      <c r="D36" s="1" t="s">
        <v>2680</v>
      </c>
      <c r="E36" s="12">
        <f t="shared" si="1"/>
        <v>582</v>
      </c>
      <c r="F36" s="10">
        <f>Table_1__16[[#This Row],[Population'[13']]]/Table_1__16[[#This Row],[Area]]</f>
        <v>18.350515463917525</v>
      </c>
    </row>
    <row r="37" spans="1:6" x14ac:dyDescent="0.45">
      <c r="A37" s="1" t="s">
        <v>1109</v>
      </c>
      <c r="B37" s="1" t="s">
        <v>157</v>
      </c>
      <c r="C37" s="1" t="s">
        <v>2681</v>
      </c>
      <c r="D37" s="1" t="s">
        <v>1713</v>
      </c>
      <c r="E37" s="12">
        <f t="shared" si="1"/>
        <v>511</v>
      </c>
      <c r="F37" s="10">
        <f>Table_1__16[[#This Row],[Population'[13']]]/Table_1__16[[#This Row],[Area]]</f>
        <v>14.561643835616438</v>
      </c>
    </row>
    <row r="38" spans="1:6" x14ac:dyDescent="0.45">
      <c r="A38" s="1" t="s">
        <v>141</v>
      </c>
      <c r="B38" s="1" t="s">
        <v>161</v>
      </c>
      <c r="C38" s="1" t="s">
        <v>2682</v>
      </c>
      <c r="D38" s="1" t="s">
        <v>2648</v>
      </c>
      <c r="E38" s="12">
        <f t="shared" si="1"/>
        <v>568</v>
      </c>
      <c r="F38" s="10">
        <f>Table_1__16[[#This Row],[Population'[13']]]/Table_1__16[[#This Row],[Area]]</f>
        <v>16.43661971830986</v>
      </c>
    </row>
    <row r="39" spans="1:6" x14ac:dyDescent="0.45">
      <c r="A39" s="1" t="s">
        <v>2279</v>
      </c>
      <c r="B39" s="1" t="s">
        <v>165</v>
      </c>
      <c r="C39" s="1" t="s">
        <v>2683</v>
      </c>
      <c r="D39" s="1" t="s">
        <v>1482</v>
      </c>
      <c r="E39" s="12">
        <f t="shared" si="1"/>
        <v>503</v>
      </c>
      <c r="F39" s="10">
        <f>Table_1__16[[#This Row],[Population'[13']]]/Table_1__16[[#This Row],[Area]]</f>
        <v>24.757455268389663</v>
      </c>
    </row>
    <row r="40" spans="1:6" x14ac:dyDescent="0.45">
      <c r="A40" s="1" t="s">
        <v>2640</v>
      </c>
      <c r="B40" s="1" t="s">
        <v>169</v>
      </c>
      <c r="C40" s="1" t="s">
        <v>2684</v>
      </c>
      <c r="D40" s="1" t="s">
        <v>2685</v>
      </c>
      <c r="E40" s="12">
        <f t="shared" si="1"/>
        <v>591</v>
      </c>
      <c r="F40" s="10">
        <f>Table_1__16[[#This Row],[Population'[13']]]/Table_1__16[[#This Row],[Area]]</f>
        <v>18.534686971235196</v>
      </c>
    </row>
    <row r="41" spans="1:6" x14ac:dyDescent="0.45">
      <c r="A41" s="1" t="s">
        <v>1461</v>
      </c>
      <c r="B41" s="1" t="s">
        <v>173</v>
      </c>
      <c r="C41" s="1" t="s">
        <v>2686</v>
      </c>
      <c r="D41" s="1" t="s">
        <v>2650</v>
      </c>
      <c r="E41" s="12">
        <f t="shared" si="1"/>
        <v>577</v>
      </c>
      <c r="F41" s="10">
        <f>Table_1__16[[#This Row],[Population'[13']]]/Table_1__16[[#This Row],[Area]]</f>
        <v>27.162911611785095</v>
      </c>
    </row>
    <row r="42" spans="1:6" x14ac:dyDescent="0.45">
      <c r="A42" s="1" t="s">
        <v>1769</v>
      </c>
      <c r="B42" s="1" t="s">
        <v>177</v>
      </c>
      <c r="C42" s="1" t="s">
        <v>2688</v>
      </c>
      <c r="D42" s="1" t="s">
        <v>2304</v>
      </c>
      <c r="E42" s="12">
        <f t="shared" si="1"/>
        <v>571</v>
      </c>
      <c r="F42" s="10">
        <f>Table_1__16[[#This Row],[Population'[13']]]/Table_1__16[[#This Row],[Area]]</f>
        <v>19.861646234676009</v>
      </c>
    </row>
    <row r="43" spans="1:6" x14ac:dyDescent="0.45">
      <c r="A43" s="1" t="s">
        <v>2288</v>
      </c>
      <c r="B43" s="1" t="s">
        <v>181</v>
      </c>
      <c r="C43" s="1" t="s">
        <v>2689</v>
      </c>
      <c r="D43" s="1" t="s">
        <v>2365</v>
      </c>
      <c r="E43" s="12">
        <f t="shared" si="1"/>
        <v>569</v>
      </c>
      <c r="F43" s="10">
        <f>Table_1__16[[#This Row],[Population'[13']]]/Table_1__16[[#This Row],[Area]]</f>
        <v>30.815465729349736</v>
      </c>
    </row>
    <row r="44" spans="1:6" x14ac:dyDescent="0.45">
      <c r="A44" s="1" t="s">
        <v>2494</v>
      </c>
      <c r="B44" s="1" t="s">
        <v>185</v>
      </c>
      <c r="C44" s="1" t="s">
        <v>2690</v>
      </c>
      <c r="D44" s="1" t="s">
        <v>2691</v>
      </c>
      <c r="E44" s="12">
        <f t="shared" si="1"/>
        <v>697</v>
      </c>
      <c r="F44" s="10">
        <f>Table_1__16[[#This Row],[Population'[13']]]/Table_1__16[[#This Row],[Area]]</f>
        <v>21.417503586800574</v>
      </c>
    </row>
    <row r="45" spans="1:6" x14ac:dyDescent="0.45">
      <c r="A45" s="1" t="s">
        <v>94</v>
      </c>
      <c r="B45" s="1" t="s">
        <v>189</v>
      </c>
      <c r="C45" s="1" t="s">
        <v>2692</v>
      </c>
      <c r="D45" s="1" t="s">
        <v>510</v>
      </c>
      <c r="E45" s="12">
        <f t="shared" si="1"/>
        <v>434</v>
      </c>
      <c r="F45" s="10">
        <f>Table_1__16[[#This Row],[Population'[13']]]/Table_1__16[[#This Row],[Area]]</f>
        <v>46.417050691244242</v>
      </c>
    </row>
    <row r="46" spans="1:6" x14ac:dyDescent="0.45">
      <c r="A46" s="1" t="s">
        <v>733</v>
      </c>
      <c r="B46" s="1" t="s">
        <v>193</v>
      </c>
      <c r="C46" s="1" t="s">
        <v>2693</v>
      </c>
      <c r="D46" s="1" t="s">
        <v>1771</v>
      </c>
      <c r="E46" s="12">
        <f t="shared" si="1"/>
        <v>473</v>
      </c>
      <c r="F46" s="10">
        <f>Table_1__16[[#This Row],[Population'[13']]]/Table_1__16[[#This Row],[Area]]</f>
        <v>20.224101479915433</v>
      </c>
    </row>
    <row r="47" spans="1:6" x14ac:dyDescent="0.45">
      <c r="A47" s="1" t="s">
        <v>1225</v>
      </c>
      <c r="B47" s="1" t="s">
        <v>198</v>
      </c>
      <c r="C47" s="1" t="s">
        <v>2694</v>
      </c>
      <c r="D47" s="1" t="s">
        <v>510</v>
      </c>
      <c r="E47" s="12">
        <f t="shared" si="1"/>
        <v>434</v>
      </c>
      <c r="F47" s="10">
        <f>Table_1__16[[#This Row],[Population'[13']]]/Table_1__16[[#This Row],[Area]]</f>
        <v>22.61520737327189</v>
      </c>
    </row>
    <row r="48" spans="1:6" x14ac:dyDescent="0.45">
      <c r="A48" s="1" t="s">
        <v>2695</v>
      </c>
      <c r="B48" s="1" t="s">
        <v>202</v>
      </c>
      <c r="C48" s="1" t="s">
        <v>2696</v>
      </c>
      <c r="D48" s="1" t="s">
        <v>2697</v>
      </c>
      <c r="E48" s="12">
        <f t="shared" si="1"/>
        <v>432</v>
      </c>
      <c r="F48" s="10">
        <f>Table_1__16[[#This Row],[Population'[13']]]/Table_1__16[[#This Row],[Area]]</f>
        <v>16.409722222222221</v>
      </c>
    </row>
    <row r="49" spans="1:6" x14ac:dyDescent="0.45">
      <c r="A49" s="1" t="s">
        <v>2698</v>
      </c>
      <c r="B49" s="1" t="s">
        <v>207</v>
      </c>
      <c r="C49" s="1" t="s">
        <v>2699</v>
      </c>
      <c r="D49" s="1" t="s">
        <v>2663</v>
      </c>
      <c r="E49" s="12">
        <f t="shared" si="1"/>
        <v>586</v>
      </c>
      <c r="F49" s="10">
        <f>Table_1__16[[#This Row],[Population'[13']]]/Table_1__16[[#This Row],[Area]]</f>
        <v>27.909556313993175</v>
      </c>
    </row>
    <row r="50" spans="1:6" x14ac:dyDescent="0.45">
      <c r="A50" s="1" t="s">
        <v>156</v>
      </c>
      <c r="B50" s="1" t="s">
        <v>211</v>
      </c>
      <c r="C50" s="1" t="s">
        <v>2700</v>
      </c>
      <c r="D50" s="1" t="s">
        <v>2701</v>
      </c>
      <c r="E50" s="12">
        <f t="shared" si="1"/>
        <v>636</v>
      </c>
      <c r="F50" s="10">
        <f>Table_1__16[[#This Row],[Population'[13']]]/Table_1__16[[#This Row],[Area]]</f>
        <v>31.20754716981132</v>
      </c>
    </row>
    <row r="51" spans="1:6" x14ac:dyDescent="0.45">
      <c r="A51" s="1" t="s">
        <v>1797</v>
      </c>
      <c r="B51" s="1" t="s">
        <v>214</v>
      </c>
      <c r="C51" s="1" t="s">
        <v>2703</v>
      </c>
      <c r="D51" s="1" t="s">
        <v>2704</v>
      </c>
      <c r="E51" s="12">
        <f t="shared" si="1"/>
        <v>730</v>
      </c>
      <c r="F51" s="10">
        <f>Table_1__16[[#This Row],[Population'[13']]]/Table_1__16[[#This Row],[Area]]</f>
        <v>50.468493150684928</v>
      </c>
    </row>
    <row r="52" spans="1:6" x14ac:dyDescent="0.45">
      <c r="A52" s="1" t="s">
        <v>160</v>
      </c>
      <c r="B52" s="1" t="s">
        <v>217</v>
      </c>
      <c r="C52" s="1" t="s">
        <v>2705</v>
      </c>
      <c r="D52" s="1" t="s">
        <v>2285</v>
      </c>
      <c r="E52" s="12">
        <f t="shared" si="1"/>
        <v>435</v>
      </c>
      <c r="F52" s="10">
        <f>Table_1__16[[#This Row],[Population'[13']]]/Table_1__16[[#This Row],[Area]]</f>
        <v>38.719540229885055</v>
      </c>
    </row>
    <row r="53" spans="1:6" x14ac:dyDescent="0.45">
      <c r="A53" s="1" t="s">
        <v>764</v>
      </c>
      <c r="B53" s="1" t="s">
        <v>221</v>
      </c>
      <c r="C53" s="1" t="s">
        <v>2706</v>
      </c>
      <c r="D53" s="1" t="s">
        <v>2707</v>
      </c>
      <c r="E53" s="12">
        <f t="shared" si="1"/>
        <v>614</v>
      </c>
      <c r="F53" s="10">
        <f>Table_1__16[[#This Row],[Population'[13']]]/Table_1__16[[#This Row],[Area]]</f>
        <v>213.1628664495114</v>
      </c>
    </row>
    <row r="54" spans="1:6" x14ac:dyDescent="0.45">
      <c r="A54" s="1" t="s">
        <v>1815</v>
      </c>
      <c r="B54" s="1" t="s">
        <v>225</v>
      </c>
      <c r="C54" s="1" t="s">
        <v>2708</v>
      </c>
      <c r="D54" s="1" t="s">
        <v>2637</v>
      </c>
      <c r="E54" s="12">
        <f t="shared" si="1"/>
        <v>575</v>
      </c>
      <c r="F54" s="10">
        <f>Table_1__16[[#This Row],[Population'[13']]]/Table_1__16[[#This Row],[Area]]</f>
        <v>35.892173913043479</v>
      </c>
    </row>
    <row r="55" spans="1:6" x14ac:dyDescent="0.45">
      <c r="A55" s="1" t="s">
        <v>2709</v>
      </c>
      <c r="B55" s="1" t="s">
        <v>231</v>
      </c>
      <c r="C55" s="1" t="s">
        <v>2710</v>
      </c>
      <c r="D55" s="1" t="s">
        <v>2711</v>
      </c>
      <c r="E55" s="12">
        <f t="shared" si="1"/>
        <v>579</v>
      </c>
      <c r="F55" s="10">
        <f>Table_1__16[[#This Row],[Population'[13']]]/Table_1__16[[#This Row],[Area]]</f>
        <v>18.153713298791018</v>
      </c>
    </row>
    <row r="56" spans="1:6" x14ac:dyDescent="0.45">
      <c r="A56" s="1" t="s">
        <v>2670</v>
      </c>
      <c r="B56" s="1" t="s">
        <v>234</v>
      </c>
      <c r="C56" s="1" t="s">
        <v>2712</v>
      </c>
      <c r="D56" s="1" t="s">
        <v>2713</v>
      </c>
      <c r="E56" s="12">
        <f t="shared" si="1"/>
        <v>973</v>
      </c>
      <c r="F56" s="10">
        <f>Table_1__16[[#This Row],[Population'[13']]]/Table_1__16[[#This Row],[Area]]</f>
        <v>15.974306269270299</v>
      </c>
    </row>
    <row r="57" spans="1:6" x14ac:dyDescent="0.45">
      <c r="A57" s="1" t="s">
        <v>176</v>
      </c>
      <c r="B57" s="1" t="s">
        <v>238</v>
      </c>
      <c r="C57" s="1" t="s">
        <v>2714</v>
      </c>
      <c r="D57" s="1" t="s">
        <v>2715</v>
      </c>
      <c r="E57" s="12">
        <f t="shared" si="1"/>
        <v>517</v>
      </c>
      <c r="F57" s="10">
        <f>Table_1__16[[#This Row],[Population'[13']]]/Table_1__16[[#This Row],[Area]]</f>
        <v>69.36557059961315</v>
      </c>
    </row>
    <row r="58" spans="1:6" x14ac:dyDescent="0.45">
      <c r="A58" s="1" t="s">
        <v>2716</v>
      </c>
      <c r="B58" s="1" t="s">
        <v>242</v>
      </c>
      <c r="C58" s="1" t="s">
        <v>2717</v>
      </c>
      <c r="D58" s="1" t="s">
        <v>2718</v>
      </c>
      <c r="E58" s="12">
        <f t="shared" si="1"/>
        <v>718</v>
      </c>
      <c r="F58" s="10">
        <f>Table_1__16[[#This Row],[Population'[13']]]/Table_1__16[[#This Row],[Area]]</f>
        <v>294.18662952646241</v>
      </c>
    </row>
    <row r="59" spans="1:6" x14ac:dyDescent="0.45">
      <c r="A59" s="1" t="s">
        <v>2719</v>
      </c>
      <c r="B59" s="1" t="s">
        <v>246</v>
      </c>
      <c r="C59" s="1" t="s">
        <v>2720</v>
      </c>
      <c r="D59" s="1" t="s">
        <v>2535</v>
      </c>
      <c r="E59" s="12">
        <f t="shared" si="1"/>
        <v>402</v>
      </c>
      <c r="F59" s="10">
        <f>Table_1__16[[#This Row],[Population'[13']]]/Table_1__16[[#This Row],[Area]]</f>
        <v>28.32587064676617</v>
      </c>
    </row>
    <row r="60" spans="1:6" x14ac:dyDescent="0.45">
      <c r="A60" s="1" t="s">
        <v>2653</v>
      </c>
      <c r="B60" s="1" t="s">
        <v>250</v>
      </c>
      <c r="C60" s="1" t="s">
        <v>2721</v>
      </c>
      <c r="D60" s="1" t="s">
        <v>2655</v>
      </c>
      <c r="E60" s="12">
        <f t="shared" si="1"/>
        <v>431</v>
      </c>
      <c r="F60" s="10">
        <f>Table_1__16[[#This Row],[Population'[13']]]/Table_1__16[[#This Row],[Area]]</f>
        <v>20.645011600928076</v>
      </c>
    </row>
    <row r="61" spans="1:6" x14ac:dyDescent="0.45">
      <c r="A61" s="1" t="s">
        <v>2722</v>
      </c>
      <c r="B61" s="1" t="s">
        <v>254</v>
      </c>
      <c r="C61" s="1" t="s">
        <v>2723</v>
      </c>
      <c r="D61" s="1" t="s">
        <v>2301</v>
      </c>
      <c r="E61" s="12">
        <f t="shared" si="1"/>
        <v>588</v>
      </c>
      <c r="F61" s="10">
        <f>Table_1__16[[#This Row],[Population'[13']]]/Table_1__16[[#This Row],[Area]]</f>
        <v>19.695578231292519</v>
      </c>
    </row>
    <row r="62" spans="1:6" x14ac:dyDescent="0.45">
      <c r="A62" s="1" t="s">
        <v>192</v>
      </c>
      <c r="B62" s="1" t="s">
        <v>258</v>
      </c>
      <c r="C62" s="1" t="s">
        <v>2724</v>
      </c>
      <c r="D62" s="1" t="s">
        <v>2361</v>
      </c>
      <c r="E62" s="12">
        <f t="shared" si="1"/>
        <v>561</v>
      </c>
      <c r="F62" s="10">
        <f>Table_1__16[[#This Row],[Population'[13']]]/Table_1__16[[#This Row],[Area]]</f>
        <v>27.94830659536542</v>
      </c>
    </row>
    <row r="63" spans="1:6" x14ac:dyDescent="0.45">
      <c r="A63" s="1" t="s">
        <v>2702</v>
      </c>
      <c r="B63" s="1" t="s">
        <v>262</v>
      </c>
      <c r="C63" s="1" t="s">
        <v>2725</v>
      </c>
      <c r="D63" s="1" t="s">
        <v>2304</v>
      </c>
      <c r="E63" s="12">
        <f t="shared" si="1"/>
        <v>571</v>
      </c>
      <c r="F63" s="10">
        <f>Table_1__16[[#This Row],[Population'[13']]]/Table_1__16[[#This Row],[Area]]</f>
        <v>39.196147110332753</v>
      </c>
    </row>
    <row r="64" spans="1:6" x14ac:dyDescent="0.45">
      <c r="A64" s="1" t="s">
        <v>201</v>
      </c>
      <c r="B64" s="1" t="s">
        <v>265</v>
      </c>
      <c r="C64" s="1" t="s">
        <v>2726</v>
      </c>
      <c r="D64" s="1" t="s">
        <v>2727</v>
      </c>
      <c r="E64" s="12">
        <f t="shared" si="1"/>
        <v>554</v>
      </c>
      <c r="F64" s="10">
        <f>Table_1__16[[#This Row],[Population'[13']]]/Table_1__16[[#This Row],[Area]]</f>
        <v>60.124548736462096</v>
      </c>
    </row>
    <row r="65" spans="1:6" x14ac:dyDescent="0.45">
      <c r="A65" s="1" t="s">
        <v>206</v>
      </c>
      <c r="B65" s="1" t="s">
        <v>269</v>
      </c>
      <c r="C65" s="1" t="s">
        <v>2728</v>
      </c>
      <c r="D65" s="1" t="s">
        <v>1550</v>
      </c>
      <c r="E65" s="12">
        <f t="shared" ref="E65:E100" si="2">VALUE(LEFT(D65,SEARCH("sq",D65)-2))</f>
        <v>572</v>
      </c>
      <c r="F65" s="10">
        <f>Table_1__16[[#This Row],[Population'[13']]]/Table_1__16[[#This Row],[Area]]</f>
        <v>71.062937062937067</v>
      </c>
    </row>
    <row r="66" spans="1:6" x14ac:dyDescent="0.45">
      <c r="A66" s="1" t="s">
        <v>2729</v>
      </c>
      <c r="B66" s="1" t="s">
        <v>273</v>
      </c>
      <c r="C66" s="1" t="s">
        <v>2731</v>
      </c>
      <c r="D66" s="1" t="s">
        <v>2393</v>
      </c>
      <c r="E66" s="12">
        <f t="shared" si="2"/>
        <v>437</v>
      </c>
      <c r="F66" s="10">
        <f>Table_1__16[[#This Row],[Population'[13']]]/Table_1__16[[#This Row],[Area]]</f>
        <v>34.459954233409611</v>
      </c>
    </row>
    <row r="67" spans="1:6" x14ac:dyDescent="0.45">
      <c r="A67" s="1" t="s">
        <v>1865</v>
      </c>
      <c r="B67" s="1" t="s">
        <v>277</v>
      </c>
      <c r="C67" s="1" t="s">
        <v>2732</v>
      </c>
      <c r="D67" s="1" t="s">
        <v>2235</v>
      </c>
      <c r="E67" s="12">
        <f t="shared" si="2"/>
        <v>469</v>
      </c>
      <c r="F67" s="10">
        <f>Table_1__16[[#This Row],[Population'[13']]]/Table_1__16[[#This Row],[Area]]</f>
        <v>22.976545842217483</v>
      </c>
    </row>
    <row r="68" spans="1:6" x14ac:dyDescent="0.45">
      <c r="A68" s="1" t="s">
        <v>2733</v>
      </c>
      <c r="B68" s="1" t="s">
        <v>282</v>
      </c>
      <c r="C68" s="1" t="s">
        <v>2734</v>
      </c>
      <c r="D68" s="1" t="s">
        <v>2735</v>
      </c>
      <c r="E68" s="12">
        <f t="shared" si="2"/>
        <v>693</v>
      </c>
      <c r="F68" s="10">
        <f>Table_1__16[[#This Row],[Population'[13']]]/Table_1__16[[#This Row],[Area]]</f>
        <v>13.337662337662337</v>
      </c>
    </row>
    <row r="69" spans="1:6" x14ac:dyDescent="0.45">
      <c r="A69" s="1" t="s">
        <v>85</v>
      </c>
      <c r="B69" s="1" t="s">
        <v>956</v>
      </c>
      <c r="C69" s="1" t="s">
        <v>2737</v>
      </c>
      <c r="D69" s="1" t="s">
        <v>1762</v>
      </c>
      <c r="E69" s="12">
        <f t="shared" si="2"/>
        <v>433</v>
      </c>
      <c r="F69" s="10">
        <f>Table_1__16[[#This Row],[Population'[13']]]/Table_1__16[[#This Row],[Area]]</f>
        <v>18.406466512702078</v>
      </c>
    </row>
    <row r="70" spans="1:6" x14ac:dyDescent="0.45">
      <c r="A70" s="1" t="s">
        <v>11</v>
      </c>
      <c r="B70" s="1" t="s">
        <v>963</v>
      </c>
      <c r="C70" s="1" t="s">
        <v>2738</v>
      </c>
      <c r="D70" s="1" t="s">
        <v>1657</v>
      </c>
      <c r="E70" s="12">
        <f t="shared" si="2"/>
        <v>424</v>
      </c>
      <c r="F70" s="10">
        <f>Table_1__16[[#This Row],[Population'[13']]]/Table_1__16[[#This Row],[Area]]</f>
        <v>25.330188679245282</v>
      </c>
    </row>
    <row r="71" spans="1:6" x14ac:dyDescent="0.45">
      <c r="A71" s="1" t="s">
        <v>2739</v>
      </c>
      <c r="B71" s="1" t="s">
        <v>970</v>
      </c>
      <c r="C71" s="1" t="s">
        <v>2740</v>
      </c>
      <c r="D71" s="1" t="s">
        <v>2741</v>
      </c>
      <c r="E71" s="12">
        <f t="shared" si="2"/>
        <v>439</v>
      </c>
      <c r="F71" s="10">
        <f>Table_1__16[[#This Row],[Population'[13']]]/Table_1__16[[#This Row],[Area]]</f>
        <v>97.369020501138948</v>
      </c>
    </row>
    <row r="72" spans="1:6" x14ac:dyDescent="0.45">
      <c r="A72" s="1" t="s">
        <v>2742</v>
      </c>
      <c r="B72" s="1" t="s">
        <v>976</v>
      </c>
      <c r="C72" s="1" t="s">
        <v>2743</v>
      </c>
      <c r="D72" s="1" t="s">
        <v>2744</v>
      </c>
      <c r="E72" s="12">
        <f t="shared" si="2"/>
        <v>573</v>
      </c>
      <c r="F72" s="10">
        <f>Table_1__16[[#This Row],[Population'[13']]]/Table_1__16[[#This Row],[Area]]</f>
        <v>25.127399650959859</v>
      </c>
    </row>
    <row r="73" spans="1:6" x14ac:dyDescent="0.45">
      <c r="A73" s="1" t="s">
        <v>1528</v>
      </c>
      <c r="B73" s="1" t="s">
        <v>983</v>
      </c>
      <c r="C73" s="1" t="s">
        <v>2746</v>
      </c>
      <c r="D73" s="1" t="s">
        <v>2747</v>
      </c>
      <c r="E73" s="12">
        <f t="shared" si="2"/>
        <v>399</v>
      </c>
      <c r="F73" s="10">
        <f>Table_1__16[[#This Row],[Population'[13']]]/Table_1__16[[#This Row],[Area]]</f>
        <v>16.195488721804512</v>
      </c>
    </row>
    <row r="74" spans="1:6" x14ac:dyDescent="0.45">
      <c r="A74" s="1" t="s">
        <v>2748</v>
      </c>
      <c r="B74" s="1" t="s">
        <v>990</v>
      </c>
      <c r="C74" s="1" t="s">
        <v>2749</v>
      </c>
      <c r="D74" s="1" t="s">
        <v>2750</v>
      </c>
      <c r="E74" s="12">
        <f t="shared" si="2"/>
        <v>535</v>
      </c>
      <c r="F74" s="10">
        <f>Table_1__16[[#This Row],[Population'[13']]]/Table_1__16[[#This Row],[Area]]</f>
        <v>29.779439252336449</v>
      </c>
    </row>
    <row r="75" spans="1:6" x14ac:dyDescent="0.45">
      <c r="A75" s="1" t="s">
        <v>2751</v>
      </c>
      <c r="B75" s="1" t="s">
        <v>998</v>
      </c>
      <c r="C75" s="1" t="s">
        <v>2752</v>
      </c>
      <c r="D75" s="1" t="s">
        <v>2403</v>
      </c>
      <c r="E75" s="12">
        <f t="shared" si="2"/>
        <v>564</v>
      </c>
      <c r="F75" s="10">
        <f>Table_1__16[[#This Row],[Population'[13']]]/Table_1__16[[#This Row],[Area]]</f>
        <v>16.703900709219859</v>
      </c>
    </row>
    <row r="76" spans="1:6" x14ac:dyDescent="0.45">
      <c r="A76" s="1" t="s">
        <v>2753</v>
      </c>
      <c r="B76" s="1" t="s">
        <v>1006</v>
      </c>
      <c r="C76" s="1" t="s">
        <v>2754</v>
      </c>
      <c r="D76" s="1" t="s">
        <v>2338</v>
      </c>
      <c r="E76" s="12">
        <f t="shared" si="2"/>
        <v>864</v>
      </c>
      <c r="F76" s="10">
        <f>Table_1__16[[#This Row],[Population'[13']]]/Table_1__16[[#This Row],[Area]]</f>
        <v>28.918981481481481</v>
      </c>
    </row>
    <row r="77" spans="1:6" x14ac:dyDescent="0.45">
      <c r="A77" s="1" t="s">
        <v>2755</v>
      </c>
      <c r="B77" s="1" t="s">
        <v>1784</v>
      </c>
      <c r="C77" s="1" t="s">
        <v>2756</v>
      </c>
      <c r="D77" s="1" t="s">
        <v>2383</v>
      </c>
      <c r="E77" s="12">
        <f t="shared" si="2"/>
        <v>578</v>
      </c>
      <c r="F77" s="10">
        <f>Table_1__16[[#This Row],[Population'[13']]]/Table_1__16[[#This Row],[Area]]</f>
        <v>12.647058823529411</v>
      </c>
    </row>
    <row r="78" spans="1:6" x14ac:dyDescent="0.45">
      <c r="A78" s="1" t="s">
        <v>889</v>
      </c>
      <c r="B78" s="1" t="s">
        <v>1787</v>
      </c>
      <c r="C78" s="1" t="s">
        <v>2757</v>
      </c>
      <c r="D78" s="1" t="s">
        <v>2061</v>
      </c>
      <c r="E78" s="12">
        <f t="shared" si="2"/>
        <v>570</v>
      </c>
      <c r="F78" s="10">
        <f>Table_1__16[[#This Row],[Population'[13']]]/Table_1__16[[#This Row],[Area]]</f>
        <v>755.50877192982455</v>
      </c>
    </row>
    <row r="79" spans="1:6" x14ac:dyDescent="0.45">
      <c r="A79" s="1" t="s">
        <v>2642</v>
      </c>
      <c r="B79" s="1" t="s">
        <v>1791</v>
      </c>
      <c r="C79" s="1" t="s">
        <v>2758</v>
      </c>
      <c r="D79" s="1" t="s">
        <v>2759</v>
      </c>
      <c r="E79" s="12">
        <f t="shared" si="2"/>
        <v>954</v>
      </c>
      <c r="F79" s="10">
        <f>Table_1__16[[#This Row],[Population'[13']]]/Table_1__16[[#This Row],[Area]]</f>
        <v>97.64989517819707</v>
      </c>
    </row>
    <row r="80" spans="1:6" x14ac:dyDescent="0.45">
      <c r="A80" s="1" t="s">
        <v>2760</v>
      </c>
      <c r="B80" s="1" t="s">
        <v>1794</v>
      </c>
      <c r="C80" s="1" t="s">
        <v>2761</v>
      </c>
      <c r="D80" s="1" t="s">
        <v>1406</v>
      </c>
      <c r="E80" s="12">
        <f t="shared" si="2"/>
        <v>585</v>
      </c>
      <c r="F80" s="10">
        <f>Table_1__16[[#This Row],[Population'[13']]]/Table_1__16[[#This Row],[Area]]</f>
        <v>32.33162393162393</v>
      </c>
    </row>
    <row r="81" spans="1:6" x14ac:dyDescent="0.45">
      <c r="A81" s="1" t="s">
        <v>2762</v>
      </c>
      <c r="B81" s="1" t="s">
        <v>1798</v>
      </c>
      <c r="C81" s="1" t="s">
        <v>2763</v>
      </c>
      <c r="D81" s="1" t="s">
        <v>2764</v>
      </c>
      <c r="E81" s="12">
        <f t="shared" si="2"/>
        <v>538</v>
      </c>
      <c r="F81" s="10">
        <f>Table_1__16[[#This Row],[Population'[13']]]/Table_1__16[[#This Row],[Area]]</f>
        <v>9.5371747211895919</v>
      </c>
    </row>
    <row r="82" spans="1:6" x14ac:dyDescent="0.45">
      <c r="A82" s="1" t="s">
        <v>2765</v>
      </c>
      <c r="B82" s="1" t="s">
        <v>1802</v>
      </c>
      <c r="C82" s="1" t="s">
        <v>2766</v>
      </c>
      <c r="D82" s="1" t="s">
        <v>2767</v>
      </c>
      <c r="E82" s="12">
        <f t="shared" si="2"/>
        <v>576</v>
      </c>
      <c r="F82" s="10">
        <f>Table_1__16[[#This Row],[Population'[13']]]/Table_1__16[[#This Row],[Area]]</f>
        <v>17.96875</v>
      </c>
    </row>
    <row r="83" spans="1:6" x14ac:dyDescent="0.45">
      <c r="A83" s="1" t="s">
        <v>931</v>
      </c>
      <c r="B83" s="1" t="s">
        <v>1805</v>
      </c>
      <c r="C83" s="1" t="s">
        <v>2768</v>
      </c>
      <c r="D83" s="1" t="s">
        <v>1757</v>
      </c>
      <c r="E83" s="12">
        <f t="shared" si="2"/>
        <v>458</v>
      </c>
      <c r="F83" s="10">
        <f>Table_1__16[[#This Row],[Population'[13']]]/Table_1__16[[#This Row],[Area]]</f>
        <v>360.75109170305677</v>
      </c>
    </row>
    <row r="84" spans="1:6" x14ac:dyDescent="0.45">
      <c r="A84" s="1" t="s">
        <v>247</v>
      </c>
      <c r="B84" s="1" t="s">
        <v>1809</v>
      </c>
      <c r="C84" s="1" t="s">
        <v>2769</v>
      </c>
      <c r="D84" s="1" t="s">
        <v>2685</v>
      </c>
      <c r="E84" s="12">
        <f t="shared" si="2"/>
        <v>591</v>
      </c>
      <c r="F84" s="10">
        <f>Table_1__16[[#This Row],[Population'[13']]]/Table_1__16[[#This Row],[Area]]</f>
        <v>20.58714043993232</v>
      </c>
    </row>
    <row r="85" spans="1:6" x14ac:dyDescent="0.45">
      <c r="A85" s="1" t="s">
        <v>2770</v>
      </c>
      <c r="B85" s="1" t="s">
        <v>1812</v>
      </c>
      <c r="C85" s="1" t="s">
        <v>2771</v>
      </c>
      <c r="D85" s="1" t="s">
        <v>2772</v>
      </c>
      <c r="E85" s="12">
        <f t="shared" si="2"/>
        <v>768</v>
      </c>
      <c r="F85" s="10">
        <f>Table_1__16[[#This Row],[Population'[13']]]/Table_1__16[[#This Row],[Area]]</f>
        <v>43.885416666666664</v>
      </c>
    </row>
    <row r="86" spans="1:6" x14ac:dyDescent="0.45">
      <c r="A86" s="1" t="s">
        <v>2773</v>
      </c>
      <c r="B86" s="1" t="s">
        <v>1816</v>
      </c>
      <c r="C86" s="1" t="s">
        <v>2774</v>
      </c>
      <c r="D86" s="1" t="s">
        <v>2744</v>
      </c>
      <c r="E86" s="12">
        <f t="shared" si="2"/>
        <v>573</v>
      </c>
      <c r="F86" s="10">
        <f>Table_1__16[[#This Row],[Population'[13']]]/Table_1__16[[#This Row],[Area]]</f>
        <v>156.26876090750437</v>
      </c>
    </row>
    <row r="87" spans="1:6" x14ac:dyDescent="0.45">
      <c r="A87" s="1" t="s">
        <v>2775</v>
      </c>
      <c r="B87" s="1" t="s">
        <v>1818</v>
      </c>
      <c r="C87" s="1" t="s">
        <v>2776</v>
      </c>
      <c r="D87" s="1" t="s">
        <v>2777</v>
      </c>
      <c r="E87" s="12">
        <f t="shared" si="2"/>
        <v>721</v>
      </c>
      <c r="F87" s="10">
        <f>Table_1__16[[#This Row],[Population'[13']]]/Table_1__16[[#This Row],[Area]]</f>
        <v>24.642163661581137</v>
      </c>
    </row>
    <row r="88" spans="1:6" x14ac:dyDescent="0.45">
      <c r="A88" s="1" t="s">
        <v>1564</v>
      </c>
      <c r="B88" s="1" t="s">
        <v>1821</v>
      </c>
      <c r="C88" s="1" t="s">
        <v>2778</v>
      </c>
      <c r="D88" s="1" t="s">
        <v>1449</v>
      </c>
      <c r="E88" s="12">
        <f t="shared" si="2"/>
        <v>534</v>
      </c>
      <c r="F88" s="10">
        <f>Table_1__16[[#This Row],[Population'[13']]]/Table_1__16[[#This Row],[Area]]</f>
        <v>11.829588014981274</v>
      </c>
    </row>
    <row r="89" spans="1:6" x14ac:dyDescent="0.45">
      <c r="A89" s="1" t="s">
        <v>573</v>
      </c>
      <c r="B89" s="1" t="s">
        <v>1824</v>
      </c>
      <c r="C89" s="1" t="s">
        <v>2779</v>
      </c>
      <c r="D89" s="1" t="s">
        <v>1657</v>
      </c>
      <c r="E89" s="12">
        <f t="shared" si="2"/>
        <v>424</v>
      </c>
      <c r="F89" s="10">
        <f>Table_1__16[[#This Row],[Population'[13']]]/Table_1__16[[#This Row],[Area]]</f>
        <v>29.561320754716981</v>
      </c>
    </row>
    <row r="90" spans="1:6" x14ac:dyDescent="0.45">
      <c r="A90" s="1" t="s">
        <v>975</v>
      </c>
      <c r="B90" s="1" t="s">
        <v>1828</v>
      </c>
      <c r="C90" s="1" t="s">
        <v>2780</v>
      </c>
      <c r="D90" s="1" t="s">
        <v>1447</v>
      </c>
      <c r="E90" s="12">
        <f t="shared" si="2"/>
        <v>485</v>
      </c>
      <c r="F90" s="10">
        <f>Table_1__16[[#This Row],[Population'[13']]]/Table_1__16[[#This Row],[Area]]</f>
        <v>15.608247422680412</v>
      </c>
    </row>
    <row r="91" spans="1:6" x14ac:dyDescent="0.45">
      <c r="A91" s="1" t="s">
        <v>2736</v>
      </c>
      <c r="B91" s="1" t="s">
        <v>1831</v>
      </c>
      <c r="C91" s="1" t="s">
        <v>2781</v>
      </c>
      <c r="D91" s="1" t="s">
        <v>2697</v>
      </c>
      <c r="E91" s="12">
        <f t="shared" si="2"/>
        <v>432</v>
      </c>
      <c r="F91" s="10">
        <f>Table_1__16[[#This Row],[Population'[13']]]/Table_1__16[[#This Row],[Area]]</f>
        <v>82.465277777777771</v>
      </c>
    </row>
    <row r="92" spans="1:6" x14ac:dyDescent="0.45">
      <c r="A92" s="1" t="s">
        <v>1746</v>
      </c>
      <c r="B92" s="1" t="s">
        <v>1834</v>
      </c>
      <c r="C92" s="1" t="s">
        <v>2782</v>
      </c>
      <c r="D92" s="1" t="s">
        <v>1550</v>
      </c>
      <c r="E92" s="12">
        <f t="shared" si="2"/>
        <v>572</v>
      </c>
      <c r="F92" s="10">
        <f>Table_1__16[[#This Row],[Population'[13']]]/Table_1__16[[#This Row],[Area]]</f>
        <v>80.812937062937067</v>
      </c>
    </row>
    <row r="93" spans="1:6" x14ac:dyDescent="0.45">
      <c r="A93" s="1" t="s">
        <v>62</v>
      </c>
      <c r="B93" s="1" t="s">
        <v>1837</v>
      </c>
      <c r="C93" s="1" t="s">
        <v>2783</v>
      </c>
      <c r="D93" s="1" t="s">
        <v>2365</v>
      </c>
      <c r="E93" s="12">
        <f t="shared" si="2"/>
        <v>569</v>
      </c>
      <c r="F93" s="10">
        <f>Table_1__16[[#This Row],[Population'[13']]]/Table_1__16[[#This Row],[Area]]</f>
        <v>38.144112478031637</v>
      </c>
    </row>
    <row r="94" spans="1:6" x14ac:dyDescent="0.45">
      <c r="A94" s="1" t="s">
        <v>2030</v>
      </c>
      <c r="B94" s="1" t="s">
        <v>472</v>
      </c>
      <c r="C94" s="1" t="s">
        <v>2784</v>
      </c>
      <c r="D94" s="1" t="s">
        <v>2785</v>
      </c>
      <c r="E94" s="12">
        <f t="shared" si="2"/>
        <v>526</v>
      </c>
      <c r="F94" s="10">
        <f>Table_1__16[[#This Row],[Population'[13']]]/Table_1__16[[#This Row],[Area]]</f>
        <v>12.173003802281368</v>
      </c>
    </row>
    <row r="95" spans="1:6" x14ac:dyDescent="0.45">
      <c r="A95" s="1" t="s">
        <v>2034</v>
      </c>
      <c r="B95" s="1" t="s">
        <v>1843</v>
      </c>
      <c r="C95" s="1" t="s">
        <v>2786</v>
      </c>
      <c r="D95" s="1" t="s">
        <v>2787</v>
      </c>
      <c r="E95" s="12">
        <f t="shared" si="2"/>
        <v>715</v>
      </c>
      <c r="F95" s="10">
        <f>Table_1__16[[#This Row],[Population'[13']]]/Table_1__16[[#This Row],[Area]]</f>
        <v>53.165034965034963</v>
      </c>
    </row>
    <row r="96" spans="1:6" x14ac:dyDescent="0.45">
      <c r="A96" s="1" t="s">
        <v>2209</v>
      </c>
      <c r="B96" s="1" t="s">
        <v>1854</v>
      </c>
      <c r="C96" s="1" t="s">
        <v>2788</v>
      </c>
      <c r="D96" s="1" t="s">
        <v>2789</v>
      </c>
      <c r="E96" s="12">
        <f t="shared" si="2"/>
        <v>400</v>
      </c>
      <c r="F96" s="10">
        <f>Table_1__16[[#This Row],[Population'[13']]]/Table_1__16[[#This Row],[Area]]</f>
        <v>27.164999999999999</v>
      </c>
    </row>
    <row r="97" spans="1:6" x14ac:dyDescent="0.45">
      <c r="A97" s="1" t="s">
        <v>2790</v>
      </c>
      <c r="B97" s="1" t="s">
        <v>1858</v>
      </c>
      <c r="C97" s="1" t="s">
        <v>2791</v>
      </c>
      <c r="D97" s="1" t="s">
        <v>2792</v>
      </c>
      <c r="E97" s="12">
        <f t="shared" si="2"/>
        <v>690</v>
      </c>
      <c r="F97" s="10">
        <f>Table_1__16[[#This Row],[Population'[13']]]/Table_1__16[[#This Row],[Area]]</f>
        <v>30.515942028985506</v>
      </c>
    </row>
    <row r="98" spans="1:6" x14ac:dyDescent="0.45">
      <c r="A98" s="1" t="s">
        <v>2745</v>
      </c>
      <c r="B98" s="1" t="s">
        <v>1846</v>
      </c>
      <c r="C98" s="1" t="s">
        <v>2793</v>
      </c>
      <c r="D98" s="1" t="s">
        <v>2794</v>
      </c>
      <c r="E98" s="12">
        <f t="shared" si="2"/>
        <v>873</v>
      </c>
      <c r="F98" s="10">
        <f>Table_1__16[[#This Row],[Population'[13']]]/Table_1__16[[#This Row],[Area]]</f>
        <v>117.03550973654066</v>
      </c>
    </row>
    <row r="99" spans="1:6" x14ac:dyDescent="0.45">
      <c r="A99" s="1" t="s">
        <v>2058</v>
      </c>
      <c r="B99" s="1" t="s">
        <v>488</v>
      </c>
      <c r="C99" s="1" t="s">
        <v>2795</v>
      </c>
      <c r="D99" s="1" t="s">
        <v>2789</v>
      </c>
      <c r="E99" s="12">
        <f t="shared" si="2"/>
        <v>400</v>
      </c>
      <c r="F99" s="10">
        <f>Table_1__16[[#This Row],[Population'[13']]]/Table_1__16[[#This Row],[Area]]</f>
        <v>18.995000000000001</v>
      </c>
    </row>
    <row r="100" spans="1:6" x14ac:dyDescent="0.45">
      <c r="A100" s="1" t="s">
        <v>2687</v>
      </c>
      <c r="B100" s="1" t="s">
        <v>1850</v>
      </c>
      <c r="C100" s="1" t="s">
        <v>2796</v>
      </c>
      <c r="D100" s="1" t="s">
        <v>2335</v>
      </c>
      <c r="E100" s="12">
        <f t="shared" si="2"/>
        <v>581</v>
      </c>
      <c r="F100" s="10">
        <f>Table_1__16[[#This Row],[Population'[13']]]/Table_1__16[[#This Row],[Area]]</f>
        <v>22.769363166953529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9044C-D6F5-4808-A88D-A13C7EDFC711}">
  <dimension ref="A1:F106"/>
  <sheetViews>
    <sheetView workbookViewId="0">
      <selection activeCell="G3" sqref="G3"/>
    </sheetView>
  </sheetViews>
  <sheetFormatPr defaultRowHeight="14.25" x14ac:dyDescent="0.45"/>
  <cols>
    <col min="1" max="1" width="19.1328125" bestFit="1" customWidth="1"/>
    <col min="2" max="2" width="13.265625" bestFit="1" customWidth="1"/>
    <col min="3" max="3" width="14.59765625" bestFit="1" customWidth="1"/>
    <col min="4" max="4" width="18.73046875" bestFit="1" customWidth="1"/>
    <col min="5" max="5" width="9.06640625" style="11"/>
    <col min="6" max="6" width="10.19921875" bestFit="1" customWidth="1"/>
  </cols>
  <sheetData>
    <row r="1" spans="1:6" x14ac:dyDescent="0.45">
      <c r="A1" t="s">
        <v>0</v>
      </c>
      <c r="B1" t="s">
        <v>2797</v>
      </c>
      <c r="C1" t="s">
        <v>2798</v>
      </c>
      <c r="D1" t="s">
        <v>2613</v>
      </c>
      <c r="E1" s="11" t="s">
        <v>292</v>
      </c>
      <c r="F1" t="s">
        <v>7417</v>
      </c>
    </row>
    <row r="2" spans="1:6" x14ac:dyDescent="0.45">
      <c r="A2" s="1" t="s">
        <v>2435</v>
      </c>
      <c r="B2" s="1" t="s">
        <v>10</v>
      </c>
      <c r="C2" s="1" t="s">
        <v>2799</v>
      </c>
      <c r="D2" s="1" t="s">
        <v>1482</v>
      </c>
      <c r="E2" s="12">
        <f t="shared" ref="E2:E32" si="0">VALUE(LEFT(D2,SEARCH("sq",D2)-2))</f>
        <v>503</v>
      </c>
      <c r="F2" s="10">
        <f>Table_1__17[[#This Row],[Population'[6']]]/Table_1__17[[#This Row],[Area]]</f>
        <v>26.479125248508947</v>
      </c>
    </row>
    <row r="3" spans="1:6" x14ac:dyDescent="0.45">
      <c r="A3" s="1" t="s">
        <v>2800</v>
      </c>
      <c r="B3" s="1" t="s">
        <v>16</v>
      </c>
      <c r="C3" s="1" t="s">
        <v>2801</v>
      </c>
      <c r="D3" s="1" t="s">
        <v>2802</v>
      </c>
      <c r="E3" s="12">
        <f t="shared" si="0"/>
        <v>583</v>
      </c>
      <c r="F3" s="10">
        <f>Table_1__17[[#This Row],[Population'[6']]]/Table_1__17[[#This Row],[Area]]</f>
        <v>13.579759862778731</v>
      </c>
    </row>
    <row r="4" spans="1:6" x14ac:dyDescent="0.45">
      <c r="A4" s="1" t="s">
        <v>2803</v>
      </c>
      <c r="B4" s="1" t="s">
        <v>20</v>
      </c>
      <c r="C4" s="1" t="s">
        <v>2804</v>
      </c>
      <c r="D4" s="1" t="s">
        <v>2697</v>
      </c>
      <c r="E4" s="12">
        <f t="shared" si="0"/>
        <v>432</v>
      </c>
      <c r="F4" s="10">
        <f>Table_1__17[[#This Row],[Population'[6']]]/Table_1__17[[#This Row],[Area]]</f>
        <v>38.918981481481481</v>
      </c>
    </row>
    <row r="5" spans="1:6" x14ac:dyDescent="0.45">
      <c r="A5" s="1" t="s">
        <v>2805</v>
      </c>
      <c r="B5" s="1" t="s">
        <v>25</v>
      </c>
      <c r="C5" s="1" t="s">
        <v>2806</v>
      </c>
      <c r="D5" s="1" t="s">
        <v>2807</v>
      </c>
      <c r="E5" s="12">
        <f t="shared" si="0"/>
        <v>1134</v>
      </c>
      <c r="F5" s="10">
        <f>Table_1__17[[#This Row],[Population'[6']]]/Table_1__17[[#This Row],[Area]]</f>
        <v>4.2865961199294533</v>
      </c>
    </row>
    <row r="6" spans="1:6" x14ac:dyDescent="0.45">
      <c r="A6" s="1" t="s">
        <v>2808</v>
      </c>
      <c r="B6" s="1" t="s">
        <v>29</v>
      </c>
      <c r="C6" s="1" t="s">
        <v>2809</v>
      </c>
      <c r="D6" s="1" t="s">
        <v>2810</v>
      </c>
      <c r="E6" s="12">
        <f t="shared" si="0"/>
        <v>894</v>
      </c>
      <c r="F6" s="10">
        <f>Table_1__17[[#This Row],[Population'[6']]]/Table_1__17[[#This Row],[Area]]</f>
        <v>30.824384787472034</v>
      </c>
    </row>
    <row r="7" spans="1:6" x14ac:dyDescent="0.45">
      <c r="A7" s="1" t="s">
        <v>2811</v>
      </c>
      <c r="B7" s="1" t="s">
        <v>33</v>
      </c>
      <c r="C7" s="1" t="s">
        <v>2812</v>
      </c>
      <c r="D7" s="1" t="s">
        <v>1436</v>
      </c>
      <c r="E7" s="12">
        <f t="shared" si="0"/>
        <v>637</v>
      </c>
      <c r="F7" s="10">
        <f>Table_1__17[[#This Row],[Population'[6']]]/Table_1__17[[#This Row],[Area]]</f>
        <v>23.3861852433281</v>
      </c>
    </row>
    <row r="8" spans="1:6" x14ac:dyDescent="0.45">
      <c r="A8" s="1" t="s">
        <v>2212</v>
      </c>
      <c r="B8" s="1" t="s">
        <v>37</v>
      </c>
      <c r="C8" s="1" t="s">
        <v>2813</v>
      </c>
      <c r="D8" s="1" t="s">
        <v>2304</v>
      </c>
      <c r="E8" s="12">
        <f t="shared" si="0"/>
        <v>571</v>
      </c>
      <c r="F8" s="10">
        <f>Table_1__17[[#This Row],[Population'[6']]]/Table_1__17[[#This Row],[Area]]</f>
        <v>17.304728546409809</v>
      </c>
    </row>
    <row r="9" spans="1:6" x14ac:dyDescent="0.45">
      <c r="A9" s="1" t="s">
        <v>36</v>
      </c>
      <c r="B9" s="1" t="s">
        <v>41</v>
      </c>
      <c r="C9" s="1" t="s">
        <v>2814</v>
      </c>
      <c r="D9" s="1" t="s">
        <v>2815</v>
      </c>
      <c r="E9" s="12">
        <f t="shared" si="0"/>
        <v>1428</v>
      </c>
      <c r="F9" s="10">
        <f>Table_1__17[[#This Row],[Population'[6']]]/Table_1__17[[#This Row],[Area]]</f>
        <v>46.097338935574228</v>
      </c>
    </row>
    <row r="10" spans="1:6" x14ac:dyDescent="0.45">
      <c r="A10" s="1" t="s">
        <v>2816</v>
      </c>
      <c r="B10" s="1" t="s">
        <v>45</v>
      </c>
      <c r="C10" s="1" t="s">
        <v>2817</v>
      </c>
      <c r="D10" s="1" t="s">
        <v>2082</v>
      </c>
      <c r="E10" s="12">
        <f t="shared" si="0"/>
        <v>776</v>
      </c>
      <c r="F10" s="10">
        <f>Table_1__17[[#This Row],[Population'[6']]]/Table_1__17[[#This Row],[Area]]</f>
        <v>3.5528350515463916</v>
      </c>
    </row>
    <row r="11" spans="1:6" x14ac:dyDescent="0.45">
      <c r="A11" s="1" t="s">
        <v>2818</v>
      </c>
      <c r="B11" s="1" t="s">
        <v>49</v>
      </c>
      <c r="C11" s="1" t="s">
        <v>2819</v>
      </c>
      <c r="D11" s="1" t="s">
        <v>2820</v>
      </c>
      <c r="E11" s="12">
        <f t="shared" si="0"/>
        <v>642</v>
      </c>
      <c r="F11" s="10">
        <f>Table_1__17[[#This Row],[Population'[6']]]/Table_1__17[[#This Row],[Area]]</f>
        <v>5.5623052959501553</v>
      </c>
    </row>
    <row r="12" spans="1:6" x14ac:dyDescent="0.45">
      <c r="A12" s="1" t="s">
        <v>48</v>
      </c>
      <c r="B12" s="1" t="s">
        <v>53</v>
      </c>
      <c r="C12" s="1" t="s">
        <v>2821</v>
      </c>
      <c r="D12" s="1" t="s">
        <v>2822</v>
      </c>
      <c r="E12" s="12">
        <f t="shared" si="0"/>
        <v>587</v>
      </c>
      <c r="F12" s="10">
        <f>Table_1__17[[#This Row],[Population'[6']]]/Table_1__17[[#This Row],[Area]]</f>
        <v>36.160136286201023</v>
      </c>
    </row>
    <row r="13" spans="1:6" x14ac:dyDescent="0.45">
      <c r="A13" s="1" t="s">
        <v>1083</v>
      </c>
      <c r="B13" s="1" t="s">
        <v>57</v>
      </c>
      <c r="C13" s="1" t="s">
        <v>2823</v>
      </c>
      <c r="D13" s="1" t="s">
        <v>1206</v>
      </c>
      <c r="E13" s="12">
        <f t="shared" si="0"/>
        <v>1020</v>
      </c>
      <c r="F13" s="10">
        <f>Table_1__17[[#This Row],[Population'[6']]]/Table_1__17[[#This Row],[Area]]</f>
        <v>2.6254901960784314</v>
      </c>
    </row>
    <row r="14" spans="1:6" x14ac:dyDescent="0.45">
      <c r="A14" s="1" t="s">
        <v>596</v>
      </c>
      <c r="B14" s="1" t="s">
        <v>61</v>
      </c>
      <c r="C14" s="1" t="s">
        <v>2824</v>
      </c>
      <c r="D14" s="1" t="s">
        <v>2825</v>
      </c>
      <c r="E14" s="12">
        <f t="shared" si="0"/>
        <v>975</v>
      </c>
      <c r="F14" s="10">
        <f>Table_1__17[[#This Row],[Population'[6']]]/Table_1__17[[#This Row],[Area]]</f>
        <v>2.2369230769230768</v>
      </c>
    </row>
    <row r="15" spans="1:6" x14ac:dyDescent="0.45">
      <c r="A15" s="1" t="s">
        <v>65</v>
      </c>
      <c r="B15" s="1" t="s">
        <v>66</v>
      </c>
      <c r="C15" s="1" t="s">
        <v>2826</v>
      </c>
      <c r="D15" s="1" t="s">
        <v>2827</v>
      </c>
      <c r="E15" s="12">
        <f t="shared" si="0"/>
        <v>644</v>
      </c>
      <c r="F15" s="10">
        <f>Table_1__17[[#This Row],[Population'[6']]]/Table_1__17[[#This Row],[Area]]</f>
        <v>13.246894409937887</v>
      </c>
    </row>
    <row r="16" spans="1:6" x14ac:dyDescent="0.45">
      <c r="A16" s="1" t="s">
        <v>2828</v>
      </c>
      <c r="B16" s="1" t="s">
        <v>70</v>
      </c>
      <c r="C16" s="1" t="s">
        <v>2829</v>
      </c>
      <c r="D16" s="1" t="s">
        <v>2268</v>
      </c>
      <c r="E16" s="12">
        <f t="shared" si="0"/>
        <v>716</v>
      </c>
      <c r="F16" s="10">
        <f>Table_1__17[[#This Row],[Population'[6']]]/Table_1__17[[#This Row],[Area]]</f>
        <v>13.124301675977653</v>
      </c>
    </row>
    <row r="17" spans="1:6" x14ac:dyDescent="0.45">
      <c r="A17" s="1" t="s">
        <v>2830</v>
      </c>
      <c r="B17" s="1" t="s">
        <v>74</v>
      </c>
      <c r="C17" s="1" t="s">
        <v>2831</v>
      </c>
      <c r="D17" s="1" t="s">
        <v>1362</v>
      </c>
      <c r="E17" s="12">
        <f t="shared" si="0"/>
        <v>630</v>
      </c>
      <c r="F17" s="10">
        <f>Table_1__17[[#This Row],[Population'[6']]]/Table_1__17[[#This Row],[Area]]</f>
        <v>13.495238095238095</v>
      </c>
    </row>
    <row r="18" spans="1:6" x14ac:dyDescent="0.45">
      <c r="A18" s="1" t="s">
        <v>2832</v>
      </c>
      <c r="B18" s="1" t="s">
        <v>79</v>
      </c>
      <c r="C18" s="1" t="s">
        <v>2833</v>
      </c>
      <c r="D18" s="1" t="s">
        <v>2834</v>
      </c>
      <c r="E18" s="12">
        <f t="shared" si="0"/>
        <v>788</v>
      </c>
      <c r="F18" s="10">
        <f>Table_1__17[[#This Row],[Population'[6']]]/Table_1__17[[#This Row],[Area]]</f>
        <v>2.4276649746192893</v>
      </c>
    </row>
    <row r="19" spans="1:6" x14ac:dyDescent="0.45">
      <c r="A19" s="1" t="s">
        <v>2835</v>
      </c>
      <c r="B19" s="1" t="s">
        <v>84</v>
      </c>
      <c r="C19" s="1" t="s">
        <v>2836</v>
      </c>
      <c r="D19" s="1" t="s">
        <v>2837</v>
      </c>
      <c r="E19" s="12">
        <f t="shared" si="0"/>
        <v>1126</v>
      </c>
      <c r="F19" s="10">
        <f>Table_1__17[[#This Row],[Population'[6']]]/Table_1__17[[#This Row],[Area]]</f>
        <v>32.227353463587924</v>
      </c>
    </row>
    <row r="20" spans="1:6" x14ac:dyDescent="0.45">
      <c r="A20" s="1" t="s">
        <v>642</v>
      </c>
      <c r="B20" s="1" t="s">
        <v>89</v>
      </c>
      <c r="C20" s="1" t="s">
        <v>2838</v>
      </c>
      <c r="D20" s="1" t="s">
        <v>2839</v>
      </c>
      <c r="E20" s="12">
        <f t="shared" si="0"/>
        <v>593</v>
      </c>
      <c r="F20" s="10">
        <f>Table_1__17[[#This Row],[Population'[6']]]/Table_1__17[[#This Row],[Area]]</f>
        <v>66.3760539629005</v>
      </c>
    </row>
    <row r="21" spans="1:6" x14ac:dyDescent="0.45">
      <c r="A21" s="1" t="s">
        <v>1697</v>
      </c>
      <c r="B21" s="1" t="s">
        <v>93</v>
      </c>
      <c r="C21" s="1" t="s">
        <v>2840</v>
      </c>
      <c r="D21" s="1" t="s">
        <v>2810</v>
      </c>
      <c r="E21" s="12">
        <f t="shared" si="0"/>
        <v>894</v>
      </c>
      <c r="F21" s="10">
        <f>Table_1__17[[#This Row],[Population'[6']]]/Table_1__17[[#This Row],[Area]]</f>
        <v>3.2114093959731544</v>
      </c>
    </row>
    <row r="22" spans="1:6" x14ac:dyDescent="0.45">
      <c r="A22" s="1" t="s">
        <v>2669</v>
      </c>
      <c r="B22" s="1" t="s">
        <v>98</v>
      </c>
      <c r="C22" s="1" t="s">
        <v>2841</v>
      </c>
      <c r="D22" s="1" t="s">
        <v>2842</v>
      </c>
      <c r="E22" s="12">
        <f t="shared" si="0"/>
        <v>848</v>
      </c>
      <c r="F22" s="10">
        <f>Table_1__17[[#This Row],[Population'[6']]]/Table_1__17[[#This Row],[Area]]</f>
        <v>23.304245283018869</v>
      </c>
    </row>
    <row r="23" spans="1:6" x14ac:dyDescent="0.45">
      <c r="A23" s="1" t="s">
        <v>2843</v>
      </c>
      <c r="B23" s="1" t="s">
        <v>103</v>
      </c>
      <c r="C23" s="1" t="s">
        <v>2844</v>
      </c>
      <c r="D23" s="1" t="s">
        <v>2470</v>
      </c>
      <c r="E23" s="12">
        <f t="shared" si="0"/>
        <v>392</v>
      </c>
      <c r="F23" s="10">
        <f>Table_1__17[[#This Row],[Population'[6']]]/Table_1__17[[#This Row],[Area]]</f>
        <v>20.061224489795919</v>
      </c>
    </row>
    <row r="24" spans="1:6" x14ac:dyDescent="0.45">
      <c r="A24" s="1" t="s">
        <v>1101</v>
      </c>
      <c r="B24" s="1" t="s">
        <v>106</v>
      </c>
      <c r="C24" s="1" t="s">
        <v>2845</v>
      </c>
      <c r="D24" s="1" t="s">
        <v>2846</v>
      </c>
      <c r="E24" s="12">
        <f t="shared" si="0"/>
        <v>457</v>
      </c>
      <c r="F24" s="10">
        <f>Table_1__17[[#This Row],[Population'[6']]]/Table_1__17[[#This Row],[Area]]</f>
        <v>246.9671772428884</v>
      </c>
    </row>
    <row r="25" spans="1:6" x14ac:dyDescent="0.45">
      <c r="A25" s="1" t="s">
        <v>2244</v>
      </c>
      <c r="B25" s="1" t="s">
        <v>110</v>
      </c>
      <c r="C25" s="1" t="s">
        <v>2847</v>
      </c>
      <c r="D25" s="1" t="s">
        <v>2198</v>
      </c>
      <c r="E25" s="12">
        <f t="shared" si="0"/>
        <v>622</v>
      </c>
      <c r="F25" s="10">
        <f>Table_1__17[[#This Row],[Population'[6']]]/Table_1__17[[#This Row],[Area]]</f>
        <v>4.789389067524116</v>
      </c>
    </row>
    <row r="26" spans="1:6" x14ac:dyDescent="0.45">
      <c r="A26" s="1" t="s">
        <v>2848</v>
      </c>
      <c r="B26" s="1" t="s">
        <v>114</v>
      </c>
      <c r="C26" s="1" t="s">
        <v>2849</v>
      </c>
      <c r="D26" s="1" t="s">
        <v>1943</v>
      </c>
      <c r="E26" s="12">
        <f t="shared" si="0"/>
        <v>648</v>
      </c>
      <c r="F26" s="10">
        <f>Table_1__17[[#This Row],[Population'[6']]]/Table_1__17[[#This Row],[Area]]</f>
        <v>4.1975308641975309</v>
      </c>
    </row>
    <row r="27" spans="1:6" x14ac:dyDescent="0.45">
      <c r="A27" s="1" t="s">
        <v>2850</v>
      </c>
      <c r="B27" s="1" t="s">
        <v>118</v>
      </c>
      <c r="C27" s="1" t="s">
        <v>2851</v>
      </c>
      <c r="D27" s="1" t="s">
        <v>2852</v>
      </c>
      <c r="E27" s="12">
        <f t="shared" si="0"/>
        <v>900</v>
      </c>
      <c r="F27" s="10">
        <f>Table_1__17[[#This Row],[Population'[6']]]/Table_1__17[[#This Row],[Area]]</f>
        <v>32.281111111111109</v>
      </c>
    </row>
    <row r="28" spans="1:6" x14ac:dyDescent="0.45">
      <c r="A28" s="1" t="s">
        <v>2853</v>
      </c>
      <c r="B28" s="1" t="s">
        <v>122</v>
      </c>
      <c r="C28" s="1" t="s">
        <v>2854</v>
      </c>
      <c r="D28" s="1" t="s">
        <v>2268</v>
      </c>
      <c r="E28" s="12">
        <f t="shared" si="0"/>
        <v>716</v>
      </c>
      <c r="F28" s="10">
        <f>Table_1__17[[#This Row],[Population'[6']]]/Table_1__17[[#This Row],[Area]]</f>
        <v>9.0698324022346366</v>
      </c>
    </row>
    <row r="29" spans="1:6" x14ac:dyDescent="0.45">
      <c r="A29" s="1" t="s">
        <v>2855</v>
      </c>
      <c r="B29" s="1" t="s">
        <v>126</v>
      </c>
      <c r="C29" s="1" t="s">
        <v>2856</v>
      </c>
      <c r="D29" s="1" t="s">
        <v>2857</v>
      </c>
      <c r="E29" s="12">
        <f t="shared" si="0"/>
        <v>1300</v>
      </c>
      <c r="F29" s="10">
        <f>Table_1__17[[#This Row],[Population'[6']]]/Table_1__17[[#This Row],[Area]]</f>
        <v>28.615384615384617</v>
      </c>
    </row>
    <row r="30" spans="1:6" x14ac:dyDescent="0.45">
      <c r="A30" s="1" t="s">
        <v>2269</v>
      </c>
      <c r="B30" s="1" t="s">
        <v>130</v>
      </c>
      <c r="C30" s="1" t="s">
        <v>2858</v>
      </c>
      <c r="D30" s="1" t="s">
        <v>2859</v>
      </c>
      <c r="E30" s="12">
        <f t="shared" si="0"/>
        <v>1099</v>
      </c>
      <c r="F30" s="10">
        <f>Table_1__17[[#This Row],[Population'[6']]]/Table_1__17[[#This Row],[Area]]</f>
        <v>31.621474067333939</v>
      </c>
    </row>
    <row r="31" spans="1:6" x14ac:dyDescent="0.45">
      <c r="A31" s="1" t="s">
        <v>80</v>
      </c>
      <c r="B31" s="1" t="s">
        <v>133</v>
      </c>
      <c r="C31" s="1" t="s">
        <v>2860</v>
      </c>
      <c r="D31" s="1" t="s">
        <v>2861</v>
      </c>
      <c r="E31" s="12">
        <f t="shared" si="0"/>
        <v>574</v>
      </c>
      <c r="F31" s="10">
        <f>Table_1__17[[#This Row],[Population'[6']]]/Table_1__17[[#This Row],[Area]]</f>
        <v>45.132404181184668</v>
      </c>
    </row>
    <row r="32" spans="1:6" x14ac:dyDescent="0.45">
      <c r="A32" s="1" t="s">
        <v>2862</v>
      </c>
      <c r="B32" s="1" t="s">
        <v>138</v>
      </c>
      <c r="C32" s="1" t="s">
        <v>2786</v>
      </c>
      <c r="D32" s="1" t="s">
        <v>2483</v>
      </c>
      <c r="E32" s="12">
        <f t="shared" si="0"/>
        <v>384</v>
      </c>
      <c r="F32" s="10">
        <f>Table_1__17[[#This Row],[Population'[6']]]/Table_1__17[[#This Row],[Area]]</f>
        <v>98.9921875</v>
      </c>
    </row>
    <row r="33" spans="1:6" x14ac:dyDescent="0.45">
      <c r="A33" s="1" t="s">
        <v>2863</v>
      </c>
      <c r="B33" s="1" t="s">
        <v>142</v>
      </c>
      <c r="C33" s="1" t="s">
        <v>2864</v>
      </c>
      <c r="D33" s="1" t="s">
        <v>2865</v>
      </c>
      <c r="E33" s="12">
        <f t="shared" ref="E33:E64" si="1">VALUE(LEFT(D33,SEARCH("sq",D33)-2))</f>
        <v>1072</v>
      </c>
      <c r="F33" s="10">
        <f>Table_1__17[[#This Row],[Population'[6']]]/Table_1__17[[#This Row],[Area]]</f>
        <v>2.5457089552238807</v>
      </c>
    </row>
    <row r="34" spans="1:6" x14ac:dyDescent="0.45">
      <c r="A34" s="1" t="s">
        <v>1030</v>
      </c>
      <c r="B34" s="1" t="s">
        <v>146</v>
      </c>
      <c r="C34" s="1" t="s">
        <v>2866</v>
      </c>
      <c r="D34" s="1" t="s">
        <v>2867</v>
      </c>
      <c r="E34" s="12">
        <f t="shared" si="1"/>
        <v>898</v>
      </c>
      <c r="F34" s="10">
        <f>Table_1__17[[#This Row],[Population'[6']]]/Table_1__17[[#This Row],[Area]]</f>
        <v>2.8708240534521159</v>
      </c>
    </row>
    <row r="35" spans="1:6" x14ac:dyDescent="0.45">
      <c r="A35" s="1" t="s">
        <v>708</v>
      </c>
      <c r="B35" s="1" t="s">
        <v>149</v>
      </c>
      <c r="C35" s="1" t="s">
        <v>2868</v>
      </c>
      <c r="D35" s="1" t="s">
        <v>2637</v>
      </c>
      <c r="E35" s="12">
        <f t="shared" si="1"/>
        <v>575</v>
      </c>
      <c r="F35" s="10">
        <f>Table_1__17[[#This Row],[Population'[6']]]/Table_1__17[[#This Row],[Area]]</f>
        <v>13.779130434782608</v>
      </c>
    </row>
    <row r="36" spans="1:6" x14ac:dyDescent="0.45">
      <c r="A36" s="1" t="s">
        <v>2869</v>
      </c>
      <c r="B36" s="1" t="s">
        <v>153</v>
      </c>
      <c r="C36" s="1" t="s">
        <v>2870</v>
      </c>
      <c r="D36" s="1" t="s">
        <v>2218</v>
      </c>
      <c r="E36" s="12">
        <f t="shared" si="1"/>
        <v>869</v>
      </c>
      <c r="F36" s="10">
        <f>Table_1__17[[#This Row],[Population'[6']]]/Table_1__17[[#This Row],[Area]]</f>
        <v>6.9390103567318757</v>
      </c>
    </row>
    <row r="37" spans="1:6" x14ac:dyDescent="0.45">
      <c r="A37" s="1" t="s">
        <v>2871</v>
      </c>
      <c r="B37" s="1" t="s">
        <v>157</v>
      </c>
      <c r="C37" s="1" t="s">
        <v>2872</v>
      </c>
      <c r="D37" s="1" t="s">
        <v>2873</v>
      </c>
      <c r="E37" s="12">
        <f t="shared" si="1"/>
        <v>778</v>
      </c>
      <c r="F37" s="10">
        <f>Table_1__17[[#This Row],[Population'[6']]]/Table_1__17[[#This Row],[Area]]</f>
        <v>1.6683804627249357</v>
      </c>
    </row>
    <row r="38" spans="1:6" x14ac:dyDescent="0.45">
      <c r="A38" s="1" t="s">
        <v>2874</v>
      </c>
      <c r="B38" s="1" t="s">
        <v>161</v>
      </c>
      <c r="C38" s="1" t="s">
        <v>2875</v>
      </c>
      <c r="D38" s="1" t="s">
        <v>2876</v>
      </c>
      <c r="E38" s="12">
        <f t="shared" si="1"/>
        <v>1140</v>
      </c>
      <c r="F38" s="10">
        <f>Table_1__17[[#This Row],[Population'[6']]]/Table_1__17[[#This Row],[Area]]</f>
        <v>5.6614035087719294</v>
      </c>
    </row>
    <row r="39" spans="1:6" x14ac:dyDescent="0.45">
      <c r="A39" s="1" t="s">
        <v>1461</v>
      </c>
      <c r="B39" s="1" t="s">
        <v>165</v>
      </c>
      <c r="C39" s="1" t="s">
        <v>2877</v>
      </c>
      <c r="D39" s="1" t="s">
        <v>2878</v>
      </c>
      <c r="E39" s="12">
        <f t="shared" si="1"/>
        <v>996</v>
      </c>
      <c r="F39" s="10">
        <f>Table_1__17[[#This Row],[Population'[6']]]/Table_1__17[[#This Row],[Area]]</f>
        <v>2.6495983935742973</v>
      </c>
    </row>
    <row r="40" spans="1:6" x14ac:dyDescent="0.45">
      <c r="A40" s="1" t="s">
        <v>2879</v>
      </c>
      <c r="B40" s="1" t="s">
        <v>169</v>
      </c>
      <c r="C40" s="1" t="s">
        <v>2880</v>
      </c>
      <c r="D40" s="1" t="s">
        <v>2881</v>
      </c>
      <c r="E40" s="12">
        <f t="shared" si="1"/>
        <v>802</v>
      </c>
      <c r="F40" s="10">
        <f>Table_1__17[[#This Row],[Population'[6']]]/Table_1__17[[#This Row],[Area]]</f>
        <v>7.3703241895261842</v>
      </c>
    </row>
    <row r="41" spans="1:6" x14ac:dyDescent="0.45">
      <c r="A41" s="1" t="s">
        <v>2882</v>
      </c>
      <c r="B41" s="1" t="s">
        <v>173</v>
      </c>
      <c r="C41" s="1" t="s">
        <v>2883</v>
      </c>
      <c r="D41" s="1" t="s">
        <v>2344</v>
      </c>
      <c r="E41" s="12">
        <f t="shared" si="1"/>
        <v>539</v>
      </c>
      <c r="F41" s="10">
        <f>Table_1__17[[#This Row],[Population'[6']]]/Table_1__17[[#This Row],[Area]]</f>
        <v>64.660482374768094</v>
      </c>
    </row>
    <row r="42" spans="1:6" x14ac:dyDescent="0.45">
      <c r="A42" s="1" t="s">
        <v>2884</v>
      </c>
      <c r="B42" s="1" t="s">
        <v>177</v>
      </c>
      <c r="C42" s="1" t="s">
        <v>2885</v>
      </c>
      <c r="D42" s="1" t="s">
        <v>2650</v>
      </c>
      <c r="E42" s="12">
        <f t="shared" si="1"/>
        <v>577</v>
      </c>
      <c r="F42" s="10">
        <f>Table_1__17[[#This Row],[Population'[6']]]/Table_1__17[[#This Row],[Area]]</f>
        <v>7.3760831889081455</v>
      </c>
    </row>
    <row r="43" spans="1:6" x14ac:dyDescent="0.45">
      <c r="A43" s="1" t="s">
        <v>2886</v>
      </c>
      <c r="B43" s="1" t="s">
        <v>181</v>
      </c>
      <c r="C43" s="1" t="s">
        <v>2887</v>
      </c>
      <c r="D43" s="1" t="s">
        <v>2888</v>
      </c>
      <c r="E43" s="12">
        <f t="shared" si="1"/>
        <v>860</v>
      </c>
      <c r="F43" s="10">
        <f>Table_1__17[[#This Row],[Population'[6']]]/Table_1__17[[#This Row],[Area]]</f>
        <v>2.2825581395348835</v>
      </c>
    </row>
    <row r="44" spans="1:6" x14ac:dyDescent="0.45">
      <c r="A44" s="1" t="s">
        <v>156</v>
      </c>
      <c r="B44" s="1" t="s">
        <v>185</v>
      </c>
      <c r="C44" s="1" t="s">
        <v>2889</v>
      </c>
      <c r="D44" s="1" t="s">
        <v>2437</v>
      </c>
      <c r="E44" s="12">
        <f t="shared" si="1"/>
        <v>657</v>
      </c>
      <c r="F44" s="10">
        <f>Table_1__17[[#This Row],[Population'[6']]]/Table_1__17[[#This Row],[Area]]</f>
        <v>20.470319634703195</v>
      </c>
    </row>
    <row r="45" spans="1:6" x14ac:dyDescent="0.45">
      <c r="A45" s="1" t="s">
        <v>160</v>
      </c>
      <c r="B45" s="1" t="s">
        <v>189</v>
      </c>
      <c r="C45" s="1" t="s">
        <v>2890</v>
      </c>
      <c r="D45" s="1" t="s">
        <v>2891</v>
      </c>
      <c r="E45" s="12">
        <f t="shared" si="1"/>
        <v>536</v>
      </c>
      <c r="F45" s="10">
        <f>Table_1__17[[#This Row],[Population'[6']]]/Table_1__17[[#This Row],[Area]]</f>
        <v>35.345149253731343</v>
      </c>
    </row>
    <row r="46" spans="1:6" x14ac:dyDescent="0.45">
      <c r="A46" s="1" t="s">
        <v>2892</v>
      </c>
      <c r="B46" s="1" t="s">
        <v>193</v>
      </c>
      <c r="C46" s="1" t="s">
        <v>2894</v>
      </c>
      <c r="D46" s="1" t="s">
        <v>2895</v>
      </c>
      <c r="E46" s="12">
        <f t="shared" si="1"/>
        <v>909</v>
      </c>
      <c r="F46" s="10">
        <f>Table_1__17[[#This Row],[Population'[6']]]/Table_1__17[[#This Row],[Area]]</f>
        <v>3.3509350935093511</v>
      </c>
    </row>
    <row r="47" spans="1:6" x14ac:dyDescent="0.45">
      <c r="A47" s="1" t="s">
        <v>764</v>
      </c>
      <c r="B47" s="1" t="s">
        <v>198</v>
      </c>
      <c r="C47" s="1" t="s">
        <v>2896</v>
      </c>
      <c r="D47" s="1" t="s">
        <v>2897</v>
      </c>
      <c r="E47" s="12">
        <f t="shared" si="1"/>
        <v>477</v>
      </c>
      <c r="F47" s="10">
        <f>Table_1__17[[#This Row],[Population'[6']]]/Table_1__17[[#This Row],[Area]]</f>
        <v>1173.8218029350105</v>
      </c>
    </row>
    <row r="48" spans="1:6" x14ac:dyDescent="0.45">
      <c r="A48" s="1" t="s">
        <v>2898</v>
      </c>
      <c r="B48" s="1" t="s">
        <v>202</v>
      </c>
      <c r="C48" s="1" t="s">
        <v>2899</v>
      </c>
      <c r="D48" s="1" t="s">
        <v>2900</v>
      </c>
      <c r="E48" s="12">
        <f t="shared" si="1"/>
        <v>870</v>
      </c>
      <c r="F48" s="10">
        <f>Table_1__17[[#This Row],[Population'[6']]]/Table_1__17[[#This Row],[Area]]</f>
        <v>4.560919540229885</v>
      </c>
    </row>
    <row r="49" spans="1:6" x14ac:dyDescent="0.45">
      <c r="A49" s="1" t="s">
        <v>2901</v>
      </c>
      <c r="B49" s="1" t="s">
        <v>207</v>
      </c>
      <c r="C49" s="1" t="s">
        <v>2902</v>
      </c>
      <c r="D49" s="1" t="s">
        <v>2338</v>
      </c>
      <c r="E49" s="12">
        <f t="shared" si="1"/>
        <v>864</v>
      </c>
      <c r="F49" s="10">
        <f>Table_1__17[[#This Row],[Population'[6']]]/Table_1__17[[#This Row],[Area]]</f>
        <v>9.1006944444444446</v>
      </c>
    </row>
    <row r="50" spans="1:6" x14ac:dyDescent="0.45">
      <c r="A50" s="1" t="s">
        <v>1125</v>
      </c>
      <c r="B50" s="1" t="s">
        <v>211</v>
      </c>
      <c r="C50" s="1" t="s">
        <v>2903</v>
      </c>
      <c r="D50" s="1" t="s">
        <v>1544</v>
      </c>
      <c r="E50" s="12">
        <f t="shared" si="1"/>
        <v>722</v>
      </c>
      <c r="F50" s="10">
        <f>Table_1__17[[#This Row],[Population'[6']]]/Table_1__17[[#This Row],[Area]]</f>
        <v>3.4570637119113572</v>
      </c>
    </row>
    <row r="51" spans="1:6" x14ac:dyDescent="0.45">
      <c r="A51" s="1" t="s">
        <v>2904</v>
      </c>
      <c r="B51" s="1" t="s">
        <v>214</v>
      </c>
      <c r="C51" s="1" t="s">
        <v>2905</v>
      </c>
      <c r="D51" s="1" t="s">
        <v>2405</v>
      </c>
      <c r="E51" s="12">
        <f t="shared" si="1"/>
        <v>649</v>
      </c>
      <c r="F51" s="10">
        <f>Table_1__17[[#This Row],[Population'[6']]]/Table_1__17[[#This Row],[Area]]</f>
        <v>32.795069337442222</v>
      </c>
    </row>
    <row r="52" spans="1:6" x14ac:dyDescent="0.45">
      <c r="A52" s="1" t="s">
        <v>2906</v>
      </c>
      <c r="B52" s="1" t="s">
        <v>217</v>
      </c>
      <c r="C52" s="1" t="s">
        <v>2907</v>
      </c>
      <c r="D52" s="1" t="s">
        <v>2908</v>
      </c>
      <c r="E52" s="12">
        <f t="shared" si="1"/>
        <v>717</v>
      </c>
      <c r="F52" s="10">
        <f>Table_1__17[[#This Row],[Population'[6']]]/Table_1__17[[#This Row],[Area]]</f>
        <v>2.3765690376569037</v>
      </c>
    </row>
    <row r="53" spans="1:6" x14ac:dyDescent="0.45">
      <c r="A53" s="1" t="s">
        <v>2909</v>
      </c>
      <c r="B53" s="1" t="s">
        <v>221</v>
      </c>
      <c r="C53" s="1" t="s">
        <v>2910</v>
      </c>
      <c r="D53" s="1" t="s">
        <v>2475</v>
      </c>
      <c r="E53" s="12">
        <f t="shared" si="1"/>
        <v>463</v>
      </c>
      <c r="F53" s="10">
        <f>Table_1__17[[#This Row],[Population'[6']]]/Table_1__17[[#This Row],[Area]]</f>
        <v>167.90280777537797</v>
      </c>
    </row>
    <row r="54" spans="1:6" x14ac:dyDescent="0.45">
      <c r="A54" s="1" t="s">
        <v>789</v>
      </c>
      <c r="B54" s="1" t="s">
        <v>225</v>
      </c>
      <c r="C54" s="1" t="s">
        <v>2911</v>
      </c>
      <c r="D54" s="1" t="s">
        <v>2912</v>
      </c>
      <c r="E54" s="12">
        <f t="shared" si="1"/>
        <v>719</v>
      </c>
      <c r="F54" s="10">
        <f>Table_1__17[[#This Row],[Population'[6']]]/Table_1__17[[#This Row],[Area]]</f>
        <v>4.4144645340751048</v>
      </c>
    </row>
    <row r="55" spans="1:6" x14ac:dyDescent="0.45">
      <c r="A55" s="1" t="s">
        <v>2716</v>
      </c>
      <c r="B55" s="1" t="s">
        <v>231</v>
      </c>
      <c r="C55" s="1" t="s">
        <v>2913</v>
      </c>
      <c r="D55" s="1" t="s">
        <v>1672</v>
      </c>
      <c r="E55" s="12">
        <f t="shared" si="1"/>
        <v>599</v>
      </c>
      <c r="F55" s="10">
        <f>Table_1__17[[#This Row],[Population'[6']]]/Table_1__17[[#This Row],[Area]]</f>
        <v>15.761268781302171</v>
      </c>
    </row>
    <row r="56" spans="1:6" x14ac:dyDescent="0.45">
      <c r="A56" s="1" t="s">
        <v>803</v>
      </c>
      <c r="B56" s="1" t="s">
        <v>234</v>
      </c>
      <c r="C56" s="1" t="s">
        <v>2914</v>
      </c>
      <c r="D56" s="1" t="s">
        <v>2915</v>
      </c>
      <c r="E56" s="12">
        <f t="shared" si="1"/>
        <v>1073</v>
      </c>
      <c r="F56" s="10">
        <f>Table_1__17[[#This Row],[Population'[6']]]/Table_1__17[[#This Row],[Area]]</f>
        <v>2.5945945945945947</v>
      </c>
    </row>
    <row r="57" spans="1:6" x14ac:dyDescent="0.45">
      <c r="A57" s="1" t="s">
        <v>2722</v>
      </c>
      <c r="B57" s="1" t="s">
        <v>238</v>
      </c>
      <c r="C57" s="1" t="s">
        <v>2916</v>
      </c>
      <c r="D57" s="1" t="s">
        <v>2917</v>
      </c>
      <c r="E57" s="12">
        <f t="shared" si="1"/>
        <v>851</v>
      </c>
      <c r="F57" s="10">
        <f>Table_1__17[[#This Row],[Population'[6']]]/Table_1__17[[#This Row],[Area]]</f>
        <v>39.656874265569918</v>
      </c>
    </row>
    <row r="58" spans="1:6" x14ac:dyDescent="0.45">
      <c r="A58" s="1" t="s">
        <v>201</v>
      </c>
      <c r="B58" s="1" t="s">
        <v>246</v>
      </c>
      <c r="C58" s="1" t="s">
        <v>2918</v>
      </c>
      <c r="D58" s="1" t="s">
        <v>2919</v>
      </c>
      <c r="E58" s="12">
        <f t="shared" si="1"/>
        <v>943</v>
      </c>
      <c r="F58" s="10">
        <f>Table_1__17[[#This Row],[Population'[6']]]/Table_1__17[[#This Row],[Area]]</f>
        <v>13.093319194061506</v>
      </c>
    </row>
    <row r="59" spans="1:6" x14ac:dyDescent="0.45">
      <c r="A59" s="1" t="s">
        <v>206</v>
      </c>
      <c r="B59" s="1" t="s">
        <v>250</v>
      </c>
      <c r="C59" s="1" t="s">
        <v>2920</v>
      </c>
      <c r="D59" s="1" t="s">
        <v>2024</v>
      </c>
      <c r="E59" s="12">
        <f t="shared" si="1"/>
        <v>903</v>
      </c>
      <c r="F59" s="10">
        <f>Table_1__17[[#This Row],[Population'[6']]]/Table_1__17[[#This Row],[Area]]</f>
        <v>11.098560354374309</v>
      </c>
    </row>
    <row r="60" spans="1:6" x14ac:dyDescent="0.45">
      <c r="A60" s="1" t="s">
        <v>2921</v>
      </c>
      <c r="B60" s="1" t="s">
        <v>242</v>
      </c>
      <c r="C60" s="1" t="s">
        <v>2922</v>
      </c>
      <c r="D60" s="1" t="s">
        <v>2852</v>
      </c>
      <c r="E60" s="12">
        <f t="shared" si="1"/>
        <v>900</v>
      </c>
      <c r="F60" s="10">
        <f>Table_1__17[[#This Row],[Population'[6']]]/Table_1__17[[#This Row],[Area]]</f>
        <v>32.617777777777775</v>
      </c>
    </row>
    <row r="61" spans="1:6" x14ac:dyDescent="0.45">
      <c r="A61" s="1" t="s">
        <v>2923</v>
      </c>
      <c r="B61" s="1" t="s">
        <v>254</v>
      </c>
      <c r="C61" s="1" t="s">
        <v>2924</v>
      </c>
      <c r="D61" s="1" t="s">
        <v>2925</v>
      </c>
      <c r="E61" s="12">
        <f t="shared" si="1"/>
        <v>978</v>
      </c>
      <c r="F61" s="10">
        <f>Table_1__17[[#This Row],[Population'[6']]]/Table_1__17[[#This Row],[Area]]</f>
        <v>4.4948875255623726</v>
      </c>
    </row>
    <row r="62" spans="1:6" x14ac:dyDescent="0.45">
      <c r="A62" s="1" t="s">
        <v>2527</v>
      </c>
      <c r="B62" s="1" t="s">
        <v>258</v>
      </c>
      <c r="C62" s="1" t="s">
        <v>2349</v>
      </c>
      <c r="D62" s="1" t="s">
        <v>2650</v>
      </c>
      <c r="E62" s="12">
        <f t="shared" si="1"/>
        <v>577</v>
      </c>
      <c r="F62" s="10">
        <f>Table_1__17[[#This Row],[Population'[6']]]/Table_1__17[[#This Row],[Area]]</f>
        <v>56.519930675909876</v>
      </c>
    </row>
    <row r="63" spans="1:6" x14ac:dyDescent="0.45">
      <c r="A63" s="1" t="s">
        <v>1865</v>
      </c>
      <c r="B63" s="1" t="s">
        <v>262</v>
      </c>
      <c r="C63" s="1" t="s">
        <v>2926</v>
      </c>
      <c r="D63" s="1" t="s">
        <v>2927</v>
      </c>
      <c r="E63" s="12">
        <f t="shared" si="1"/>
        <v>700</v>
      </c>
      <c r="F63" s="10">
        <f>Table_1__17[[#This Row],[Population'[6']]]/Table_1__17[[#This Row],[Area]]</f>
        <v>9.0785714285714292</v>
      </c>
    </row>
    <row r="64" spans="1:6" x14ac:dyDescent="0.45">
      <c r="A64" s="1" t="s">
        <v>11</v>
      </c>
      <c r="B64" s="1" t="s">
        <v>265</v>
      </c>
      <c r="C64" s="1" t="s">
        <v>2928</v>
      </c>
      <c r="D64" s="1" t="s">
        <v>2033</v>
      </c>
      <c r="E64" s="12">
        <f t="shared" si="1"/>
        <v>645</v>
      </c>
      <c r="F64" s="10">
        <f>Table_1__17[[#This Row],[Population'[6']]]/Table_1__17[[#This Row],[Area]]</f>
        <v>53.424806201550389</v>
      </c>
    </row>
    <row r="65" spans="1:6" x14ac:dyDescent="0.45">
      <c r="A65" s="1" t="s">
        <v>2929</v>
      </c>
      <c r="B65" s="1" t="s">
        <v>269</v>
      </c>
      <c r="C65" s="1" t="s">
        <v>2930</v>
      </c>
      <c r="D65" s="1" t="s">
        <v>2691</v>
      </c>
      <c r="E65" s="12">
        <f t="shared" ref="E65:E96" si="2">VALUE(LEFT(D65,SEARCH("sq",D65)-2))</f>
        <v>697</v>
      </c>
      <c r="F65" s="10">
        <f>Table_1__17[[#This Row],[Population'[6']]]/Table_1__17[[#This Row],[Area]]</f>
        <v>8.3988522238163554</v>
      </c>
    </row>
    <row r="66" spans="1:6" x14ac:dyDescent="0.45">
      <c r="A66" s="1" t="s">
        <v>2931</v>
      </c>
      <c r="B66" s="1" t="s">
        <v>273</v>
      </c>
      <c r="C66" s="1" t="s">
        <v>2932</v>
      </c>
      <c r="D66" s="1" t="s">
        <v>2704</v>
      </c>
      <c r="E66" s="12">
        <f t="shared" si="2"/>
        <v>730</v>
      </c>
      <c r="F66" s="10">
        <f>Table_1__17[[#This Row],[Population'[6']]]/Table_1__17[[#This Row],[Area]]</f>
        <v>4.3410958904109593</v>
      </c>
    </row>
    <row r="67" spans="1:6" x14ac:dyDescent="0.45">
      <c r="A67" s="1" t="s">
        <v>2933</v>
      </c>
      <c r="B67" s="1" t="s">
        <v>277</v>
      </c>
      <c r="C67" s="1" t="s">
        <v>2934</v>
      </c>
      <c r="D67" s="1" t="s">
        <v>2912</v>
      </c>
      <c r="E67" s="12">
        <f t="shared" si="2"/>
        <v>719</v>
      </c>
      <c r="F67" s="10">
        <f>Table_1__17[[#This Row],[Population'[6']]]/Table_1__17[[#This Row],[Area]]</f>
        <v>14.091794158553547</v>
      </c>
    </row>
    <row r="68" spans="1:6" x14ac:dyDescent="0.45">
      <c r="A68" s="1" t="s">
        <v>2935</v>
      </c>
      <c r="B68" s="1" t="s">
        <v>282</v>
      </c>
      <c r="C68" s="1" t="s">
        <v>2936</v>
      </c>
      <c r="D68" s="1" t="s">
        <v>1550</v>
      </c>
      <c r="E68" s="12">
        <f t="shared" si="2"/>
        <v>572</v>
      </c>
      <c r="F68" s="10">
        <f>Table_1__17[[#This Row],[Population'[6']]]/Table_1__17[[#This Row],[Area]]</f>
        <v>28.681818181818183</v>
      </c>
    </row>
    <row r="69" spans="1:6" x14ac:dyDescent="0.45">
      <c r="A69" s="1" t="s">
        <v>2937</v>
      </c>
      <c r="B69" s="1" t="s">
        <v>956</v>
      </c>
      <c r="C69" s="1" t="s">
        <v>2938</v>
      </c>
      <c r="D69" s="1" t="s">
        <v>2103</v>
      </c>
      <c r="E69" s="12">
        <f t="shared" si="2"/>
        <v>1075</v>
      </c>
      <c r="F69" s="10">
        <f>Table_1__17[[#This Row],[Population'[6']]]/Table_1__17[[#This Row],[Area]]</f>
        <v>2.8539534883720932</v>
      </c>
    </row>
    <row r="70" spans="1:6" x14ac:dyDescent="0.45">
      <c r="A70" s="1" t="s">
        <v>2939</v>
      </c>
      <c r="B70" s="1" t="s">
        <v>963</v>
      </c>
      <c r="C70" s="1" t="s">
        <v>2940</v>
      </c>
      <c r="D70" s="1" t="s">
        <v>2941</v>
      </c>
      <c r="E70" s="12">
        <f t="shared" si="2"/>
        <v>878</v>
      </c>
      <c r="F70" s="10">
        <f>Table_1__17[[#This Row],[Population'[6']]]/Table_1__17[[#This Row],[Area]]</f>
        <v>6.3917995444191344</v>
      </c>
    </row>
    <row r="71" spans="1:6" x14ac:dyDescent="0.45">
      <c r="A71" s="1" t="s">
        <v>2942</v>
      </c>
      <c r="B71" s="1" t="s">
        <v>970</v>
      </c>
      <c r="C71" s="1" t="s">
        <v>2943</v>
      </c>
      <c r="D71" s="1" t="s">
        <v>1439</v>
      </c>
      <c r="E71" s="12">
        <f t="shared" si="2"/>
        <v>704</v>
      </c>
      <c r="F71" s="10">
        <f>Table_1__17[[#This Row],[Population'[6']]]/Table_1__17[[#This Row],[Area]]</f>
        <v>22.928977272727273</v>
      </c>
    </row>
    <row r="72" spans="1:6" x14ac:dyDescent="0.45">
      <c r="A72" s="1" t="s">
        <v>2944</v>
      </c>
      <c r="B72" s="1" t="s">
        <v>976</v>
      </c>
      <c r="C72" s="1" t="s">
        <v>2945</v>
      </c>
      <c r="D72" s="1" t="s">
        <v>2946</v>
      </c>
      <c r="E72" s="12">
        <f t="shared" si="2"/>
        <v>893</v>
      </c>
      <c r="F72" s="10">
        <f>Table_1__17[[#This Row],[Population'[6']]]/Table_1__17[[#This Row],[Area]]</f>
        <v>4.2620380739081751</v>
      </c>
    </row>
    <row r="73" spans="1:6" x14ac:dyDescent="0.45">
      <c r="A73" s="1" t="s">
        <v>2947</v>
      </c>
      <c r="B73" s="1" t="s">
        <v>983</v>
      </c>
      <c r="C73" s="1" t="s">
        <v>2949</v>
      </c>
      <c r="D73" s="1" t="s">
        <v>2777</v>
      </c>
      <c r="E73" s="12">
        <f t="shared" si="2"/>
        <v>721</v>
      </c>
      <c r="F73" s="10">
        <f>Table_1__17[[#This Row],[Population'[6']]]/Table_1__17[[#This Row],[Area]]</f>
        <v>8.4216366158113729</v>
      </c>
    </row>
    <row r="74" spans="1:6" x14ac:dyDescent="0.45">
      <c r="A74" s="1" t="s">
        <v>2950</v>
      </c>
      <c r="B74" s="1" t="s">
        <v>990</v>
      </c>
      <c r="C74" s="1" t="s">
        <v>2951</v>
      </c>
      <c r="D74" s="1" t="s">
        <v>1274</v>
      </c>
      <c r="E74" s="12">
        <f t="shared" si="2"/>
        <v>754</v>
      </c>
      <c r="F74" s="10">
        <f>Table_1__17[[#This Row],[Population'[6']]]/Table_1__17[[#This Row],[Area]]</f>
        <v>9.1883289124668437</v>
      </c>
    </row>
    <row r="75" spans="1:6" x14ac:dyDescent="0.45">
      <c r="A75" s="1" t="s">
        <v>650</v>
      </c>
      <c r="B75" s="1" t="s">
        <v>998</v>
      </c>
      <c r="C75" s="1" t="s">
        <v>2952</v>
      </c>
      <c r="D75" s="1" t="s">
        <v>2953</v>
      </c>
      <c r="E75" s="12">
        <f t="shared" si="2"/>
        <v>886</v>
      </c>
      <c r="F75" s="10">
        <f>Table_1__17[[#This Row],[Population'[6']]]/Table_1__17[[#This Row],[Area]]</f>
        <v>6.2291196388261847</v>
      </c>
    </row>
    <row r="76" spans="1:6" x14ac:dyDescent="0.45">
      <c r="A76" s="1" t="s">
        <v>2954</v>
      </c>
      <c r="B76" s="1" t="s">
        <v>1006</v>
      </c>
      <c r="C76" s="1" t="s">
        <v>2955</v>
      </c>
      <c r="D76" s="1" t="s">
        <v>2956</v>
      </c>
      <c r="E76" s="12">
        <f t="shared" si="2"/>
        <v>844</v>
      </c>
      <c r="F76" s="10">
        <f>Table_1__17[[#This Row],[Population'[6']]]/Table_1__17[[#This Row],[Area]]</f>
        <v>26.424170616113745</v>
      </c>
    </row>
    <row r="77" spans="1:6" x14ac:dyDescent="0.45">
      <c r="A77" s="1" t="s">
        <v>2957</v>
      </c>
      <c r="B77" s="1" t="s">
        <v>1784</v>
      </c>
      <c r="C77" s="1" t="s">
        <v>2958</v>
      </c>
      <c r="D77" s="1" t="s">
        <v>2959</v>
      </c>
      <c r="E77" s="12">
        <f t="shared" si="2"/>
        <v>735</v>
      </c>
      <c r="F77" s="10">
        <f>Table_1__17[[#This Row],[Population'[6']]]/Table_1__17[[#This Row],[Area]]</f>
        <v>13.235374149659863</v>
      </c>
    </row>
    <row r="78" spans="1:6" x14ac:dyDescent="0.45">
      <c r="A78" s="1" t="s">
        <v>2960</v>
      </c>
      <c r="B78" s="1" t="s">
        <v>1787</v>
      </c>
      <c r="C78" s="1" t="s">
        <v>2961</v>
      </c>
      <c r="D78" s="1" t="s">
        <v>2962</v>
      </c>
      <c r="E78" s="12">
        <f t="shared" si="2"/>
        <v>1070</v>
      </c>
      <c r="F78" s="10">
        <f>Table_1__17[[#This Row],[Population'[6']]]/Table_1__17[[#This Row],[Area]]</f>
        <v>2.3925233644859811</v>
      </c>
    </row>
    <row r="79" spans="1:6" x14ac:dyDescent="0.45">
      <c r="A79" s="1" t="s">
        <v>2963</v>
      </c>
      <c r="B79" s="1" t="s">
        <v>1791</v>
      </c>
      <c r="C79" s="1" t="s">
        <v>2964</v>
      </c>
      <c r="D79" s="1" t="s">
        <v>2965</v>
      </c>
      <c r="E79" s="12">
        <f t="shared" si="2"/>
        <v>1254</v>
      </c>
      <c r="F79" s="10">
        <f>Table_1__17[[#This Row],[Population'[6']]]/Table_1__17[[#This Row],[Area]]</f>
        <v>51.385964912280699</v>
      </c>
    </row>
    <row r="80" spans="1:6" x14ac:dyDescent="0.45">
      <c r="A80" s="1" t="s">
        <v>2966</v>
      </c>
      <c r="B80" s="1" t="s">
        <v>1794</v>
      </c>
      <c r="C80" s="1" t="s">
        <v>2967</v>
      </c>
      <c r="D80" s="1" t="s">
        <v>2268</v>
      </c>
      <c r="E80" s="12">
        <f t="shared" si="2"/>
        <v>716</v>
      </c>
      <c r="F80" s="10">
        <f>Table_1__17[[#This Row],[Population'[6']]]/Table_1__17[[#This Row],[Area]]</f>
        <v>6.7849162011173183</v>
      </c>
    </row>
    <row r="81" spans="1:6" x14ac:dyDescent="0.45">
      <c r="A81" s="1" t="s">
        <v>2968</v>
      </c>
      <c r="B81" s="1" t="s">
        <v>1798</v>
      </c>
      <c r="C81" s="1" t="s">
        <v>2969</v>
      </c>
      <c r="D81" s="1" t="s">
        <v>2970</v>
      </c>
      <c r="E81" s="12">
        <f t="shared" si="2"/>
        <v>727</v>
      </c>
      <c r="F81" s="10">
        <f>Table_1__17[[#This Row],[Population'[6']]]/Table_1__17[[#This Row],[Area]]</f>
        <v>13.734525447042641</v>
      </c>
    </row>
    <row r="82" spans="1:6" x14ac:dyDescent="0.45">
      <c r="A82" s="1" t="s">
        <v>2971</v>
      </c>
      <c r="B82" s="1" t="s">
        <v>1802</v>
      </c>
      <c r="C82" s="1" t="s">
        <v>2972</v>
      </c>
      <c r="D82" s="1" t="s">
        <v>2973</v>
      </c>
      <c r="E82" s="12">
        <f t="shared" si="2"/>
        <v>610</v>
      </c>
      <c r="F82" s="10">
        <f>Table_1__17[[#This Row],[Population'[6']]]/Table_1__17[[#This Row],[Area]]</f>
        <v>123.78360655737706</v>
      </c>
    </row>
    <row r="83" spans="1:6" x14ac:dyDescent="0.45">
      <c r="A83" s="1" t="s">
        <v>2974</v>
      </c>
      <c r="B83" s="1" t="s">
        <v>1805</v>
      </c>
      <c r="C83" s="1" t="s">
        <v>2975</v>
      </c>
      <c r="D83" s="1" t="s">
        <v>2976</v>
      </c>
      <c r="E83" s="12">
        <f t="shared" si="2"/>
        <v>888</v>
      </c>
      <c r="F83" s="10">
        <f>Table_1__17[[#This Row],[Population'[6']]]/Table_1__17[[#This Row],[Area]]</f>
        <v>5.881756756756757</v>
      </c>
    </row>
    <row r="84" spans="1:6" x14ac:dyDescent="0.45">
      <c r="A84" s="1" t="s">
        <v>2564</v>
      </c>
      <c r="B84" s="1" t="s">
        <v>1809</v>
      </c>
      <c r="C84" s="1" t="s">
        <v>2977</v>
      </c>
      <c r="D84" s="1" t="s">
        <v>2718</v>
      </c>
      <c r="E84" s="12">
        <f t="shared" si="2"/>
        <v>718</v>
      </c>
      <c r="F84" s="10">
        <f>Table_1__17[[#This Row],[Population'[6']]]/Table_1__17[[#This Row],[Area]]</f>
        <v>4.4846796657381613</v>
      </c>
    </row>
    <row r="85" spans="1:6" x14ac:dyDescent="0.45">
      <c r="A85" s="1" t="s">
        <v>241</v>
      </c>
      <c r="B85" s="1" t="s">
        <v>1812</v>
      </c>
      <c r="C85" s="1" t="s">
        <v>2978</v>
      </c>
      <c r="D85" s="1" t="s">
        <v>2979</v>
      </c>
      <c r="E85" s="12">
        <f t="shared" si="2"/>
        <v>885</v>
      </c>
      <c r="F85" s="10">
        <f>Table_1__17[[#This Row],[Population'[6']]]/Table_1__17[[#This Row],[Area]]</f>
        <v>7.8485875706214685</v>
      </c>
    </row>
    <row r="86" spans="1:6" x14ac:dyDescent="0.45">
      <c r="A86" s="1" t="s">
        <v>924</v>
      </c>
      <c r="B86" s="1" t="s">
        <v>1816</v>
      </c>
      <c r="C86" s="1" t="s">
        <v>2980</v>
      </c>
      <c r="D86" s="1" t="s">
        <v>1212</v>
      </c>
      <c r="E86" s="12">
        <f t="shared" si="2"/>
        <v>720</v>
      </c>
      <c r="F86" s="10">
        <f>Table_1__17[[#This Row],[Population'[6']]]/Table_1__17[[#This Row],[Area]]</f>
        <v>77.761111111111106</v>
      </c>
    </row>
    <row r="87" spans="1:6" x14ac:dyDescent="0.45">
      <c r="A87" s="1" t="s">
        <v>931</v>
      </c>
      <c r="B87" s="1" t="s">
        <v>1818</v>
      </c>
      <c r="C87" s="1" t="s">
        <v>2981</v>
      </c>
      <c r="D87" s="1" t="s">
        <v>2718</v>
      </c>
      <c r="E87" s="12">
        <f t="shared" si="2"/>
        <v>718</v>
      </c>
      <c r="F87" s="10">
        <f>Table_1__17[[#This Row],[Population'[6']]]/Table_1__17[[#This Row],[Area]]</f>
        <v>6.876044568245125</v>
      </c>
    </row>
    <row r="88" spans="1:6" x14ac:dyDescent="0.45">
      <c r="A88" s="1" t="s">
        <v>1175</v>
      </c>
      <c r="B88" s="1" t="s">
        <v>1821</v>
      </c>
      <c r="C88" s="1" t="s">
        <v>2982</v>
      </c>
      <c r="D88" s="1" t="s">
        <v>2983</v>
      </c>
      <c r="E88" s="12">
        <f t="shared" si="2"/>
        <v>1000</v>
      </c>
      <c r="F88" s="10">
        <f>Table_1__17[[#This Row],[Population'[6']]]/Table_1__17[[#This Row],[Area]]</f>
        <v>503.88900000000001</v>
      </c>
    </row>
    <row r="89" spans="1:6" x14ac:dyDescent="0.45">
      <c r="A89" s="1" t="s">
        <v>2984</v>
      </c>
      <c r="B89" s="1" t="s">
        <v>1824</v>
      </c>
      <c r="C89" s="1" t="s">
        <v>2985</v>
      </c>
      <c r="D89" s="1" t="s">
        <v>2619</v>
      </c>
      <c r="E89" s="12">
        <f t="shared" si="2"/>
        <v>640</v>
      </c>
      <c r="F89" s="10">
        <f>Table_1__17[[#This Row],[Population'[6']]]/Table_1__17[[#This Row],[Area]]</f>
        <v>36.792187499999997</v>
      </c>
    </row>
    <row r="90" spans="1:6" x14ac:dyDescent="0.45">
      <c r="A90" s="1" t="s">
        <v>2986</v>
      </c>
      <c r="B90" s="1" t="s">
        <v>1828</v>
      </c>
      <c r="C90" s="1" t="s">
        <v>2987</v>
      </c>
      <c r="D90" s="1" t="s">
        <v>2988</v>
      </c>
      <c r="E90" s="12">
        <f t="shared" si="2"/>
        <v>550</v>
      </c>
      <c r="F90" s="10">
        <f>Table_1__17[[#This Row],[Population'[6']]]/Table_1__17[[#This Row],[Area]]</f>
        <v>325.43818181818182</v>
      </c>
    </row>
    <row r="91" spans="1:6" x14ac:dyDescent="0.45">
      <c r="A91" s="1" t="s">
        <v>2989</v>
      </c>
      <c r="B91" s="1" t="s">
        <v>1831</v>
      </c>
      <c r="C91" s="1" t="s">
        <v>2990</v>
      </c>
      <c r="D91" s="1" t="s">
        <v>2991</v>
      </c>
      <c r="E91" s="12">
        <f t="shared" si="2"/>
        <v>896</v>
      </c>
      <c r="F91" s="10">
        <f>Table_1__17[[#This Row],[Population'[6']]]/Table_1__17[[#This Row],[Area]]</f>
        <v>2.8325892857142856</v>
      </c>
    </row>
    <row r="92" spans="1:6" x14ac:dyDescent="0.45">
      <c r="A92" s="1" t="s">
        <v>2992</v>
      </c>
      <c r="B92" s="1" t="s">
        <v>1834</v>
      </c>
      <c r="C92" s="1" t="s">
        <v>2993</v>
      </c>
      <c r="D92" s="1" t="s">
        <v>2994</v>
      </c>
      <c r="E92" s="12">
        <f t="shared" si="2"/>
        <v>1056</v>
      </c>
      <c r="F92" s="10">
        <f>Table_1__17[[#This Row],[Population'[6']]]/Table_1__17[[#This Row],[Area]]</f>
        <v>5.7888257575757578</v>
      </c>
    </row>
    <row r="93" spans="1:6" x14ac:dyDescent="0.45">
      <c r="A93" s="1" t="s">
        <v>2995</v>
      </c>
      <c r="B93" s="1" t="s">
        <v>1837</v>
      </c>
      <c r="C93" s="1" t="s">
        <v>2996</v>
      </c>
      <c r="D93" s="1" t="s">
        <v>2991</v>
      </c>
      <c r="E93" s="12">
        <f t="shared" si="2"/>
        <v>896</v>
      </c>
      <c r="F93" s="10">
        <f>Table_1__17[[#This Row],[Population'[6']]]/Table_1__17[[#This Row],[Area]]</f>
        <v>4.2020089285714288</v>
      </c>
    </row>
    <row r="94" spans="1:6" x14ac:dyDescent="0.45">
      <c r="A94" s="1" t="s">
        <v>2997</v>
      </c>
      <c r="B94" s="1" t="s">
        <v>472</v>
      </c>
      <c r="C94" s="1" t="s">
        <v>2998</v>
      </c>
      <c r="D94" s="1" t="s">
        <v>2999</v>
      </c>
      <c r="E94" s="12">
        <f t="shared" si="2"/>
        <v>792</v>
      </c>
      <c r="F94" s="10">
        <f>Table_1__17[[#This Row],[Population'[6']]]/Table_1__17[[#This Row],[Area]]</f>
        <v>5.5025252525252526</v>
      </c>
    </row>
    <row r="95" spans="1:6" x14ac:dyDescent="0.45">
      <c r="A95" s="1" t="s">
        <v>3000</v>
      </c>
      <c r="B95" s="1" t="s">
        <v>1843</v>
      </c>
      <c r="C95" s="1" t="s">
        <v>3001</v>
      </c>
      <c r="D95" s="1" t="s">
        <v>2029</v>
      </c>
      <c r="E95" s="12">
        <f t="shared" si="2"/>
        <v>680</v>
      </c>
      <c r="F95" s="10">
        <f>Table_1__17[[#This Row],[Population'[6']]]/Table_1__17[[#This Row],[Area]]</f>
        <v>3.1985294117647061</v>
      </c>
    </row>
    <row r="96" spans="1:6" x14ac:dyDescent="0.45">
      <c r="A96" s="1" t="s">
        <v>3002</v>
      </c>
      <c r="B96" s="1" t="s">
        <v>1854</v>
      </c>
      <c r="C96" s="1" t="s">
        <v>3003</v>
      </c>
      <c r="D96" s="1" t="s">
        <v>3004</v>
      </c>
      <c r="E96" s="12">
        <f t="shared" si="2"/>
        <v>728</v>
      </c>
      <c r="F96" s="10">
        <f>Table_1__17[[#This Row],[Population'[6']]]/Table_1__17[[#This Row],[Area]]</f>
        <v>7.9065934065934069</v>
      </c>
    </row>
    <row r="97" spans="1:6" x14ac:dyDescent="0.45">
      <c r="A97" s="1" t="s">
        <v>3005</v>
      </c>
      <c r="B97" s="1" t="s">
        <v>1858</v>
      </c>
      <c r="C97" s="1" t="s">
        <v>3006</v>
      </c>
      <c r="D97" s="1" t="s">
        <v>3007</v>
      </c>
      <c r="E97" s="12">
        <f t="shared" ref="E97:E106" si="3">VALUE(LEFT(D97,SEARCH("sq",D97)-2))</f>
        <v>1182</v>
      </c>
      <c r="F97" s="10">
        <f>Table_1__17[[#This Row],[Population'[6']]]/Table_1__17[[#This Row],[Area]]</f>
        <v>20.02876480541455</v>
      </c>
    </row>
    <row r="98" spans="1:6" x14ac:dyDescent="0.45">
      <c r="A98" s="1" t="s">
        <v>1980</v>
      </c>
      <c r="B98" s="1" t="s">
        <v>1846</v>
      </c>
      <c r="C98" s="1" t="s">
        <v>3008</v>
      </c>
      <c r="D98" s="1" t="s">
        <v>2103</v>
      </c>
      <c r="E98" s="12">
        <f t="shared" si="3"/>
        <v>1075</v>
      </c>
      <c r="F98" s="10">
        <f>Table_1__17[[#This Row],[Population'[6']]]/Table_1__17[[#This Row],[Area]]</f>
        <v>7.3869767441860468</v>
      </c>
    </row>
    <row r="99" spans="1:6" x14ac:dyDescent="0.45">
      <c r="A99" s="1" t="s">
        <v>3009</v>
      </c>
      <c r="B99" s="1" t="s">
        <v>488</v>
      </c>
      <c r="C99" s="1" t="s">
        <v>3010</v>
      </c>
      <c r="D99" s="1" t="s">
        <v>2976</v>
      </c>
      <c r="E99" s="12">
        <f t="shared" si="3"/>
        <v>888</v>
      </c>
      <c r="F99" s="10">
        <f>Table_1__17[[#This Row],[Population'[6']]]/Table_1__17[[#This Row],[Area]]</f>
        <v>3.3626126126126126</v>
      </c>
    </row>
    <row r="100" spans="1:6" x14ac:dyDescent="0.45">
      <c r="A100" s="1" t="s">
        <v>3011</v>
      </c>
      <c r="B100" s="1" t="s">
        <v>1850</v>
      </c>
      <c r="C100" s="1" t="s">
        <v>3012</v>
      </c>
      <c r="D100" s="1" t="s">
        <v>3013</v>
      </c>
      <c r="E100" s="12">
        <f t="shared" si="3"/>
        <v>798</v>
      </c>
      <c r="F100" s="10">
        <f>Table_1__17[[#This Row],[Population'[6']]]/Table_1__17[[#This Row],[Area]]</f>
        <v>8.8208020050125313</v>
      </c>
    </row>
    <row r="101" spans="1:6" x14ac:dyDescent="0.45">
      <c r="A101" s="1" t="s">
        <v>3014</v>
      </c>
      <c r="B101" s="1" t="s">
        <v>1861</v>
      </c>
      <c r="C101" s="1" t="s">
        <v>3015</v>
      </c>
      <c r="D101" s="1" t="s">
        <v>3016</v>
      </c>
      <c r="E101" s="12">
        <f t="shared" si="3"/>
        <v>914</v>
      </c>
      <c r="F101" s="10">
        <f>Table_1__17[[#This Row],[Population'[6']]]/Table_1__17[[#This Row],[Area]]</f>
        <v>1.6597374179431073</v>
      </c>
    </row>
    <row r="102" spans="1:6" x14ac:dyDescent="0.45">
      <c r="A102" s="1" t="s">
        <v>62</v>
      </c>
      <c r="B102" s="1" t="s">
        <v>1862</v>
      </c>
      <c r="C102" s="1" t="s">
        <v>3017</v>
      </c>
      <c r="D102" s="1" t="s">
        <v>2867</v>
      </c>
      <c r="E102" s="12">
        <f t="shared" si="3"/>
        <v>898</v>
      </c>
      <c r="F102" s="10">
        <f>Table_1__17[[#This Row],[Population'[6']]]/Table_1__17[[#This Row],[Area]]</f>
        <v>6.4120267260579062</v>
      </c>
    </row>
    <row r="103" spans="1:6" x14ac:dyDescent="0.45">
      <c r="A103" s="1" t="s">
        <v>3018</v>
      </c>
      <c r="B103" s="1" t="s">
        <v>2430</v>
      </c>
      <c r="C103" s="1" t="s">
        <v>3019</v>
      </c>
      <c r="D103" s="1" t="s">
        <v>2912</v>
      </c>
      <c r="E103" s="12">
        <f t="shared" si="3"/>
        <v>719</v>
      </c>
      <c r="F103" s="10">
        <f>Table_1__17[[#This Row],[Population'[6']]]/Table_1__17[[#This Row],[Area]]</f>
        <v>3.1376912378303197</v>
      </c>
    </row>
    <row r="104" spans="1:6" x14ac:dyDescent="0.45">
      <c r="A104" s="1" t="s">
        <v>3020</v>
      </c>
      <c r="B104" s="1" t="s">
        <v>1866</v>
      </c>
      <c r="C104" s="1" t="s">
        <v>3021</v>
      </c>
      <c r="D104" s="1" t="s">
        <v>2861</v>
      </c>
      <c r="E104" s="12">
        <f t="shared" si="3"/>
        <v>574</v>
      </c>
      <c r="F104" s="10">
        <f>Table_1__17[[#This Row],[Population'[6']]]/Table_1__17[[#This Row],[Area]]</f>
        <v>15.862369337979095</v>
      </c>
    </row>
    <row r="105" spans="1:6" x14ac:dyDescent="0.45">
      <c r="A105" s="1" t="s">
        <v>3022</v>
      </c>
      <c r="B105" s="1" t="s">
        <v>1869</v>
      </c>
      <c r="C105" s="1" t="s">
        <v>3023</v>
      </c>
      <c r="D105" s="1" t="s">
        <v>1704</v>
      </c>
      <c r="E105" s="12">
        <f t="shared" si="3"/>
        <v>501</v>
      </c>
      <c r="F105" s="10">
        <f>Table_1__17[[#This Row],[Population'[6']]]/Table_1__17[[#This Row],[Area]]</f>
        <v>6.5429141716566868</v>
      </c>
    </row>
    <row r="106" spans="1:6" x14ac:dyDescent="0.45">
      <c r="A106" s="1" t="s">
        <v>3024</v>
      </c>
      <c r="B106" s="1" t="s">
        <v>1872</v>
      </c>
      <c r="C106" s="1" t="s">
        <v>3025</v>
      </c>
      <c r="D106" s="1" t="s">
        <v>1902</v>
      </c>
      <c r="E106" s="12">
        <f t="shared" si="3"/>
        <v>151</v>
      </c>
      <c r="F106" s="10">
        <f>Table_1__17[[#This Row],[Population'[6']]]/Table_1__17[[#This Row],[Area]]</f>
        <v>1053.8344370860927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51A34-3361-4AD9-9714-D5FFA1DD2150}">
  <dimension ref="A1:F121"/>
  <sheetViews>
    <sheetView tabSelected="1" workbookViewId="0">
      <selection activeCell="I14" sqref="I14"/>
    </sheetView>
  </sheetViews>
  <sheetFormatPr defaultRowHeight="14.25" x14ac:dyDescent="0.45"/>
  <cols>
    <col min="1" max="1" width="18" bestFit="1" customWidth="1"/>
    <col min="2" max="2" width="13.265625" bestFit="1" customWidth="1"/>
    <col min="3" max="3" width="14.59765625" bestFit="1" customWidth="1"/>
    <col min="4" max="4" width="17.265625" bestFit="1" customWidth="1"/>
    <col min="5" max="5" width="9.06640625" style="11"/>
    <col min="6" max="6" width="13.265625" style="11" bestFit="1" customWidth="1"/>
  </cols>
  <sheetData>
    <row r="1" spans="1:6" x14ac:dyDescent="0.45">
      <c r="A1" t="s">
        <v>0</v>
      </c>
      <c r="B1" t="s">
        <v>286</v>
      </c>
      <c r="C1" t="s">
        <v>2798</v>
      </c>
      <c r="D1" t="s">
        <v>3026</v>
      </c>
      <c r="E1" s="11" t="s">
        <v>292</v>
      </c>
      <c r="F1" s="11" t="s">
        <v>7417</v>
      </c>
    </row>
    <row r="2" spans="1:6" x14ac:dyDescent="0.45">
      <c r="A2" s="1" t="s">
        <v>2614</v>
      </c>
      <c r="B2" s="1" t="s">
        <v>10</v>
      </c>
      <c r="C2" s="1" t="s">
        <v>3028</v>
      </c>
      <c r="D2" s="1" t="s">
        <v>2440</v>
      </c>
      <c r="E2" s="12">
        <f t="shared" ref="E2:E32" si="0">VALUE(LEFT(D2,SEARCH("sq",D2)-2))</f>
        <v>407</v>
      </c>
      <c r="F2" s="10">
        <f>Table_1[[#This Row],[Population'[6']]]/Table_1[[#This Row],[Area]]</f>
        <v>47.184275184275187</v>
      </c>
    </row>
    <row r="3" spans="1:6" x14ac:dyDescent="0.45">
      <c r="A3" s="1" t="s">
        <v>2435</v>
      </c>
      <c r="B3" s="1" t="s">
        <v>16</v>
      </c>
      <c r="C3" s="1" t="s">
        <v>3029</v>
      </c>
      <c r="D3" s="1" t="s">
        <v>2248</v>
      </c>
      <c r="E3" s="12">
        <f t="shared" si="0"/>
        <v>346</v>
      </c>
      <c r="F3" s="10">
        <f>Table_1[[#This Row],[Population'[6']]]/Table_1[[#This Row],[Area]]</f>
        <v>58.913294797687861</v>
      </c>
    </row>
    <row r="4" spans="1:6" x14ac:dyDescent="0.45">
      <c r="A4" s="1" t="s">
        <v>2800</v>
      </c>
      <c r="B4" s="1" t="s">
        <v>20</v>
      </c>
      <c r="C4" s="1" t="s">
        <v>3030</v>
      </c>
      <c r="D4" s="1" t="s">
        <v>3031</v>
      </c>
      <c r="E4" s="12">
        <f t="shared" si="0"/>
        <v>203</v>
      </c>
      <c r="F4" s="10">
        <f>Table_1[[#This Row],[Population'[6']]]/Table_1[[#This Row],[Area]]</f>
        <v>107.82266009852216</v>
      </c>
    </row>
    <row r="5" spans="1:6" x14ac:dyDescent="0.45">
      <c r="A5" s="1" t="s">
        <v>3032</v>
      </c>
      <c r="B5" s="1" t="s">
        <v>25</v>
      </c>
      <c r="C5" s="1" t="s">
        <v>3033</v>
      </c>
      <c r="D5" s="1" t="s">
        <v>2395</v>
      </c>
      <c r="E5" s="12">
        <f t="shared" si="0"/>
        <v>251</v>
      </c>
      <c r="F5" s="10">
        <f>Table_1[[#This Row],[Population'[6']]]/Table_1[[#This Row],[Area]]</f>
        <v>32.828685258964143</v>
      </c>
    </row>
    <row r="6" spans="1:6" x14ac:dyDescent="0.45">
      <c r="A6" s="1" t="s">
        <v>3034</v>
      </c>
      <c r="B6" s="1" t="s">
        <v>29</v>
      </c>
      <c r="C6" s="1" t="s">
        <v>3035</v>
      </c>
      <c r="D6" s="1" t="s">
        <v>3036</v>
      </c>
      <c r="E6" s="12">
        <f t="shared" si="0"/>
        <v>491</v>
      </c>
      <c r="F6" s="10">
        <f>Table_1[[#This Row],[Population'[6']]]/Table_1[[#This Row],[Area]]</f>
        <v>87.877800407331975</v>
      </c>
    </row>
    <row r="7" spans="1:6" x14ac:dyDescent="0.45">
      <c r="A7" s="1" t="s">
        <v>3037</v>
      </c>
      <c r="B7" s="1" t="s">
        <v>33</v>
      </c>
      <c r="C7" s="1" t="s">
        <v>3038</v>
      </c>
      <c r="D7" s="1" t="s">
        <v>3039</v>
      </c>
      <c r="E7" s="12">
        <f t="shared" si="0"/>
        <v>279</v>
      </c>
      <c r="F7" s="10">
        <f>Table_1[[#This Row],[Population'[6']]]/Table_1[[#This Row],[Area]]</f>
        <v>43.749103942652333</v>
      </c>
    </row>
    <row r="8" spans="1:6" x14ac:dyDescent="0.45">
      <c r="A8" s="1" t="s">
        <v>3040</v>
      </c>
      <c r="B8" s="1" t="s">
        <v>37</v>
      </c>
      <c r="C8" s="1" t="s">
        <v>3041</v>
      </c>
      <c r="D8" s="1" t="s">
        <v>2507</v>
      </c>
      <c r="E8" s="12">
        <f t="shared" si="0"/>
        <v>361</v>
      </c>
      <c r="F8" s="10">
        <f>Table_1[[#This Row],[Population'[6']]]/Table_1[[#This Row],[Area]]</f>
        <v>76.94736842105263</v>
      </c>
    </row>
    <row r="9" spans="1:6" x14ac:dyDescent="0.45">
      <c r="A9" s="1" t="s">
        <v>563</v>
      </c>
      <c r="B9" s="1" t="s">
        <v>41</v>
      </c>
      <c r="C9" s="1" t="s">
        <v>3043</v>
      </c>
      <c r="D9" s="1" t="s">
        <v>3044</v>
      </c>
      <c r="E9" s="12">
        <f t="shared" si="0"/>
        <v>246</v>
      </c>
      <c r="F9" s="10">
        <f>Table_1[[#This Row],[Population'[6']]]/Table_1[[#This Row],[Area]]</f>
        <v>513.8739837398374</v>
      </c>
    </row>
    <row r="10" spans="1:6" x14ac:dyDescent="0.45">
      <c r="A10" s="1" t="s">
        <v>2811</v>
      </c>
      <c r="B10" s="1" t="s">
        <v>45</v>
      </c>
      <c r="C10" s="1" t="s">
        <v>3045</v>
      </c>
      <c r="D10" s="1" t="s">
        <v>3046</v>
      </c>
      <c r="E10" s="12">
        <f t="shared" si="0"/>
        <v>291</v>
      </c>
      <c r="F10" s="10">
        <f>Table_1[[#This Row],[Population'[6']]]/Table_1[[#This Row],[Area]]</f>
        <v>68.63230240549828</v>
      </c>
    </row>
    <row r="11" spans="1:6" x14ac:dyDescent="0.45">
      <c r="A11" s="1" t="s">
        <v>3047</v>
      </c>
      <c r="B11" s="1" t="s">
        <v>49</v>
      </c>
      <c r="C11" s="1" t="s">
        <v>3048</v>
      </c>
      <c r="D11" s="1" t="s">
        <v>2381</v>
      </c>
      <c r="E11" s="12">
        <f t="shared" si="0"/>
        <v>160</v>
      </c>
      <c r="F11" s="10">
        <f>Table_1[[#This Row],[Population'[6']]]/Table_1[[#This Row],[Area]]</f>
        <v>305.2</v>
      </c>
    </row>
    <row r="12" spans="1:6" x14ac:dyDescent="0.45">
      <c r="A12" s="1" t="s">
        <v>3049</v>
      </c>
      <c r="B12" s="1" t="s">
        <v>53</v>
      </c>
      <c r="C12" s="1" t="s">
        <v>3050</v>
      </c>
      <c r="D12" s="1" t="s">
        <v>3051</v>
      </c>
      <c r="E12" s="12">
        <f t="shared" si="0"/>
        <v>182</v>
      </c>
      <c r="F12" s="10">
        <f>Table_1[[#This Row],[Population'[6']]]/Table_1[[#This Row],[Area]]</f>
        <v>163.21978021978023</v>
      </c>
    </row>
    <row r="13" spans="1:6" x14ac:dyDescent="0.45">
      <c r="A13" s="1" t="s">
        <v>3052</v>
      </c>
      <c r="B13" s="1" t="s">
        <v>57</v>
      </c>
      <c r="C13" s="1" t="s">
        <v>3053</v>
      </c>
      <c r="D13" s="1" t="s">
        <v>3031</v>
      </c>
      <c r="E13" s="12">
        <f t="shared" si="0"/>
        <v>203</v>
      </c>
      <c r="F13" s="10">
        <f>Table_1[[#This Row],[Population'[6']]]/Table_1[[#This Row],[Area]]</f>
        <v>41.408866995073893</v>
      </c>
    </row>
    <row r="14" spans="1:6" x14ac:dyDescent="0.45">
      <c r="A14" s="1" t="s">
        <v>3054</v>
      </c>
      <c r="B14" s="1" t="s">
        <v>61</v>
      </c>
      <c r="C14" s="1" t="s">
        <v>3055</v>
      </c>
      <c r="D14" s="1" t="s">
        <v>2418</v>
      </c>
      <c r="E14" s="12">
        <f t="shared" si="0"/>
        <v>495</v>
      </c>
      <c r="F14" s="10">
        <f>Table_1[[#This Row],[Population'[6']]]/Table_1[[#This Row],[Area]]</f>
        <v>27.088888888888889</v>
      </c>
    </row>
    <row r="15" spans="1:6" x14ac:dyDescent="0.45">
      <c r="A15" s="1" t="s">
        <v>3056</v>
      </c>
      <c r="B15" s="1" t="s">
        <v>66</v>
      </c>
      <c r="C15" s="1" t="s">
        <v>3057</v>
      </c>
      <c r="D15" s="1" t="s">
        <v>1550</v>
      </c>
      <c r="E15" s="12">
        <f t="shared" si="0"/>
        <v>572</v>
      </c>
      <c r="F15" s="10">
        <f>Table_1[[#This Row],[Population'[6']]]/Table_1[[#This Row],[Area]]</f>
        <v>34.769230769230766</v>
      </c>
    </row>
    <row r="16" spans="1:6" x14ac:dyDescent="0.45">
      <c r="A16" s="1" t="s">
        <v>3058</v>
      </c>
      <c r="B16" s="1" t="s">
        <v>70</v>
      </c>
      <c r="C16" s="1" t="s">
        <v>3059</v>
      </c>
      <c r="D16" s="1" t="s">
        <v>3060</v>
      </c>
      <c r="E16" s="12">
        <f t="shared" si="0"/>
        <v>299</v>
      </c>
      <c r="F16" s="10">
        <f>Table_1[[#This Row],[Population'[6']]]/Table_1[[#This Row],[Area]]</f>
        <v>260.7190635451505</v>
      </c>
    </row>
    <row r="17" spans="1:6" x14ac:dyDescent="0.45">
      <c r="A17" s="1" t="s">
        <v>36</v>
      </c>
      <c r="B17" s="1" t="s">
        <v>74</v>
      </c>
      <c r="C17" s="1" t="s">
        <v>3061</v>
      </c>
      <c r="D17" s="1" t="s">
        <v>2632</v>
      </c>
      <c r="E17" s="12">
        <f t="shared" si="0"/>
        <v>428</v>
      </c>
      <c r="F17" s="10">
        <f>Table_1[[#This Row],[Population'[6']]]/Table_1[[#This Row],[Area]]</f>
        <v>30.081775700934578</v>
      </c>
    </row>
    <row r="18" spans="1:6" x14ac:dyDescent="0.45">
      <c r="A18" s="1" t="s">
        <v>3062</v>
      </c>
      <c r="B18" s="1" t="s">
        <v>79</v>
      </c>
      <c r="C18" s="1" t="s">
        <v>3063</v>
      </c>
      <c r="D18" s="1" t="s">
        <v>3064</v>
      </c>
      <c r="E18" s="12">
        <f t="shared" si="0"/>
        <v>347</v>
      </c>
      <c r="F18" s="10">
        <f>Table_1[[#This Row],[Population'[6']]]/Table_1[[#This Row],[Area]]</f>
        <v>36.671469740634002</v>
      </c>
    </row>
    <row r="19" spans="1:6" x14ac:dyDescent="0.45">
      <c r="A19" s="1" t="s">
        <v>3065</v>
      </c>
      <c r="B19" s="1" t="s">
        <v>84</v>
      </c>
      <c r="C19" s="1" t="s">
        <v>3067</v>
      </c>
      <c r="D19" s="1" t="s">
        <v>1730</v>
      </c>
      <c r="E19" s="12">
        <f t="shared" si="0"/>
        <v>386</v>
      </c>
      <c r="F19" s="10">
        <f>Table_1[[#This Row],[Population'[6']]]/Table_1[[#This Row],[Area]]</f>
        <v>99.176165803108802</v>
      </c>
    </row>
    <row r="20" spans="1:6" x14ac:dyDescent="0.45">
      <c r="A20" s="1" t="s">
        <v>3042</v>
      </c>
      <c r="B20" s="1" t="s">
        <v>89</v>
      </c>
      <c r="C20" s="1" t="s">
        <v>3068</v>
      </c>
      <c r="D20" s="1" t="s">
        <v>1921</v>
      </c>
      <c r="E20" s="12">
        <f t="shared" si="0"/>
        <v>152</v>
      </c>
      <c r="F20" s="10">
        <f>Table_1[[#This Row],[Population'[6']]]/Table_1[[#This Row],[Area]]</f>
        <v>604.16447368421052</v>
      </c>
    </row>
    <row r="21" spans="1:6" x14ac:dyDescent="0.45">
      <c r="A21" s="1" t="s">
        <v>3069</v>
      </c>
      <c r="B21" s="1" t="s">
        <v>93</v>
      </c>
      <c r="C21" s="1" t="s">
        <v>3070</v>
      </c>
      <c r="D21" s="1" t="s">
        <v>3071</v>
      </c>
      <c r="E21" s="12">
        <f t="shared" si="0"/>
        <v>192</v>
      </c>
      <c r="F21" s="10">
        <f>Table_1[[#This Row],[Population'[6']]]/Table_1[[#This Row],[Area]]</f>
        <v>25.927083333333332</v>
      </c>
    </row>
    <row r="22" spans="1:6" x14ac:dyDescent="0.45">
      <c r="A22" s="1" t="s">
        <v>583</v>
      </c>
      <c r="B22" s="1" t="s">
        <v>98</v>
      </c>
      <c r="C22" s="1" t="s">
        <v>3072</v>
      </c>
      <c r="D22" s="1" t="s">
        <v>3073</v>
      </c>
      <c r="E22" s="12">
        <f t="shared" si="0"/>
        <v>130</v>
      </c>
      <c r="F22" s="10">
        <f>Table_1[[#This Row],[Population'[6']]]/Table_1[[#This Row],[Area]]</f>
        <v>83.192307692307693</v>
      </c>
    </row>
    <row r="23" spans="1:6" x14ac:dyDescent="0.45">
      <c r="A23" s="1" t="s">
        <v>3074</v>
      </c>
      <c r="B23" s="1" t="s">
        <v>103</v>
      </c>
      <c r="C23" s="1" t="s">
        <v>3075</v>
      </c>
      <c r="D23" s="1" t="s">
        <v>2538</v>
      </c>
      <c r="E23" s="12">
        <f t="shared" si="0"/>
        <v>411</v>
      </c>
      <c r="F23" s="10">
        <f>Table_1[[#This Row],[Population'[6']]]/Table_1[[#This Row],[Area]]</f>
        <v>66.236009732360102</v>
      </c>
    </row>
    <row r="24" spans="1:6" x14ac:dyDescent="0.45">
      <c r="A24" s="1" t="s">
        <v>3076</v>
      </c>
      <c r="B24" s="1" t="s">
        <v>106</v>
      </c>
      <c r="C24" s="1" t="s">
        <v>3077</v>
      </c>
      <c r="D24" s="1" t="s">
        <v>1320</v>
      </c>
      <c r="E24" s="12">
        <f t="shared" si="0"/>
        <v>446</v>
      </c>
      <c r="F24" s="10">
        <f>Table_1[[#This Row],[Population'[6']]]/Table_1[[#This Row],[Area]]</f>
        <v>35.630044843049326</v>
      </c>
    </row>
    <row r="25" spans="1:6" x14ac:dyDescent="0.45">
      <c r="A25" s="1" t="s">
        <v>2228</v>
      </c>
      <c r="B25" s="1" t="s">
        <v>110</v>
      </c>
      <c r="C25" s="1" t="s">
        <v>3078</v>
      </c>
      <c r="D25" s="1" t="s">
        <v>2777</v>
      </c>
      <c r="E25" s="12">
        <f t="shared" si="0"/>
        <v>721</v>
      </c>
      <c r="F25" s="10">
        <f>Table_1[[#This Row],[Population'[6']]]/Table_1[[#This Row],[Area]]</f>
        <v>102.98196948682386</v>
      </c>
    </row>
    <row r="26" spans="1:6" x14ac:dyDescent="0.45">
      <c r="A26" s="1" t="s">
        <v>596</v>
      </c>
      <c r="B26" s="1" t="s">
        <v>114</v>
      </c>
      <c r="C26" s="1" t="s">
        <v>3079</v>
      </c>
      <c r="D26" s="1" t="s">
        <v>2220</v>
      </c>
      <c r="E26" s="12">
        <f t="shared" si="0"/>
        <v>254</v>
      </c>
      <c r="F26" s="10">
        <f>Table_1[[#This Row],[Population'[6']]]/Table_1[[#This Row],[Area]]</f>
        <v>140.77952755905511</v>
      </c>
    </row>
    <row r="27" spans="1:6" x14ac:dyDescent="0.45">
      <c r="A27" s="1" t="s">
        <v>65</v>
      </c>
      <c r="B27" s="1" t="s">
        <v>118</v>
      </c>
      <c r="C27" s="1" t="s">
        <v>3080</v>
      </c>
      <c r="D27" s="1" t="s">
        <v>2054</v>
      </c>
      <c r="E27" s="12">
        <f t="shared" si="0"/>
        <v>471</v>
      </c>
      <c r="F27" s="10">
        <f>Table_1[[#This Row],[Population'[6']]]/Table_1[[#This Row],[Area]]</f>
        <v>44.898089171974519</v>
      </c>
    </row>
    <row r="28" spans="1:6" x14ac:dyDescent="0.45">
      <c r="A28" s="1" t="s">
        <v>2236</v>
      </c>
      <c r="B28" s="1" t="s">
        <v>122</v>
      </c>
      <c r="C28" s="1" t="s">
        <v>3081</v>
      </c>
      <c r="D28" s="1" t="s">
        <v>1950</v>
      </c>
      <c r="E28" s="12">
        <f t="shared" si="0"/>
        <v>198</v>
      </c>
      <c r="F28" s="10">
        <f>Table_1[[#This Row],[Population'[6']]]/Table_1[[#This Row],[Area]]</f>
        <v>51.338383838383841</v>
      </c>
    </row>
    <row r="29" spans="1:6" x14ac:dyDescent="0.45">
      <c r="A29" s="1" t="s">
        <v>648</v>
      </c>
      <c r="B29" s="1" t="s">
        <v>126</v>
      </c>
      <c r="C29" s="1" t="s">
        <v>3082</v>
      </c>
      <c r="D29" s="1" t="s">
        <v>3083</v>
      </c>
      <c r="E29" s="12">
        <f t="shared" si="0"/>
        <v>362</v>
      </c>
      <c r="F29" s="10">
        <f>Table_1[[#This Row],[Population'[6']]]/Table_1[[#This Row],[Area]]</f>
        <v>25.480662983425415</v>
      </c>
    </row>
    <row r="30" spans="1:6" x14ac:dyDescent="0.45">
      <c r="A30" s="1" t="s">
        <v>2246</v>
      </c>
      <c r="B30" s="1" t="s">
        <v>130</v>
      </c>
      <c r="C30" s="1" t="s">
        <v>3084</v>
      </c>
      <c r="D30" s="1" t="s">
        <v>2215</v>
      </c>
      <c r="E30" s="12">
        <f t="shared" si="0"/>
        <v>306</v>
      </c>
      <c r="F30" s="10">
        <f>Table_1[[#This Row],[Population'[6']]]/Table_1[[#This Row],[Area]]</f>
        <v>22.042483660130721</v>
      </c>
    </row>
    <row r="31" spans="1:6" x14ac:dyDescent="0.45">
      <c r="A31" s="1" t="s">
        <v>2460</v>
      </c>
      <c r="B31" s="1" t="s">
        <v>133</v>
      </c>
      <c r="C31" s="1" t="s">
        <v>3085</v>
      </c>
      <c r="D31" s="1" t="s">
        <v>3086</v>
      </c>
      <c r="E31" s="12">
        <f t="shared" si="0"/>
        <v>462</v>
      </c>
      <c r="F31" s="10">
        <f>Table_1[[#This Row],[Population'[6']]]/Table_1[[#This Row],[Area]]</f>
        <v>212.71645021645023</v>
      </c>
    </row>
    <row r="32" spans="1:6" x14ac:dyDescent="0.45">
      <c r="A32" s="1" t="s">
        <v>3087</v>
      </c>
      <c r="B32" s="1" t="s">
        <v>138</v>
      </c>
      <c r="C32" s="1" t="s">
        <v>3088</v>
      </c>
      <c r="D32" s="1" t="s">
        <v>3089</v>
      </c>
      <c r="E32" s="12">
        <f t="shared" si="0"/>
        <v>303</v>
      </c>
      <c r="F32" s="10">
        <f>Table_1[[#This Row],[Population'[6']]]/Table_1[[#This Row],[Area]]</f>
        <v>39.646864686468646</v>
      </c>
    </row>
    <row r="33" spans="1:6" x14ac:dyDescent="0.45">
      <c r="A33" s="1" t="s">
        <v>3090</v>
      </c>
      <c r="B33" s="1" t="s">
        <v>142</v>
      </c>
      <c r="C33" s="1" t="s">
        <v>3091</v>
      </c>
      <c r="D33" s="1" t="s">
        <v>1599</v>
      </c>
      <c r="E33" s="12">
        <f t="shared" ref="E33:E64" si="1">VALUE(LEFT(D33,SEARCH("sq",D33)-2))</f>
        <v>234</v>
      </c>
      <c r="F33" s="10">
        <f>Table_1[[#This Row],[Population'[6']]]/Table_1[[#This Row],[Area]]</f>
        <v>32.786324786324784</v>
      </c>
    </row>
    <row r="34" spans="1:6" x14ac:dyDescent="0.45">
      <c r="A34" s="1" t="s">
        <v>3092</v>
      </c>
      <c r="B34" s="1" t="s">
        <v>146</v>
      </c>
      <c r="C34" s="1" t="s">
        <v>3093</v>
      </c>
      <c r="D34" s="1" t="s">
        <v>2220</v>
      </c>
      <c r="E34" s="12">
        <f t="shared" si="1"/>
        <v>254</v>
      </c>
      <c r="F34" s="10">
        <f>Table_1[[#This Row],[Population'[6']]]/Table_1[[#This Row],[Area]]</f>
        <v>56.877952755905511</v>
      </c>
    </row>
    <row r="35" spans="1:6" x14ac:dyDescent="0.45">
      <c r="A35" s="1" t="s">
        <v>129</v>
      </c>
      <c r="B35" s="1" t="s">
        <v>149</v>
      </c>
      <c r="C35" s="1" t="s">
        <v>3094</v>
      </c>
      <c r="D35" s="1" t="s">
        <v>1845</v>
      </c>
      <c r="E35" s="12">
        <f t="shared" si="1"/>
        <v>284</v>
      </c>
      <c r="F35" s="10">
        <f>Table_1[[#This Row],[Population'[6']]]/Table_1[[#This Row],[Area]]</f>
        <v>1094.355633802817</v>
      </c>
    </row>
    <row r="36" spans="1:6" x14ac:dyDescent="0.45">
      <c r="A36" s="1" t="s">
        <v>3095</v>
      </c>
      <c r="B36" s="1" t="s">
        <v>153</v>
      </c>
      <c r="C36" s="1" t="s">
        <v>3096</v>
      </c>
      <c r="D36" s="1" t="s">
        <v>3097</v>
      </c>
      <c r="E36" s="12">
        <f t="shared" si="1"/>
        <v>351</v>
      </c>
      <c r="F36" s="10">
        <f>Table_1[[#This Row],[Population'[6']]]/Table_1[[#This Row],[Area]]</f>
        <v>41.438746438746442</v>
      </c>
    </row>
    <row r="37" spans="1:6" x14ac:dyDescent="0.45">
      <c r="A37" s="1" t="s">
        <v>1733</v>
      </c>
      <c r="B37" s="1" t="s">
        <v>157</v>
      </c>
      <c r="C37" s="1" t="s">
        <v>3098</v>
      </c>
      <c r="D37" s="1" t="s">
        <v>1768</v>
      </c>
      <c r="E37" s="12">
        <f t="shared" si="1"/>
        <v>394</v>
      </c>
      <c r="F37" s="10">
        <f>Table_1[[#This Row],[Population'[6']]]/Table_1[[#This Row],[Area]]</f>
        <v>96.720812182741113</v>
      </c>
    </row>
    <row r="38" spans="1:6" x14ac:dyDescent="0.45">
      <c r="A38" s="1" t="s">
        <v>80</v>
      </c>
      <c r="B38" s="1" t="s">
        <v>161</v>
      </c>
      <c r="C38" s="1" t="s">
        <v>3099</v>
      </c>
      <c r="D38" s="1" t="s">
        <v>2038</v>
      </c>
      <c r="E38" s="12">
        <f t="shared" si="1"/>
        <v>210</v>
      </c>
      <c r="F38" s="10">
        <f>Table_1[[#This Row],[Population'[6']]]/Table_1[[#This Row],[Area]]</f>
        <v>237.52380952380952</v>
      </c>
    </row>
    <row r="39" spans="1:6" x14ac:dyDescent="0.45">
      <c r="A39" s="1" t="s">
        <v>694</v>
      </c>
      <c r="B39" s="1" t="s">
        <v>165</v>
      </c>
      <c r="C39" s="1" t="s">
        <v>3100</v>
      </c>
      <c r="D39" s="1" t="s">
        <v>3101</v>
      </c>
      <c r="E39" s="12">
        <f t="shared" si="1"/>
        <v>209</v>
      </c>
      <c r="F39" s="10">
        <f>Table_1[[#This Row],[Population'[6']]]/Table_1[[#This Row],[Area]]</f>
        <v>29.976076555023923</v>
      </c>
    </row>
    <row r="40" spans="1:6" x14ac:dyDescent="0.45">
      <c r="A40" s="1" t="s">
        <v>2276</v>
      </c>
      <c r="B40" s="1" t="s">
        <v>169</v>
      </c>
      <c r="C40" s="1" t="s">
        <v>3102</v>
      </c>
      <c r="D40" s="1" t="s">
        <v>3103</v>
      </c>
      <c r="E40" s="12">
        <f t="shared" si="1"/>
        <v>99</v>
      </c>
      <c r="F40" s="10">
        <f>Table_1[[#This Row],[Population'[6']]]/Table_1[[#This Row],[Area]]</f>
        <v>86.757575757575751</v>
      </c>
    </row>
    <row r="41" spans="1:6" x14ac:dyDescent="0.45">
      <c r="A41" s="1" t="s">
        <v>3104</v>
      </c>
      <c r="B41" s="1" t="s">
        <v>173</v>
      </c>
      <c r="C41" s="1" t="s">
        <v>3105</v>
      </c>
      <c r="D41" s="1" t="s">
        <v>3106</v>
      </c>
      <c r="E41" s="12">
        <f t="shared" si="1"/>
        <v>231</v>
      </c>
      <c r="F41" s="10">
        <f>Table_1[[#This Row],[Population'[6']]]/Table_1[[#This Row],[Area]]</f>
        <v>72.978354978354972</v>
      </c>
    </row>
    <row r="42" spans="1:6" x14ac:dyDescent="0.45">
      <c r="A42" s="1" t="s">
        <v>708</v>
      </c>
      <c r="B42" s="1" t="s">
        <v>177</v>
      </c>
      <c r="C42" s="1" t="s">
        <v>3108</v>
      </c>
      <c r="D42" s="1" t="s">
        <v>1856</v>
      </c>
      <c r="E42" s="12">
        <f t="shared" si="1"/>
        <v>260</v>
      </c>
      <c r="F42" s="10">
        <f>Table_1[[#This Row],[Population'[6']]]/Table_1[[#This Row],[Area]]</f>
        <v>95.67307692307692</v>
      </c>
    </row>
    <row r="43" spans="1:6" x14ac:dyDescent="0.45">
      <c r="A43" s="1" t="s">
        <v>3109</v>
      </c>
      <c r="B43" s="1" t="s">
        <v>181</v>
      </c>
      <c r="C43" s="1" t="s">
        <v>3110</v>
      </c>
      <c r="D43" s="1" t="s">
        <v>1511</v>
      </c>
      <c r="E43" s="12">
        <f t="shared" si="1"/>
        <v>556</v>
      </c>
      <c r="F43" s="10">
        <f>Table_1[[#This Row],[Population'[6']]]/Table_1[[#This Row],[Area]]</f>
        <v>67.658273381294961</v>
      </c>
    </row>
    <row r="44" spans="1:6" x14ac:dyDescent="0.45">
      <c r="A44" s="1" t="s">
        <v>3111</v>
      </c>
      <c r="B44" s="1" t="s">
        <v>185</v>
      </c>
      <c r="C44" s="1" t="s">
        <v>3112</v>
      </c>
      <c r="D44" s="1" t="s">
        <v>1841</v>
      </c>
      <c r="E44" s="12">
        <f t="shared" si="1"/>
        <v>504</v>
      </c>
      <c r="F44" s="10">
        <f>Table_1[[#This Row],[Population'[6']]]/Table_1[[#This Row],[Area]]</f>
        <v>51.972222222222221</v>
      </c>
    </row>
    <row r="45" spans="1:6" x14ac:dyDescent="0.45">
      <c r="A45" s="1" t="s">
        <v>3027</v>
      </c>
      <c r="B45" s="1" t="s">
        <v>189</v>
      </c>
      <c r="C45" s="1" t="s">
        <v>3113</v>
      </c>
      <c r="D45" s="1" t="s">
        <v>3114</v>
      </c>
      <c r="E45" s="12">
        <f t="shared" si="1"/>
        <v>289</v>
      </c>
      <c r="F45" s="10">
        <f>Table_1[[#This Row],[Population'[6']]]/Table_1[[#This Row],[Area]]</f>
        <v>38.211072664359861</v>
      </c>
    </row>
    <row r="46" spans="1:6" x14ac:dyDescent="0.45">
      <c r="A46" s="1" t="s">
        <v>3115</v>
      </c>
      <c r="B46" s="1" t="s">
        <v>193</v>
      </c>
      <c r="C46" s="1" t="s">
        <v>3116</v>
      </c>
      <c r="D46" s="1" t="s">
        <v>2248</v>
      </c>
      <c r="E46" s="12">
        <f t="shared" si="1"/>
        <v>346</v>
      </c>
      <c r="F46" s="10">
        <f>Table_1[[#This Row],[Population'[6']]]/Table_1[[#This Row],[Area]]</f>
        <v>104.93641618497109</v>
      </c>
    </row>
    <row r="47" spans="1:6" x14ac:dyDescent="0.45">
      <c r="A47" s="1" t="s">
        <v>1769</v>
      </c>
      <c r="B47" s="1" t="s">
        <v>198</v>
      </c>
      <c r="C47" s="1" t="s">
        <v>2664</v>
      </c>
      <c r="D47" s="1" t="s">
        <v>3117</v>
      </c>
      <c r="E47" s="12">
        <f t="shared" si="1"/>
        <v>189</v>
      </c>
      <c r="F47" s="10">
        <f>Table_1[[#This Row],[Population'[6']]]/Table_1[[#This Row],[Area]]</f>
        <v>46.31216931216931</v>
      </c>
    </row>
    <row r="48" spans="1:6" x14ac:dyDescent="0.45">
      <c r="A48" s="1" t="s">
        <v>2288</v>
      </c>
      <c r="B48" s="1" t="s">
        <v>202</v>
      </c>
      <c r="C48" s="1" t="s">
        <v>3119</v>
      </c>
      <c r="D48" s="1" t="s">
        <v>3120</v>
      </c>
      <c r="E48" s="12">
        <f t="shared" si="1"/>
        <v>628</v>
      </c>
      <c r="F48" s="10">
        <f>Table_1[[#This Row],[Population'[6']]]/Table_1[[#This Row],[Area]]</f>
        <v>172.39808917197453</v>
      </c>
    </row>
    <row r="49" spans="1:6" x14ac:dyDescent="0.45">
      <c r="A49" s="1" t="s">
        <v>3121</v>
      </c>
      <c r="B49" s="1" t="s">
        <v>207</v>
      </c>
      <c r="C49" s="1" t="s">
        <v>3122</v>
      </c>
      <c r="D49" s="1" t="s">
        <v>3123</v>
      </c>
      <c r="E49" s="12">
        <f t="shared" si="1"/>
        <v>467</v>
      </c>
      <c r="F49" s="10">
        <f>Table_1[[#This Row],[Population'[6']]]/Table_1[[#This Row],[Area]]</f>
        <v>60.306209850107066</v>
      </c>
    </row>
    <row r="50" spans="1:6" x14ac:dyDescent="0.45">
      <c r="A50" s="1" t="s">
        <v>2494</v>
      </c>
      <c r="B50" s="1" t="s">
        <v>211</v>
      </c>
      <c r="C50" s="1" t="s">
        <v>3124</v>
      </c>
      <c r="D50" s="1" t="s">
        <v>3125</v>
      </c>
      <c r="E50" s="12">
        <f t="shared" si="1"/>
        <v>310</v>
      </c>
      <c r="F50" s="10">
        <f>Table_1[[#This Row],[Population'[6']]]/Table_1[[#This Row],[Area]]</f>
        <v>59.974193548387099</v>
      </c>
    </row>
    <row r="51" spans="1:6" x14ac:dyDescent="0.45">
      <c r="A51" s="1" t="s">
        <v>1778</v>
      </c>
      <c r="B51" s="1" t="s">
        <v>214</v>
      </c>
      <c r="C51" s="1" t="s">
        <v>3126</v>
      </c>
      <c r="D51" s="1" t="s">
        <v>2407</v>
      </c>
      <c r="E51" s="12">
        <f t="shared" si="1"/>
        <v>416</v>
      </c>
      <c r="F51" s="10">
        <f>Table_1[[#This Row],[Population'[6']]]/Table_1[[#This Row],[Area]]</f>
        <v>44.70432692307692</v>
      </c>
    </row>
    <row r="52" spans="1:6" x14ac:dyDescent="0.45">
      <c r="A52" s="1" t="s">
        <v>2291</v>
      </c>
      <c r="B52" s="1" t="s">
        <v>217</v>
      </c>
      <c r="C52" s="1" t="s">
        <v>3127</v>
      </c>
      <c r="D52" s="1" t="s">
        <v>1649</v>
      </c>
      <c r="E52" s="12">
        <f t="shared" si="1"/>
        <v>440</v>
      </c>
      <c r="F52" s="10">
        <f>Table_1[[#This Row],[Population'[6']]]/Table_1[[#This Row],[Area]]</f>
        <v>105.60681818181818</v>
      </c>
    </row>
    <row r="53" spans="1:6" x14ac:dyDescent="0.45">
      <c r="A53" s="1" t="s">
        <v>94</v>
      </c>
      <c r="B53" s="1" t="s">
        <v>221</v>
      </c>
      <c r="C53" s="1" t="s">
        <v>3128</v>
      </c>
      <c r="D53" s="1" t="s">
        <v>3114</v>
      </c>
      <c r="E53" s="12">
        <f t="shared" si="1"/>
        <v>289</v>
      </c>
      <c r="F53" s="10">
        <f>Table_1[[#This Row],[Population'[6']]]/Table_1[[#This Row],[Area]]</f>
        <v>53.882352941176471</v>
      </c>
    </row>
    <row r="54" spans="1:6" x14ac:dyDescent="0.45">
      <c r="A54" s="1" t="s">
        <v>3066</v>
      </c>
      <c r="B54" s="1" t="s">
        <v>225</v>
      </c>
      <c r="C54" s="1" t="s">
        <v>3129</v>
      </c>
      <c r="D54" s="1" t="s">
        <v>3130</v>
      </c>
      <c r="E54" s="12">
        <f t="shared" si="1"/>
        <v>244</v>
      </c>
      <c r="F54" s="10">
        <f>Table_1[[#This Row],[Population'[6']]]/Table_1[[#This Row],[Area]]</f>
        <v>19.401639344262296</v>
      </c>
    </row>
    <row r="55" spans="1:6" x14ac:dyDescent="0.45">
      <c r="A55" s="1" t="s">
        <v>3131</v>
      </c>
      <c r="B55" s="1" t="s">
        <v>231</v>
      </c>
      <c r="C55" s="1" t="s">
        <v>3132</v>
      </c>
      <c r="D55" s="1" t="s">
        <v>3133</v>
      </c>
      <c r="E55" s="12">
        <f t="shared" si="1"/>
        <v>551</v>
      </c>
      <c r="F55" s="10">
        <f>Table_1[[#This Row],[Population'[6']]]/Table_1[[#This Row],[Area]]</f>
        <v>84.166969147005446</v>
      </c>
    </row>
    <row r="56" spans="1:6" x14ac:dyDescent="0.45">
      <c r="A56" s="1" t="s">
        <v>156</v>
      </c>
      <c r="B56" s="1" t="s">
        <v>234</v>
      </c>
      <c r="C56" s="1" t="s">
        <v>3134</v>
      </c>
      <c r="D56" s="1" t="s">
        <v>2248</v>
      </c>
      <c r="E56" s="12">
        <f t="shared" si="1"/>
        <v>346</v>
      </c>
      <c r="F56" s="10">
        <f>Table_1[[#This Row],[Population'[6']]]/Table_1[[#This Row],[Area]]</f>
        <v>38.407514450867055</v>
      </c>
    </row>
    <row r="57" spans="1:6" x14ac:dyDescent="0.45">
      <c r="A57" s="1" t="s">
        <v>160</v>
      </c>
      <c r="B57" s="1" t="s">
        <v>238</v>
      </c>
      <c r="C57" s="1" t="s">
        <v>3135</v>
      </c>
      <c r="D57" s="1" t="s">
        <v>2545</v>
      </c>
      <c r="E57" s="12">
        <f t="shared" si="1"/>
        <v>385</v>
      </c>
      <c r="F57" s="10">
        <f>Table_1[[#This Row],[Population'[6']]]/Table_1[[#This Row],[Area]]</f>
        <v>1974.0935064935065</v>
      </c>
    </row>
    <row r="58" spans="1:6" x14ac:dyDescent="0.45">
      <c r="A58" s="1" t="s">
        <v>3136</v>
      </c>
      <c r="B58" s="1" t="s">
        <v>242</v>
      </c>
      <c r="C58" s="1" t="s">
        <v>3137</v>
      </c>
      <c r="D58" s="1" t="s">
        <v>3138</v>
      </c>
      <c r="E58" s="12">
        <f t="shared" si="1"/>
        <v>173</v>
      </c>
      <c r="F58" s="10">
        <f>Table_1[[#This Row],[Population'[6']]]/Table_1[[#This Row],[Area]]</f>
        <v>293.72832369942199</v>
      </c>
    </row>
    <row r="59" spans="1:6" x14ac:dyDescent="0.45">
      <c r="A59" s="1" t="s">
        <v>764</v>
      </c>
      <c r="B59" s="1" t="s">
        <v>246</v>
      </c>
      <c r="C59" s="1" t="s">
        <v>3139</v>
      </c>
      <c r="D59" s="1" t="s">
        <v>3140</v>
      </c>
      <c r="E59" s="12">
        <f t="shared" si="1"/>
        <v>262</v>
      </c>
      <c r="F59" s="10">
        <f>Table_1[[#This Row],[Population'[6']]]/Table_1[[#This Row],[Area]]</f>
        <v>88.786259541984734</v>
      </c>
    </row>
    <row r="60" spans="1:6" x14ac:dyDescent="0.45">
      <c r="A60" s="1" t="s">
        <v>3141</v>
      </c>
      <c r="B60" s="1" t="s">
        <v>250</v>
      </c>
      <c r="C60" s="1" t="s">
        <v>3142</v>
      </c>
      <c r="D60" s="1" t="s">
        <v>3143</v>
      </c>
      <c r="E60" s="12">
        <f t="shared" si="1"/>
        <v>163</v>
      </c>
      <c r="F60" s="10">
        <f>Table_1[[#This Row],[Population'[6']]]/Table_1[[#This Row],[Area]]</f>
        <v>1005.6993865030674</v>
      </c>
    </row>
    <row r="61" spans="1:6" x14ac:dyDescent="0.45">
      <c r="A61" s="1" t="s">
        <v>3144</v>
      </c>
      <c r="B61" s="1" t="s">
        <v>254</v>
      </c>
      <c r="C61" s="1" t="s">
        <v>3145</v>
      </c>
      <c r="D61" s="1" t="s">
        <v>3146</v>
      </c>
      <c r="E61" s="12">
        <f t="shared" si="1"/>
        <v>352</v>
      </c>
      <c r="F61" s="10">
        <f>Table_1[[#This Row],[Population'[6']]]/Table_1[[#This Row],[Area]]</f>
        <v>45.147727272727273</v>
      </c>
    </row>
    <row r="62" spans="1:6" x14ac:dyDescent="0.45">
      <c r="A62" s="1" t="s">
        <v>2318</v>
      </c>
      <c r="B62" s="1" t="s">
        <v>258</v>
      </c>
      <c r="C62" s="1" t="s">
        <v>3147</v>
      </c>
      <c r="D62" s="1" t="s">
        <v>1759</v>
      </c>
      <c r="E62" s="12">
        <f t="shared" si="1"/>
        <v>388</v>
      </c>
      <c r="F62" s="10">
        <f>Table_1[[#This Row],[Population'[6']]]/Table_1[[#This Row],[Area]]</f>
        <v>81.953608247422679</v>
      </c>
    </row>
    <row r="63" spans="1:6" x14ac:dyDescent="0.45">
      <c r="A63" s="1" t="s">
        <v>3148</v>
      </c>
      <c r="B63" s="1" t="s">
        <v>262</v>
      </c>
      <c r="C63" s="1" t="s">
        <v>3149</v>
      </c>
      <c r="D63" s="1" t="s">
        <v>1739</v>
      </c>
      <c r="E63" s="12">
        <f t="shared" si="1"/>
        <v>263</v>
      </c>
      <c r="F63" s="10">
        <f>Table_1[[#This Row],[Population'[6']]]/Table_1[[#This Row],[Area]]</f>
        <v>53.916349809885929</v>
      </c>
    </row>
    <row r="64" spans="1:6" x14ac:dyDescent="0.45">
      <c r="A64" s="1" t="s">
        <v>3150</v>
      </c>
      <c r="B64" s="1" t="s">
        <v>265</v>
      </c>
      <c r="C64" s="1" t="s">
        <v>3151</v>
      </c>
      <c r="D64" s="1" t="s">
        <v>3152</v>
      </c>
      <c r="E64" s="12">
        <f t="shared" si="1"/>
        <v>436</v>
      </c>
      <c r="F64" s="10">
        <f>Table_1[[#This Row],[Population'[6']]]/Table_1[[#This Row],[Area]]</f>
        <v>137.64908256880733</v>
      </c>
    </row>
    <row r="65" spans="1:6" x14ac:dyDescent="0.45">
      <c r="A65" s="1" t="s">
        <v>172</v>
      </c>
      <c r="B65" s="1" t="s">
        <v>269</v>
      </c>
      <c r="C65" s="1" t="s">
        <v>3153</v>
      </c>
      <c r="D65" s="1" t="s">
        <v>3154</v>
      </c>
      <c r="E65" s="12">
        <f t="shared" ref="E65:E96" si="2">VALUE(LEFT(D65,SEARCH("sq",D65)-2))</f>
        <v>419</v>
      </c>
      <c r="F65" s="10">
        <f>Table_1[[#This Row],[Population'[6']]]/Table_1[[#This Row],[Area]]</f>
        <v>37.718377088305488</v>
      </c>
    </row>
    <row r="66" spans="1:6" x14ac:dyDescent="0.45">
      <c r="A66" s="1" t="s">
        <v>176</v>
      </c>
      <c r="B66" s="1" t="s">
        <v>273</v>
      </c>
      <c r="C66" s="1" t="s">
        <v>3155</v>
      </c>
      <c r="D66" s="1" t="s">
        <v>2038</v>
      </c>
      <c r="E66" s="12">
        <f t="shared" si="2"/>
        <v>210</v>
      </c>
      <c r="F66" s="10">
        <f>Table_1[[#This Row],[Population'[6']]]/Table_1[[#This Row],[Area]]</f>
        <v>36.161904761904765</v>
      </c>
    </row>
    <row r="67" spans="1:6" x14ac:dyDescent="0.45">
      <c r="A67" s="1" t="s">
        <v>3156</v>
      </c>
      <c r="B67" s="1" t="s">
        <v>277</v>
      </c>
      <c r="C67" s="1" t="s">
        <v>3157</v>
      </c>
      <c r="D67" s="1" t="s">
        <v>1716</v>
      </c>
      <c r="E67" s="12">
        <f t="shared" si="2"/>
        <v>404</v>
      </c>
      <c r="F67" s="10">
        <f>Table_1[[#This Row],[Population'[6']]]/Table_1[[#This Row],[Area]]</f>
        <v>27.024752475247524</v>
      </c>
    </row>
    <row r="68" spans="1:6" x14ac:dyDescent="0.45">
      <c r="A68" s="1" t="s">
        <v>3158</v>
      </c>
      <c r="B68" s="1" t="s">
        <v>282</v>
      </c>
      <c r="C68" s="1" t="s">
        <v>3159</v>
      </c>
      <c r="D68" s="1" t="s">
        <v>2434</v>
      </c>
      <c r="E68" s="12">
        <f t="shared" si="2"/>
        <v>339</v>
      </c>
      <c r="F68" s="10">
        <f>Table_1[[#This Row],[Population'[6']]]/Table_1[[#This Row],[Area]]</f>
        <v>68.905604719764014</v>
      </c>
    </row>
    <row r="69" spans="1:6" x14ac:dyDescent="0.45">
      <c r="A69" s="1" t="s">
        <v>2149</v>
      </c>
      <c r="B69" s="1" t="s">
        <v>956</v>
      </c>
      <c r="C69" s="1" t="s">
        <v>3160</v>
      </c>
      <c r="D69" s="1" t="s">
        <v>1970</v>
      </c>
      <c r="E69" s="12">
        <f t="shared" si="2"/>
        <v>484</v>
      </c>
      <c r="F69" s="10">
        <f>Table_1[[#This Row],[Population'[6']]]/Table_1[[#This Row],[Area]]</f>
        <v>28.677685950413224</v>
      </c>
    </row>
    <row r="70" spans="1:6" x14ac:dyDescent="0.45">
      <c r="A70" s="1" t="s">
        <v>789</v>
      </c>
      <c r="B70" s="1" t="s">
        <v>963</v>
      </c>
      <c r="C70" s="1" t="s">
        <v>3161</v>
      </c>
      <c r="D70" s="1" t="s">
        <v>3162</v>
      </c>
      <c r="E70" s="12">
        <f t="shared" si="2"/>
        <v>337</v>
      </c>
      <c r="F70" s="10">
        <f>Table_1[[#This Row],[Population'[6']]]/Table_1[[#This Row],[Area]]</f>
        <v>72.53709198813057</v>
      </c>
    </row>
    <row r="71" spans="1:6" x14ac:dyDescent="0.45">
      <c r="A71" s="1" t="s">
        <v>2330</v>
      </c>
      <c r="B71" s="1" t="s">
        <v>970</v>
      </c>
      <c r="C71" s="1" t="s">
        <v>3163</v>
      </c>
      <c r="D71" s="1" t="s">
        <v>3164</v>
      </c>
      <c r="E71" s="12">
        <f t="shared" si="2"/>
        <v>316</v>
      </c>
      <c r="F71" s="10">
        <f>Table_1[[#This Row],[Population'[6']]]/Table_1[[#This Row],[Area]]</f>
        <v>29.617088607594937</v>
      </c>
    </row>
    <row r="72" spans="1:6" x14ac:dyDescent="0.45">
      <c r="A72" s="1" t="s">
        <v>803</v>
      </c>
      <c r="B72" s="1" t="s">
        <v>976</v>
      </c>
      <c r="C72" s="1" t="s">
        <v>3165</v>
      </c>
      <c r="D72" s="1" t="s">
        <v>1511</v>
      </c>
      <c r="E72" s="12">
        <f t="shared" si="2"/>
        <v>556</v>
      </c>
      <c r="F72" s="10">
        <f>Table_1[[#This Row],[Population'[6']]]/Table_1[[#This Row],[Area]]</f>
        <v>48.321942446043167</v>
      </c>
    </row>
    <row r="73" spans="1:6" x14ac:dyDescent="0.45">
      <c r="A73" s="1" t="s">
        <v>2722</v>
      </c>
      <c r="B73" s="1" t="s">
        <v>983</v>
      </c>
      <c r="C73" s="1" t="s">
        <v>3166</v>
      </c>
      <c r="D73" s="1" t="s">
        <v>1884</v>
      </c>
      <c r="E73" s="12">
        <f t="shared" si="2"/>
        <v>216</v>
      </c>
      <c r="F73" s="10">
        <f>Table_1[[#This Row],[Population'[6']]]/Table_1[[#This Row],[Area]]</f>
        <v>39.027777777777779</v>
      </c>
    </row>
    <row r="74" spans="1:6" x14ac:dyDescent="0.45">
      <c r="A74" s="1" t="s">
        <v>3167</v>
      </c>
      <c r="B74" s="1" t="s">
        <v>990</v>
      </c>
      <c r="C74" s="1" t="s">
        <v>3168</v>
      </c>
      <c r="D74" s="1" t="s">
        <v>2395</v>
      </c>
      <c r="E74" s="12">
        <f t="shared" si="2"/>
        <v>251</v>
      </c>
      <c r="F74" s="10">
        <f>Table_1[[#This Row],[Population'[6']]]/Table_1[[#This Row],[Area]]</f>
        <v>260.22310756972109</v>
      </c>
    </row>
    <row r="75" spans="1:6" x14ac:dyDescent="0.45">
      <c r="A75" s="1" t="s">
        <v>3169</v>
      </c>
      <c r="B75" s="1" t="s">
        <v>998</v>
      </c>
      <c r="C75" s="1" t="s">
        <v>3170</v>
      </c>
      <c r="D75" s="1" t="s">
        <v>2632</v>
      </c>
      <c r="E75" s="12">
        <f t="shared" si="2"/>
        <v>428</v>
      </c>
      <c r="F75" s="10">
        <f>Table_1[[#This Row],[Population'[6']]]/Table_1[[#This Row],[Area]]</f>
        <v>41.735981308411212</v>
      </c>
    </row>
    <row r="76" spans="1:6" x14ac:dyDescent="0.45">
      <c r="A76" s="1" t="s">
        <v>2353</v>
      </c>
      <c r="B76" s="1" t="s">
        <v>1006</v>
      </c>
      <c r="C76" s="1" t="s">
        <v>3171</v>
      </c>
      <c r="D76" s="1" t="s">
        <v>2220</v>
      </c>
      <c r="E76" s="12">
        <f t="shared" si="2"/>
        <v>254</v>
      </c>
      <c r="F76" s="10">
        <f>Table_1[[#This Row],[Population'[6']]]/Table_1[[#This Row],[Area]]</f>
        <v>37.314960629921259</v>
      </c>
    </row>
    <row r="77" spans="1:6" x14ac:dyDescent="0.45">
      <c r="A77" s="1" t="s">
        <v>192</v>
      </c>
      <c r="B77" s="1" t="s">
        <v>1784</v>
      </c>
      <c r="C77" s="1" t="s">
        <v>3172</v>
      </c>
      <c r="D77" s="1" t="s">
        <v>1895</v>
      </c>
      <c r="E77" s="12">
        <f t="shared" si="2"/>
        <v>441</v>
      </c>
      <c r="F77" s="10">
        <f>Table_1[[#This Row],[Population'[6']]]/Table_1[[#This Row],[Area]]</f>
        <v>198.04988662131518</v>
      </c>
    </row>
    <row r="78" spans="1:6" x14ac:dyDescent="0.45">
      <c r="A78" s="1" t="s">
        <v>3173</v>
      </c>
      <c r="B78" s="1" t="s">
        <v>1787</v>
      </c>
      <c r="C78" s="1" t="s">
        <v>1615</v>
      </c>
      <c r="D78" s="1" t="s">
        <v>3125</v>
      </c>
      <c r="E78" s="12">
        <f t="shared" si="2"/>
        <v>310</v>
      </c>
      <c r="F78" s="10">
        <f>Table_1[[#This Row],[Population'[6']]]/Table_1[[#This Row],[Area]]</f>
        <v>41.654838709677421</v>
      </c>
    </row>
    <row r="79" spans="1:6" x14ac:dyDescent="0.45">
      <c r="A79" s="1" t="s">
        <v>201</v>
      </c>
      <c r="B79" s="1" t="s">
        <v>1791</v>
      </c>
      <c r="C79" s="1" t="s">
        <v>3174</v>
      </c>
      <c r="D79" s="1" t="s">
        <v>3064</v>
      </c>
      <c r="E79" s="12">
        <f t="shared" si="2"/>
        <v>347</v>
      </c>
      <c r="F79" s="10">
        <f>Table_1[[#This Row],[Population'[6']]]/Table_1[[#This Row],[Area]]</f>
        <v>57.657060518731988</v>
      </c>
    </row>
    <row r="80" spans="1:6" x14ac:dyDescent="0.45">
      <c r="A80" s="1" t="s">
        <v>206</v>
      </c>
      <c r="B80" s="1" t="s">
        <v>1794</v>
      </c>
      <c r="C80" s="1" t="s">
        <v>3175</v>
      </c>
      <c r="D80" s="1" t="s">
        <v>2464</v>
      </c>
      <c r="E80" s="12">
        <f t="shared" si="2"/>
        <v>305</v>
      </c>
      <c r="F80" s="10">
        <f>Table_1[[#This Row],[Population'[6']]]/Table_1[[#This Row],[Area]]</f>
        <v>101.48524590163935</v>
      </c>
    </row>
    <row r="81" spans="1:6" x14ac:dyDescent="0.45">
      <c r="A81" s="1" t="s">
        <v>1509</v>
      </c>
      <c r="B81" s="1" t="s">
        <v>1798</v>
      </c>
      <c r="C81" s="1" t="s">
        <v>3176</v>
      </c>
      <c r="D81" s="1" t="s">
        <v>3106</v>
      </c>
      <c r="E81" s="12">
        <f t="shared" si="2"/>
        <v>231</v>
      </c>
      <c r="F81" s="10">
        <f>Table_1[[#This Row],[Population'[6']]]/Table_1[[#This Row],[Area]]</f>
        <v>54.272727272727273</v>
      </c>
    </row>
    <row r="82" spans="1:6" x14ac:dyDescent="0.45">
      <c r="A82" s="1" t="s">
        <v>2342</v>
      </c>
      <c r="B82" s="1" t="s">
        <v>1802</v>
      </c>
      <c r="C82" s="1" t="s">
        <v>3177</v>
      </c>
      <c r="D82" s="1" t="s">
        <v>3178</v>
      </c>
      <c r="E82" s="12">
        <f t="shared" si="2"/>
        <v>241</v>
      </c>
      <c r="F82" s="10">
        <f>Table_1[[#This Row],[Population'[6']]]/Table_1[[#This Row],[Area]]</f>
        <v>71.22821576763485</v>
      </c>
    </row>
    <row r="83" spans="1:6" x14ac:dyDescent="0.45">
      <c r="A83" s="1" t="s">
        <v>2923</v>
      </c>
      <c r="B83" s="1" t="s">
        <v>1805</v>
      </c>
      <c r="C83" s="1" t="s">
        <v>3179</v>
      </c>
      <c r="D83" s="1" t="s">
        <v>1558</v>
      </c>
      <c r="E83" s="12">
        <f t="shared" si="2"/>
        <v>308</v>
      </c>
      <c r="F83" s="10">
        <f>Table_1[[#This Row],[Population'[6']]]/Table_1[[#This Row],[Area]]</f>
        <v>94.607142857142861</v>
      </c>
    </row>
    <row r="84" spans="1:6" x14ac:dyDescent="0.45">
      <c r="A84" s="1" t="s">
        <v>3180</v>
      </c>
      <c r="B84" s="1" t="s">
        <v>1809</v>
      </c>
      <c r="C84" s="1" t="s">
        <v>3181</v>
      </c>
      <c r="D84" s="1" t="s">
        <v>3182</v>
      </c>
      <c r="E84" s="12">
        <f t="shared" si="2"/>
        <v>204</v>
      </c>
      <c r="F84" s="10">
        <f>Table_1[[#This Row],[Population'[6']]]/Table_1[[#This Row],[Area]]</f>
        <v>30.818627450980394</v>
      </c>
    </row>
    <row r="85" spans="1:6" x14ac:dyDescent="0.45">
      <c r="A85" s="1" t="s">
        <v>2359</v>
      </c>
      <c r="B85" s="1" t="s">
        <v>1812</v>
      </c>
      <c r="C85" s="1" t="s">
        <v>3183</v>
      </c>
      <c r="D85" s="1" t="s">
        <v>2395</v>
      </c>
      <c r="E85" s="12">
        <f t="shared" si="2"/>
        <v>251</v>
      </c>
      <c r="F85" s="10">
        <f>Table_1[[#This Row],[Population'[6']]]/Table_1[[#This Row],[Area]]</f>
        <v>84.936254980079681</v>
      </c>
    </row>
    <row r="86" spans="1:6" x14ac:dyDescent="0.45">
      <c r="A86" s="1" t="s">
        <v>3184</v>
      </c>
      <c r="B86" s="1" t="s">
        <v>1816</v>
      </c>
      <c r="C86" s="1" t="s">
        <v>3185</v>
      </c>
      <c r="D86" s="1" t="s">
        <v>3046</v>
      </c>
      <c r="E86" s="12">
        <f t="shared" si="2"/>
        <v>291</v>
      </c>
      <c r="F86" s="10">
        <f>Table_1[[#This Row],[Population'[6']]]/Table_1[[#This Row],[Area]]</f>
        <v>34.329896907216494</v>
      </c>
    </row>
    <row r="87" spans="1:6" x14ac:dyDescent="0.45">
      <c r="A87" s="1" t="s">
        <v>85</v>
      </c>
      <c r="B87" s="1" t="s">
        <v>1818</v>
      </c>
      <c r="C87" s="1" t="s">
        <v>3186</v>
      </c>
      <c r="D87" s="1" t="s">
        <v>3187</v>
      </c>
      <c r="E87" s="12">
        <f t="shared" si="2"/>
        <v>331</v>
      </c>
      <c r="F87" s="10">
        <f>Table_1[[#This Row],[Population'[6']]]/Table_1[[#This Row],[Area]]</f>
        <v>32.338368580060425</v>
      </c>
    </row>
    <row r="88" spans="1:6" x14ac:dyDescent="0.45">
      <c r="A88" s="1" t="s">
        <v>11</v>
      </c>
      <c r="B88" s="1" t="s">
        <v>1821</v>
      </c>
      <c r="C88" s="1" t="s">
        <v>3188</v>
      </c>
      <c r="D88" s="1" t="s">
        <v>1711</v>
      </c>
      <c r="E88" s="12">
        <f t="shared" si="2"/>
        <v>199</v>
      </c>
      <c r="F88" s="10">
        <f>Table_1[[#This Row],[Population'[6']]]/Table_1[[#This Row],[Area]]</f>
        <v>138.0603015075377</v>
      </c>
    </row>
    <row r="89" spans="1:6" x14ac:dyDescent="0.45">
      <c r="A89" s="1" t="s">
        <v>220</v>
      </c>
      <c r="B89" s="1" t="s">
        <v>1824</v>
      </c>
      <c r="C89" s="1" t="s">
        <v>3189</v>
      </c>
      <c r="D89" s="1" t="s">
        <v>2671</v>
      </c>
      <c r="E89" s="12">
        <f t="shared" si="2"/>
        <v>381</v>
      </c>
      <c r="F89" s="10">
        <f>Table_1[[#This Row],[Population'[6']]]/Table_1[[#This Row],[Area]]</f>
        <v>34.916010498687662</v>
      </c>
    </row>
    <row r="90" spans="1:6" x14ac:dyDescent="0.45">
      <c r="A90" s="1" t="s">
        <v>3190</v>
      </c>
      <c r="B90" s="1" t="s">
        <v>1828</v>
      </c>
      <c r="C90" s="1" t="s">
        <v>3191</v>
      </c>
      <c r="D90" s="1" t="s">
        <v>3192</v>
      </c>
      <c r="E90" s="12">
        <f t="shared" si="2"/>
        <v>475</v>
      </c>
      <c r="F90" s="10">
        <f>Table_1[[#This Row],[Population'[6']]]/Table_1[[#This Row],[Area]]</f>
        <v>65.698947368421059</v>
      </c>
    </row>
    <row r="91" spans="1:6" x14ac:dyDescent="0.45">
      <c r="A91" s="1" t="s">
        <v>3118</v>
      </c>
      <c r="B91" s="1" t="s">
        <v>1831</v>
      </c>
      <c r="C91" s="1" t="s">
        <v>3193</v>
      </c>
      <c r="D91" s="1" t="s">
        <v>2448</v>
      </c>
      <c r="E91" s="12">
        <f t="shared" si="2"/>
        <v>423</v>
      </c>
      <c r="F91" s="10">
        <f>Table_1[[#This Row],[Population'[6']]]/Table_1[[#This Row],[Area]]</f>
        <v>105.93853427895981</v>
      </c>
    </row>
    <row r="92" spans="1:6" x14ac:dyDescent="0.45">
      <c r="A92" s="1" t="s">
        <v>3194</v>
      </c>
      <c r="B92" s="1" t="s">
        <v>1834</v>
      </c>
      <c r="C92" s="1" t="s">
        <v>3195</v>
      </c>
      <c r="D92" s="1" t="s">
        <v>1732</v>
      </c>
      <c r="E92" s="12">
        <f t="shared" si="2"/>
        <v>197</v>
      </c>
      <c r="F92" s="10">
        <f>Table_1[[#This Row],[Population'[6']]]/Table_1[[#This Row],[Area]]</f>
        <v>35.741116751269033</v>
      </c>
    </row>
    <row r="93" spans="1:6" x14ac:dyDescent="0.45">
      <c r="A93" s="1" t="s">
        <v>2539</v>
      </c>
      <c r="B93" s="1" t="s">
        <v>1837</v>
      </c>
      <c r="C93" s="1" t="s">
        <v>3196</v>
      </c>
      <c r="D93" s="1" t="s">
        <v>3197</v>
      </c>
      <c r="E93" s="12">
        <f t="shared" si="2"/>
        <v>594</v>
      </c>
      <c r="F93" s="10">
        <f>Table_1[[#This Row],[Population'[6']]]/Table_1[[#This Row],[Area]]</f>
        <v>40.365319865319869</v>
      </c>
    </row>
    <row r="94" spans="1:6" x14ac:dyDescent="0.45">
      <c r="A94" s="1" t="s">
        <v>3198</v>
      </c>
      <c r="B94" s="1" t="s">
        <v>472</v>
      </c>
      <c r="C94" s="1" t="s">
        <v>3199</v>
      </c>
      <c r="D94" s="1" t="s">
        <v>3117</v>
      </c>
      <c r="E94" s="12">
        <f t="shared" si="2"/>
        <v>189</v>
      </c>
      <c r="F94" s="10">
        <f>Table_1[[#This Row],[Population'[6']]]/Table_1[[#This Row],[Area]]</f>
        <v>335.92592592592592</v>
      </c>
    </row>
    <row r="95" spans="1:6" x14ac:dyDescent="0.45">
      <c r="A95" s="1" t="s">
        <v>2543</v>
      </c>
      <c r="B95" s="1" t="s">
        <v>1843</v>
      </c>
      <c r="C95" s="1" t="s">
        <v>3200</v>
      </c>
      <c r="D95" s="1" t="s">
        <v>3146</v>
      </c>
      <c r="E95" s="12">
        <f t="shared" si="2"/>
        <v>352</v>
      </c>
      <c r="F95" s="10">
        <f>Table_1[[#This Row],[Population'[6']]]/Table_1[[#This Row],[Area]]</f>
        <v>30.241477272727273</v>
      </c>
    </row>
    <row r="96" spans="1:6" x14ac:dyDescent="0.45">
      <c r="A96" s="1" t="s">
        <v>3201</v>
      </c>
      <c r="B96" s="1" t="s">
        <v>1854</v>
      </c>
      <c r="C96" s="1" t="s">
        <v>3202</v>
      </c>
      <c r="D96" s="1" t="s">
        <v>1950</v>
      </c>
      <c r="E96" s="12">
        <f t="shared" si="2"/>
        <v>198</v>
      </c>
      <c r="F96" s="10">
        <f>Table_1[[#This Row],[Population'[6']]]/Table_1[[#This Row],[Area]]</f>
        <v>22.767676767676768</v>
      </c>
    </row>
    <row r="97" spans="1:6" x14ac:dyDescent="0.45">
      <c r="A97" s="1" t="s">
        <v>3107</v>
      </c>
      <c r="B97" s="1" t="s">
        <v>1858</v>
      </c>
      <c r="C97" s="1" t="s">
        <v>3203</v>
      </c>
      <c r="D97" s="1" t="s">
        <v>1539</v>
      </c>
      <c r="E97" s="12">
        <f t="shared" ref="E97:E121" si="3">VALUE(LEFT(D97,SEARCH("sq",D97)-2))</f>
        <v>280</v>
      </c>
      <c r="F97" s="10">
        <f>Table_1[[#This Row],[Population'[6']]]/Table_1[[#This Row],[Area]]</f>
        <v>51.760714285714286</v>
      </c>
    </row>
    <row r="98" spans="1:6" x14ac:dyDescent="0.45">
      <c r="A98" s="1" t="s">
        <v>224</v>
      </c>
      <c r="B98" s="1" t="s">
        <v>1846</v>
      </c>
      <c r="C98" s="1" t="s">
        <v>3204</v>
      </c>
      <c r="D98" s="1" t="s">
        <v>1796</v>
      </c>
      <c r="E98" s="12">
        <f t="shared" si="3"/>
        <v>342</v>
      </c>
      <c r="F98" s="10">
        <f>Table_1[[#This Row],[Population'[6']]]/Table_1[[#This Row],[Area]]</f>
        <v>80.692982456140356</v>
      </c>
    </row>
    <row r="99" spans="1:6" x14ac:dyDescent="0.45">
      <c r="A99" s="1" t="s">
        <v>21</v>
      </c>
      <c r="B99" s="1" t="s">
        <v>488</v>
      </c>
      <c r="C99" s="1" t="s">
        <v>3205</v>
      </c>
      <c r="D99" s="1" t="s">
        <v>2834</v>
      </c>
      <c r="E99" s="12">
        <f t="shared" si="3"/>
        <v>788</v>
      </c>
      <c r="F99" s="10">
        <f>Table_1[[#This Row],[Population'[6']]]/Table_1[[#This Row],[Area]]</f>
        <v>79.992385786802032</v>
      </c>
    </row>
    <row r="100" spans="1:6" x14ac:dyDescent="0.45">
      <c r="A100" s="1" t="s">
        <v>3206</v>
      </c>
      <c r="B100" s="1" t="s">
        <v>1850</v>
      </c>
      <c r="C100" s="1" t="s">
        <v>3207</v>
      </c>
      <c r="D100" s="1" t="s">
        <v>3208</v>
      </c>
      <c r="E100" s="12">
        <f t="shared" si="3"/>
        <v>180</v>
      </c>
      <c r="F100" s="10">
        <f>Table_1[[#This Row],[Population'[6']]]/Table_1[[#This Row],[Area]]</f>
        <v>69.077777777777783</v>
      </c>
    </row>
    <row r="101" spans="1:6" x14ac:dyDescent="0.45">
      <c r="A101" s="1" t="s">
        <v>631</v>
      </c>
      <c r="B101" s="1" t="s">
        <v>1861</v>
      </c>
      <c r="C101" s="1" t="s">
        <v>3209</v>
      </c>
      <c r="D101" s="1" t="s">
        <v>3210</v>
      </c>
      <c r="E101" s="12">
        <f t="shared" si="3"/>
        <v>662</v>
      </c>
      <c r="F101" s="10">
        <f>Table_1[[#This Row],[Population'[6']]]/Table_1[[#This Row],[Area]]</f>
        <v>96.412386706948638</v>
      </c>
    </row>
    <row r="102" spans="1:6" x14ac:dyDescent="0.45">
      <c r="A102" s="1" t="s">
        <v>3211</v>
      </c>
      <c r="B102" s="1" t="s">
        <v>1862</v>
      </c>
      <c r="C102" s="1" t="s">
        <v>3212</v>
      </c>
      <c r="D102" s="1" t="s">
        <v>3213</v>
      </c>
      <c r="E102" s="12">
        <f t="shared" si="3"/>
        <v>100</v>
      </c>
      <c r="F102" s="10">
        <f>Table_1[[#This Row],[Population'[6']]]/Table_1[[#This Row],[Area]]</f>
        <v>21.97</v>
      </c>
    </row>
    <row r="103" spans="1:6" x14ac:dyDescent="0.45">
      <c r="A103" s="1" t="s">
        <v>3214</v>
      </c>
      <c r="B103" s="1" t="s">
        <v>2430</v>
      </c>
      <c r="C103" s="1" t="s">
        <v>3215</v>
      </c>
      <c r="D103" s="1" t="s">
        <v>3216</v>
      </c>
      <c r="E103" s="12">
        <f t="shared" si="3"/>
        <v>318</v>
      </c>
      <c r="F103" s="10">
        <f>Table_1[[#This Row],[Population'[6']]]/Table_1[[#This Row],[Area]]</f>
        <v>52.911949685534594</v>
      </c>
    </row>
    <row r="104" spans="1:6" x14ac:dyDescent="0.45">
      <c r="A104" s="1" t="s">
        <v>3217</v>
      </c>
      <c r="B104" s="1" t="s">
        <v>1866</v>
      </c>
      <c r="C104" s="1" t="s">
        <v>3218</v>
      </c>
      <c r="D104" s="1" t="s">
        <v>2211</v>
      </c>
      <c r="E104" s="12">
        <f t="shared" si="3"/>
        <v>281</v>
      </c>
      <c r="F104" s="10">
        <f>Table_1[[#This Row],[Population'[6']]]/Table_1[[#This Row],[Area]]</f>
        <v>84.181494661921704</v>
      </c>
    </row>
    <row r="105" spans="1:6" x14ac:dyDescent="0.45">
      <c r="A105" s="1" t="s">
        <v>241</v>
      </c>
      <c r="B105" s="1" t="s">
        <v>1869</v>
      </c>
      <c r="C105" s="1" t="s">
        <v>3219</v>
      </c>
      <c r="D105" s="1" t="s">
        <v>2220</v>
      </c>
      <c r="E105" s="12">
        <f t="shared" si="3"/>
        <v>254</v>
      </c>
      <c r="F105" s="10">
        <f>Table_1[[#This Row],[Population'[6']]]/Table_1[[#This Row],[Area]]</f>
        <v>69.976377952755911</v>
      </c>
    </row>
    <row r="106" spans="1:6" x14ac:dyDescent="0.45">
      <c r="A106" s="1" t="s">
        <v>931</v>
      </c>
      <c r="B106" s="1" t="s">
        <v>1872</v>
      </c>
      <c r="C106" s="1" t="s">
        <v>3220</v>
      </c>
      <c r="D106" s="1" t="s">
        <v>1591</v>
      </c>
      <c r="E106" s="12">
        <f t="shared" si="3"/>
        <v>285</v>
      </c>
      <c r="F106" s="10">
        <f>Table_1[[#This Row],[Population'[6']]]/Table_1[[#This Row],[Area]]</f>
        <v>179.9438596491228</v>
      </c>
    </row>
    <row r="107" spans="1:6" x14ac:dyDescent="0.45">
      <c r="A107" s="1" t="s">
        <v>247</v>
      </c>
      <c r="B107" s="1" t="s">
        <v>1875</v>
      </c>
      <c r="C107" s="1" t="s">
        <v>3221</v>
      </c>
      <c r="D107" s="1" t="s">
        <v>2483</v>
      </c>
      <c r="E107" s="12">
        <f t="shared" si="3"/>
        <v>384</v>
      </c>
      <c r="F107" s="10">
        <f>Table_1[[#This Row],[Population'[6']]]/Table_1[[#This Row],[Area]]</f>
        <v>116.86197916666667</v>
      </c>
    </row>
    <row r="108" spans="1:6" x14ac:dyDescent="0.45">
      <c r="A108" s="1" t="s">
        <v>3222</v>
      </c>
      <c r="B108" s="1" t="s">
        <v>1878</v>
      </c>
      <c r="C108" s="1" t="s">
        <v>3223</v>
      </c>
      <c r="D108" s="1" t="s">
        <v>2206</v>
      </c>
      <c r="E108" s="12">
        <f t="shared" si="3"/>
        <v>236</v>
      </c>
      <c r="F108" s="10">
        <f>Table_1[[#This Row],[Population'[6']]]/Table_1[[#This Row],[Area]]</f>
        <v>75.533898305084747</v>
      </c>
    </row>
    <row r="109" spans="1:6" x14ac:dyDescent="0.45">
      <c r="A109" s="1" t="s">
        <v>2570</v>
      </c>
      <c r="B109" s="1" t="s">
        <v>1882</v>
      </c>
      <c r="C109" s="1" t="s">
        <v>3224</v>
      </c>
      <c r="D109" s="1" t="s">
        <v>1891</v>
      </c>
      <c r="E109" s="12">
        <f t="shared" si="3"/>
        <v>186</v>
      </c>
      <c r="F109" s="10">
        <f>Table_1[[#This Row],[Population'[6']]]/Table_1[[#This Row],[Area]]</f>
        <v>94.989247311827953</v>
      </c>
    </row>
    <row r="110" spans="1:6" x14ac:dyDescent="0.45">
      <c r="A110" s="1" t="s">
        <v>1564</v>
      </c>
      <c r="B110" s="1" t="s">
        <v>1885</v>
      </c>
      <c r="C110" s="1" t="s">
        <v>3225</v>
      </c>
      <c r="D110" s="1" t="s">
        <v>3226</v>
      </c>
      <c r="E110" s="12">
        <f t="shared" si="3"/>
        <v>270</v>
      </c>
      <c r="F110" s="10">
        <f>Table_1[[#This Row],[Population'[6']]]/Table_1[[#This Row],[Area]]</f>
        <v>93.544444444444451</v>
      </c>
    </row>
    <row r="111" spans="1:6" x14ac:dyDescent="0.45">
      <c r="A111" s="1" t="s">
        <v>3227</v>
      </c>
      <c r="B111" s="1" t="s">
        <v>1889</v>
      </c>
      <c r="C111" s="1" t="s">
        <v>3228</v>
      </c>
      <c r="D111" s="1" t="s">
        <v>2224</v>
      </c>
      <c r="E111" s="12">
        <f t="shared" si="3"/>
        <v>376</v>
      </c>
      <c r="F111" s="10">
        <f>Table_1[[#This Row],[Population'[6']]]/Table_1[[#This Row],[Area]]</f>
        <v>33.297872340425535</v>
      </c>
    </row>
    <row r="112" spans="1:6" x14ac:dyDescent="0.45">
      <c r="A112" s="1" t="s">
        <v>3229</v>
      </c>
      <c r="B112" s="1" t="s">
        <v>1893</v>
      </c>
      <c r="C112" s="1" t="s">
        <v>3230</v>
      </c>
      <c r="D112" s="1" t="s">
        <v>1684</v>
      </c>
      <c r="E112" s="12">
        <f t="shared" si="3"/>
        <v>443</v>
      </c>
      <c r="F112" s="10">
        <f>Table_1[[#This Row],[Population'[6']]]/Table_1[[#This Row],[Area]]</f>
        <v>31.923250564334086</v>
      </c>
    </row>
    <row r="113" spans="1:6" x14ac:dyDescent="0.45">
      <c r="A113" s="1" t="s">
        <v>3231</v>
      </c>
      <c r="B113" s="1" t="s">
        <v>1897</v>
      </c>
      <c r="C113" s="1" t="s">
        <v>3232</v>
      </c>
      <c r="D113" s="1" t="s">
        <v>3233</v>
      </c>
      <c r="E113" s="12">
        <f t="shared" si="3"/>
        <v>149</v>
      </c>
      <c r="F113" s="10">
        <f>Table_1[[#This Row],[Population'[6']]]/Table_1[[#This Row],[Area]]</f>
        <v>58.966442953020135</v>
      </c>
    </row>
    <row r="114" spans="1:6" x14ac:dyDescent="0.45">
      <c r="A114" s="1" t="s">
        <v>573</v>
      </c>
      <c r="B114" s="1" t="s">
        <v>1900</v>
      </c>
      <c r="C114" s="1" t="s">
        <v>3234</v>
      </c>
      <c r="D114" s="1" t="s">
        <v>3235</v>
      </c>
      <c r="E114" s="12">
        <f t="shared" si="3"/>
        <v>345</v>
      </c>
      <c r="F114" s="10">
        <f>Table_1[[#This Row],[Population'[6']]]/Table_1[[#This Row],[Area]]</f>
        <v>43.956521739130437</v>
      </c>
    </row>
    <row r="115" spans="1:6" x14ac:dyDescent="0.45">
      <c r="A115" s="1" t="s">
        <v>1746</v>
      </c>
      <c r="B115" s="1" t="s">
        <v>1903</v>
      </c>
      <c r="C115" s="1" t="s">
        <v>3236</v>
      </c>
      <c r="D115" s="1" t="s">
        <v>3237</v>
      </c>
      <c r="E115" s="12">
        <f t="shared" si="3"/>
        <v>545</v>
      </c>
      <c r="F115" s="10">
        <f>Table_1[[#This Row],[Population'[6']]]/Table_1[[#This Row],[Area]]</f>
        <v>221.02752293577981</v>
      </c>
    </row>
    <row r="116" spans="1:6" x14ac:dyDescent="0.45">
      <c r="A116" s="1" t="s">
        <v>62</v>
      </c>
      <c r="B116" s="1" t="s">
        <v>1906</v>
      </c>
      <c r="C116" s="1" t="s">
        <v>3238</v>
      </c>
      <c r="D116" s="1" t="s">
        <v>3239</v>
      </c>
      <c r="E116" s="12">
        <f t="shared" si="3"/>
        <v>301</v>
      </c>
      <c r="F116" s="10">
        <f>Table_1[[#This Row],[Population'[6']]]/Table_1[[#This Row],[Area]]</f>
        <v>39.730897009966775</v>
      </c>
    </row>
    <row r="117" spans="1:6" x14ac:dyDescent="0.45">
      <c r="A117" s="1" t="s">
        <v>2030</v>
      </c>
      <c r="B117" s="1" t="s">
        <v>1908</v>
      </c>
      <c r="C117" s="1" t="s">
        <v>3240</v>
      </c>
      <c r="D117" s="1" t="s">
        <v>1958</v>
      </c>
      <c r="E117" s="12">
        <f t="shared" si="3"/>
        <v>459</v>
      </c>
      <c r="F117" s="10">
        <f>Table_1[[#This Row],[Population'[6']]]/Table_1[[#This Row],[Area]]</f>
        <v>44.631808278867105</v>
      </c>
    </row>
    <row r="118" spans="1:6" x14ac:dyDescent="0.45">
      <c r="A118" s="1" t="s">
        <v>2034</v>
      </c>
      <c r="B118" s="1" t="s">
        <v>1911</v>
      </c>
      <c r="C118" s="1" t="s">
        <v>3241</v>
      </c>
      <c r="D118" s="1" t="s">
        <v>3242</v>
      </c>
      <c r="E118" s="12">
        <f t="shared" si="3"/>
        <v>335</v>
      </c>
      <c r="F118" s="10">
        <f>Table_1[[#This Row],[Population'[6']]]/Table_1[[#This Row],[Area]]</f>
        <v>39.51044776119403</v>
      </c>
    </row>
    <row r="119" spans="1:6" x14ac:dyDescent="0.45">
      <c r="A119" s="1" t="s">
        <v>2608</v>
      </c>
      <c r="B119" s="1" t="s">
        <v>1914</v>
      </c>
      <c r="C119" s="1" t="s">
        <v>3243</v>
      </c>
      <c r="D119" s="1" t="s">
        <v>1649</v>
      </c>
      <c r="E119" s="12">
        <f t="shared" si="3"/>
        <v>440</v>
      </c>
      <c r="F119" s="10">
        <f>Table_1[[#This Row],[Population'[6']]]/Table_1[[#This Row],[Area]]</f>
        <v>80.688636363636363</v>
      </c>
    </row>
    <row r="120" spans="1:6" x14ac:dyDescent="0.45">
      <c r="A120" s="1" t="s">
        <v>3244</v>
      </c>
      <c r="B120" s="1" t="s">
        <v>1916</v>
      </c>
      <c r="C120" s="1" t="s">
        <v>3245</v>
      </c>
      <c r="D120" s="1" t="s">
        <v>3246</v>
      </c>
      <c r="E120" s="12">
        <f t="shared" si="3"/>
        <v>223</v>
      </c>
      <c r="F120" s="10">
        <f>Table_1[[#This Row],[Population'[6']]]/Table_1[[#This Row],[Area]]</f>
        <v>32.349775784753362</v>
      </c>
    </row>
    <row r="121" spans="1:6" x14ac:dyDescent="0.45">
      <c r="A121" s="1" t="s">
        <v>2429</v>
      </c>
      <c r="B121" s="1" t="s">
        <v>1919</v>
      </c>
      <c r="C121" s="1" t="s">
        <v>3247</v>
      </c>
      <c r="D121" s="1" t="s">
        <v>3248</v>
      </c>
      <c r="E121" s="12">
        <f t="shared" si="3"/>
        <v>191</v>
      </c>
      <c r="F121" s="10">
        <f>Table_1[[#This Row],[Population'[6']]]/Table_1[[#This Row],[Area]]</f>
        <v>133.83769633507853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3170-7110-492C-B03B-E347AC0C932A}">
  <dimension ref="A1:E65"/>
  <sheetViews>
    <sheetView topLeftCell="B1" workbookViewId="0">
      <selection activeCell="I18" sqref="I18"/>
    </sheetView>
  </sheetViews>
  <sheetFormatPr defaultRowHeight="14.25" x14ac:dyDescent="0.45"/>
  <cols>
    <col min="1" max="1" width="22.3984375" bestFit="1" customWidth="1"/>
    <col min="2" max="2" width="13.265625" bestFit="1" customWidth="1"/>
    <col min="3" max="3" width="14.59765625" bestFit="1" customWidth="1"/>
    <col min="4" max="4" width="18.73046875" bestFit="1" customWidth="1"/>
  </cols>
  <sheetData>
    <row r="1" spans="1:5" x14ac:dyDescent="0.45">
      <c r="A1" t="s">
        <v>3249</v>
      </c>
      <c r="B1" t="s">
        <v>286</v>
      </c>
      <c r="C1" t="s">
        <v>3250</v>
      </c>
      <c r="D1" t="s">
        <v>3026</v>
      </c>
      <c r="E1" t="s">
        <v>4838</v>
      </c>
    </row>
    <row r="2" spans="1:5" x14ac:dyDescent="0.45">
      <c r="A2" s="1" t="s">
        <v>3251</v>
      </c>
      <c r="B2" s="1" t="s">
        <v>10</v>
      </c>
      <c r="C2" s="1" t="s">
        <v>3252</v>
      </c>
      <c r="D2" s="1" t="s">
        <v>3253</v>
      </c>
      <c r="E2" s="1">
        <f t="shared" ref="E2:E32" si="0">VALUE(LEFT(D2,SEARCH("sq",D2)-2))</f>
        <v>658</v>
      </c>
    </row>
    <row r="3" spans="1:5" x14ac:dyDescent="0.45">
      <c r="A3" s="1" t="s">
        <v>3254</v>
      </c>
      <c r="B3" s="1" t="s">
        <v>16</v>
      </c>
      <c r="C3" s="1" t="s">
        <v>3255</v>
      </c>
      <c r="D3" s="1" t="s">
        <v>3256</v>
      </c>
      <c r="E3" s="1">
        <f t="shared" si="0"/>
        <v>766</v>
      </c>
    </row>
    <row r="4" spans="1:5" x14ac:dyDescent="0.45">
      <c r="A4" s="1" t="s">
        <v>3257</v>
      </c>
      <c r="B4" s="1" t="s">
        <v>20</v>
      </c>
      <c r="C4" s="1" t="s">
        <v>3258</v>
      </c>
      <c r="D4" s="1" t="s">
        <v>3089</v>
      </c>
      <c r="E4" s="1">
        <f t="shared" si="0"/>
        <v>303</v>
      </c>
    </row>
    <row r="5" spans="1:5" x14ac:dyDescent="0.45">
      <c r="A5" s="1" t="s">
        <v>3259</v>
      </c>
      <c r="B5" s="1" t="s">
        <v>25</v>
      </c>
      <c r="C5" s="1" t="s">
        <v>3260</v>
      </c>
      <c r="D5" s="1" t="s">
        <v>3261</v>
      </c>
      <c r="E5" s="1">
        <f t="shared" si="0"/>
        <v>364</v>
      </c>
    </row>
    <row r="6" spans="1:5" x14ac:dyDescent="0.45">
      <c r="A6" s="1" t="s">
        <v>3262</v>
      </c>
      <c r="B6" s="1" t="s">
        <v>29</v>
      </c>
      <c r="C6" s="1" t="s">
        <v>3263</v>
      </c>
      <c r="D6" s="1" t="s">
        <v>2275</v>
      </c>
      <c r="E6" s="1">
        <f t="shared" si="0"/>
        <v>866</v>
      </c>
    </row>
    <row r="7" spans="1:5" x14ac:dyDescent="0.45">
      <c r="A7" s="1" t="s">
        <v>3264</v>
      </c>
      <c r="B7" s="1" t="s">
        <v>33</v>
      </c>
      <c r="C7" s="1" t="s">
        <v>3265</v>
      </c>
      <c r="D7" s="1" t="s">
        <v>3266</v>
      </c>
      <c r="E7" s="1">
        <f t="shared" si="0"/>
        <v>1166</v>
      </c>
    </row>
    <row r="8" spans="1:5" x14ac:dyDescent="0.45">
      <c r="A8" s="1" t="s">
        <v>3267</v>
      </c>
      <c r="B8" s="1" t="s">
        <v>37</v>
      </c>
      <c r="C8" s="1" t="s">
        <v>3268</v>
      </c>
      <c r="D8" s="1" t="s">
        <v>3269</v>
      </c>
      <c r="E8" s="1">
        <f t="shared" si="0"/>
        <v>822</v>
      </c>
    </row>
    <row r="9" spans="1:5" x14ac:dyDescent="0.45">
      <c r="A9" s="1" t="s">
        <v>3270</v>
      </c>
      <c r="B9" s="1" t="s">
        <v>41</v>
      </c>
      <c r="C9" s="1" t="s">
        <v>3271</v>
      </c>
      <c r="D9" s="1" t="s">
        <v>3272</v>
      </c>
      <c r="E9" s="1">
        <f t="shared" si="0"/>
        <v>867</v>
      </c>
    </row>
    <row r="10" spans="1:5" x14ac:dyDescent="0.45">
      <c r="A10" s="1" t="s">
        <v>3273</v>
      </c>
      <c r="B10" s="1" t="s">
        <v>45</v>
      </c>
      <c r="C10" s="1" t="s">
        <v>3274</v>
      </c>
      <c r="D10" s="1" t="s">
        <v>3275</v>
      </c>
      <c r="E10" s="1">
        <f t="shared" si="0"/>
        <v>937</v>
      </c>
    </row>
    <row r="11" spans="1:5" x14ac:dyDescent="0.45">
      <c r="A11" s="1" t="s">
        <v>3276</v>
      </c>
      <c r="B11" s="1" t="s">
        <v>49</v>
      </c>
      <c r="C11" s="1" t="s">
        <v>3277</v>
      </c>
      <c r="D11" s="1" t="s">
        <v>3278</v>
      </c>
      <c r="E11" s="1">
        <f t="shared" si="0"/>
        <v>1094</v>
      </c>
    </row>
    <row r="12" spans="1:5" x14ac:dyDescent="0.45">
      <c r="A12" s="1" t="s">
        <v>3279</v>
      </c>
      <c r="B12" s="1" t="s">
        <v>53</v>
      </c>
      <c r="C12" s="1" t="s">
        <v>3280</v>
      </c>
      <c r="D12" s="1" t="s">
        <v>3281</v>
      </c>
      <c r="E12" s="1">
        <f t="shared" si="0"/>
        <v>541</v>
      </c>
    </row>
    <row r="13" spans="1:5" x14ac:dyDescent="0.45">
      <c r="A13" s="1" t="s">
        <v>3282</v>
      </c>
      <c r="B13" s="1" t="s">
        <v>57</v>
      </c>
      <c r="C13" s="1" t="s">
        <v>3283</v>
      </c>
      <c r="D13" s="1" t="s">
        <v>3284</v>
      </c>
      <c r="E13" s="1">
        <f t="shared" si="0"/>
        <v>1932</v>
      </c>
    </row>
    <row r="14" spans="1:5" x14ac:dyDescent="0.45">
      <c r="A14" s="1" t="s">
        <v>3285</v>
      </c>
      <c r="B14" s="1" t="s">
        <v>61</v>
      </c>
      <c r="C14" s="1" t="s">
        <v>3286</v>
      </c>
      <c r="D14" s="1" t="s">
        <v>1196</v>
      </c>
      <c r="E14" s="1">
        <f t="shared" si="0"/>
        <v>739</v>
      </c>
    </row>
    <row r="15" spans="1:5" x14ac:dyDescent="0.45">
      <c r="A15" s="1" t="s">
        <v>3287</v>
      </c>
      <c r="B15" s="1" t="s">
        <v>66</v>
      </c>
      <c r="C15" s="1" t="s">
        <v>3288</v>
      </c>
      <c r="D15" s="1" t="s">
        <v>2772</v>
      </c>
      <c r="E15" s="1">
        <f t="shared" si="0"/>
        <v>768</v>
      </c>
    </row>
    <row r="16" spans="1:5" x14ac:dyDescent="0.45">
      <c r="A16" s="1" t="s">
        <v>3289</v>
      </c>
      <c r="B16" s="1" t="s">
        <v>70</v>
      </c>
      <c r="C16" s="1" t="s">
        <v>3290</v>
      </c>
      <c r="D16" s="1" t="s">
        <v>3291</v>
      </c>
      <c r="E16" s="1">
        <f t="shared" si="0"/>
        <v>749</v>
      </c>
    </row>
    <row r="17" spans="1:5" x14ac:dyDescent="0.45">
      <c r="A17" s="1" t="s">
        <v>3292</v>
      </c>
      <c r="B17" s="1" t="s">
        <v>74</v>
      </c>
      <c r="C17" s="1" t="s">
        <v>3293</v>
      </c>
      <c r="D17" s="1" t="s">
        <v>3294</v>
      </c>
      <c r="E17" s="1">
        <f t="shared" si="0"/>
        <v>895</v>
      </c>
    </row>
    <row r="18" spans="1:5" x14ac:dyDescent="0.45">
      <c r="A18" s="1" t="s">
        <v>3295</v>
      </c>
      <c r="B18" s="1" t="s">
        <v>79</v>
      </c>
      <c r="C18" s="1" t="s">
        <v>3296</v>
      </c>
      <c r="D18" s="1" t="s">
        <v>2054</v>
      </c>
      <c r="E18" s="1">
        <f t="shared" si="0"/>
        <v>471</v>
      </c>
    </row>
    <row r="19" spans="1:5" x14ac:dyDescent="0.45">
      <c r="A19" s="1" t="s">
        <v>3297</v>
      </c>
      <c r="B19" s="1" t="s">
        <v>84</v>
      </c>
      <c r="C19" s="1" t="s">
        <v>3298</v>
      </c>
      <c r="D19" s="1" t="s">
        <v>1625</v>
      </c>
      <c r="E19" s="1">
        <f t="shared" si="0"/>
        <v>442</v>
      </c>
    </row>
    <row r="20" spans="1:5" x14ac:dyDescent="0.45">
      <c r="A20" s="1" t="s">
        <v>3299</v>
      </c>
      <c r="B20" s="1" t="s">
        <v>89</v>
      </c>
      <c r="C20" s="1" t="s">
        <v>3300</v>
      </c>
      <c r="D20" s="1" t="s">
        <v>3301</v>
      </c>
      <c r="E20" s="1">
        <f t="shared" si="0"/>
        <v>456</v>
      </c>
    </row>
    <row r="21" spans="1:5" x14ac:dyDescent="0.45">
      <c r="A21" s="1" t="s">
        <v>3302</v>
      </c>
      <c r="B21" s="1" t="s">
        <v>93</v>
      </c>
      <c r="C21" s="1" t="s">
        <v>3303</v>
      </c>
      <c r="D21" s="1" t="s">
        <v>2029</v>
      </c>
      <c r="E21" s="1">
        <f t="shared" si="0"/>
        <v>680</v>
      </c>
    </row>
    <row r="22" spans="1:5" x14ac:dyDescent="0.45">
      <c r="A22" s="1" t="s">
        <v>3304</v>
      </c>
      <c r="B22" s="1" t="s">
        <v>98</v>
      </c>
      <c r="C22" s="1" t="s">
        <v>3305</v>
      </c>
      <c r="D22" s="1" t="s">
        <v>2701</v>
      </c>
      <c r="E22" s="1">
        <f t="shared" si="0"/>
        <v>636</v>
      </c>
    </row>
    <row r="23" spans="1:5" x14ac:dyDescent="0.45">
      <c r="A23" s="1" t="s">
        <v>3306</v>
      </c>
      <c r="B23" s="1" t="s">
        <v>103</v>
      </c>
      <c r="C23" s="1" t="s">
        <v>3307</v>
      </c>
      <c r="D23" s="1" t="s">
        <v>1444</v>
      </c>
      <c r="E23" s="1">
        <f t="shared" si="0"/>
        <v>664</v>
      </c>
    </row>
    <row r="24" spans="1:5" x14ac:dyDescent="0.45">
      <c r="A24" s="1" t="s">
        <v>3308</v>
      </c>
      <c r="B24" s="1" t="s">
        <v>106</v>
      </c>
      <c r="C24" s="1" t="s">
        <v>3309</v>
      </c>
      <c r="D24" s="1" t="s">
        <v>3310</v>
      </c>
      <c r="E24" s="1">
        <f t="shared" si="0"/>
        <v>1031</v>
      </c>
    </row>
    <row r="25" spans="1:5" x14ac:dyDescent="0.45">
      <c r="A25" s="1" t="s">
        <v>3311</v>
      </c>
      <c r="B25" s="1" t="s">
        <v>110</v>
      </c>
      <c r="C25" s="1" t="s">
        <v>3312</v>
      </c>
      <c r="D25" s="1" t="s">
        <v>3313</v>
      </c>
      <c r="E25" s="1">
        <f t="shared" si="0"/>
        <v>653</v>
      </c>
    </row>
    <row r="26" spans="1:5" x14ac:dyDescent="0.45">
      <c r="A26" s="1" t="s">
        <v>3314</v>
      </c>
      <c r="B26" s="1" t="s">
        <v>114</v>
      </c>
      <c r="C26" s="1" t="s">
        <v>3315</v>
      </c>
      <c r="D26" s="1" t="s">
        <v>1579</v>
      </c>
      <c r="E26" s="1">
        <f t="shared" si="0"/>
        <v>580</v>
      </c>
    </row>
    <row r="27" spans="1:5" x14ac:dyDescent="0.45">
      <c r="A27" s="1" t="s">
        <v>3316</v>
      </c>
      <c r="B27" s="1" t="s">
        <v>118</v>
      </c>
      <c r="C27" s="1" t="s">
        <v>3317</v>
      </c>
      <c r="D27" s="1" t="s">
        <v>2820</v>
      </c>
      <c r="E27" s="1">
        <f t="shared" si="0"/>
        <v>642</v>
      </c>
    </row>
    <row r="28" spans="1:5" x14ac:dyDescent="0.45">
      <c r="A28" s="1" t="s">
        <v>3318</v>
      </c>
      <c r="B28" s="1" t="s">
        <v>122</v>
      </c>
      <c r="C28" s="1" t="s">
        <v>3319</v>
      </c>
      <c r="D28" s="1" t="s">
        <v>3320</v>
      </c>
      <c r="E28" s="1">
        <f t="shared" si="0"/>
        <v>659</v>
      </c>
    </row>
    <row r="29" spans="1:5" x14ac:dyDescent="0.45">
      <c r="A29" s="1" t="s">
        <v>3321</v>
      </c>
      <c r="B29" s="1" t="s">
        <v>126</v>
      </c>
      <c r="C29" s="1" t="s">
        <v>3322</v>
      </c>
      <c r="D29" s="1" t="s">
        <v>3226</v>
      </c>
      <c r="E29" s="1">
        <f t="shared" si="0"/>
        <v>270</v>
      </c>
    </row>
    <row r="30" spans="1:5" x14ac:dyDescent="0.45">
      <c r="A30" s="1" t="s">
        <v>3323</v>
      </c>
      <c r="B30" s="1" t="s">
        <v>130</v>
      </c>
      <c r="C30" s="1" t="s">
        <v>3324</v>
      </c>
      <c r="D30" s="1" t="s">
        <v>3325</v>
      </c>
      <c r="E30" s="1">
        <f t="shared" si="0"/>
        <v>1472</v>
      </c>
    </row>
    <row r="31" spans="1:5" x14ac:dyDescent="0.45">
      <c r="A31" s="1" t="s">
        <v>3326</v>
      </c>
      <c r="B31" s="1" t="s">
        <v>133</v>
      </c>
      <c r="C31" s="1" t="s">
        <v>3327</v>
      </c>
      <c r="D31" s="1" t="s">
        <v>3328</v>
      </c>
      <c r="E31" s="1">
        <f t="shared" si="0"/>
        <v>663</v>
      </c>
    </row>
    <row r="32" spans="1:5" x14ac:dyDescent="0.45">
      <c r="A32" s="1" t="s">
        <v>3329</v>
      </c>
      <c r="B32" s="1" t="s">
        <v>138</v>
      </c>
      <c r="C32" s="1" t="s">
        <v>3330</v>
      </c>
      <c r="D32" s="1" t="s">
        <v>2155</v>
      </c>
      <c r="E32" s="1">
        <f t="shared" si="0"/>
        <v>472</v>
      </c>
    </row>
    <row r="33" spans="1:5" x14ac:dyDescent="0.45">
      <c r="A33" s="1" t="s">
        <v>3331</v>
      </c>
      <c r="B33" s="1" t="s">
        <v>142</v>
      </c>
      <c r="C33" s="1" t="s">
        <v>3332</v>
      </c>
      <c r="D33" s="1" t="s">
        <v>3333</v>
      </c>
      <c r="E33" s="1">
        <f t="shared" ref="E33:E65" si="1">VALUE(LEFT(D33,SEARCH("sq",D33)-2))</f>
        <v>703</v>
      </c>
    </row>
    <row r="34" spans="1:5" x14ac:dyDescent="0.45">
      <c r="A34" s="1" t="s">
        <v>3334</v>
      </c>
      <c r="B34" s="1" t="s">
        <v>146</v>
      </c>
      <c r="C34" s="1" t="s">
        <v>3335</v>
      </c>
      <c r="D34" s="1" t="s">
        <v>3336</v>
      </c>
      <c r="E34" s="1">
        <f t="shared" si="1"/>
        <v>651</v>
      </c>
    </row>
    <row r="35" spans="1:5" x14ac:dyDescent="0.45">
      <c r="A35" s="1" t="s">
        <v>3337</v>
      </c>
      <c r="B35" s="1" t="s">
        <v>149</v>
      </c>
      <c r="C35" s="1" t="s">
        <v>3338</v>
      </c>
      <c r="D35" s="1" t="s">
        <v>3339</v>
      </c>
      <c r="E35" s="1">
        <f t="shared" si="1"/>
        <v>805</v>
      </c>
    </row>
    <row r="36" spans="1:5" x14ac:dyDescent="0.45">
      <c r="A36" s="1" t="s">
        <v>3340</v>
      </c>
      <c r="B36" s="1" t="s">
        <v>153</v>
      </c>
      <c r="C36" s="1" t="s">
        <v>3341</v>
      </c>
      <c r="D36" s="1" t="s">
        <v>3342</v>
      </c>
      <c r="E36" s="1">
        <f t="shared" si="1"/>
        <v>1299</v>
      </c>
    </row>
    <row r="37" spans="1:5" x14ac:dyDescent="0.45">
      <c r="A37" s="1" t="s">
        <v>3343</v>
      </c>
      <c r="B37" s="1" t="s">
        <v>157</v>
      </c>
      <c r="C37" s="1" t="s">
        <v>3344</v>
      </c>
      <c r="D37" s="1" t="s">
        <v>1811</v>
      </c>
      <c r="E37" s="1">
        <f t="shared" si="1"/>
        <v>350</v>
      </c>
    </row>
    <row r="38" spans="1:5" x14ac:dyDescent="0.45">
      <c r="A38" s="1" t="s">
        <v>3345</v>
      </c>
      <c r="B38" s="1" t="s">
        <v>161</v>
      </c>
      <c r="C38" s="1" t="s">
        <v>3346</v>
      </c>
      <c r="D38" s="1" t="s">
        <v>3347</v>
      </c>
      <c r="E38" s="1">
        <f t="shared" si="1"/>
        <v>633</v>
      </c>
    </row>
    <row r="39" spans="1:5" x14ac:dyDescent="0.45">
      <c r="A39" s="1" t="s">
        <v>3348</v>
      </c>
      <c r="B39" s="1" t="s">
        <v>165</v>
      </c>
      <c r="C39" s="1" t="s">
        <v>3349</v>
      </c>
      <c r="D39" s="1" t="s">
        <v>3350</v>
      </c>
      <c r="E39" s="1">
        <f t="shared" si="1"/>
        <v>2429</v>
      </c>
    </row>
    <row r="40" spans="1:5" x14ac:dyDescent="0.45">
      <c r="A40" s="1" t="s">
        <v>3351</v>
      </c>
      <c r="B40" s="1" t="s">
        <v>169</v>
      </c>
      <c r="C40" s="1" t="s">
        <v>3352</v>
      </c>
      <c r="D40" s="1" t="s">
        <v>2685</v>
      </c>
      <c r="E40" s="1">
        <f t="shared" si="1"/>
        <v>591</v>
      </c>
    </row>
    <row r="41" spans="1:5" x14ac:dyDescent="0.45">
      <c r="A41" s="1" t="s">
        <v>3353</v>
      </c>
      <c r="B41" s="1" t="s">
        <v>173</v>
      </c>
      <c r="C41" s="1" t="s">
        <v>3355</v>
      </c>
      <c r="D41" s="1" t="s">
        <v>3356</v>
      </c>
      <c r="E41" s="1">
        <f t="shared" si="1"/>
        <v>1362</v>
      </c>
    </row>
    <row r="42" spans="1:5" x14ac:dyDescent="0.45">
      <c r="A42" s="1" t="s">
        <v>3357</v>
      </c>
      <c r="B42" s="1" t="s">
        <v>177</v>
      </c>
      <c r="C42" s="1" t="s">
        <v>3358</v>
      </c>
      <c r="D42" s="1" t="s">
        <v>2535</v>
      </c>
      <c r="E42" s="1">
        <f t="shared" si="1"/>
        <v>402</v>
      </c>
    </row>
    <row r="43" spans="1:5" x14ac:dyDescent="0.45">
      <c r="A43" s="1" t="s">
        <v>3359</v>
      </c>
      <c r="B43" s="1" t="s">
        <v>181</v>
      </c>
      <c r="C43" s="1" t="s">
        <v>3360</v>
      </c>
      <c r="D43" s="1" t="s">
        <v>2403</v>
      </c>
      <c r="E43" s="1">
        <f t="shared" si="1"/>
        <v>564</v>
      </c>
    </row>
    <row r="44" spans="1:5" x14ac:dyDescent="0.45">
      <c r="A44" s="1" t="s">
        <v>3361</v>
      </c>
      <c r="B44" s="1" t="s">
        <v>185</v>
      </c>
      <c r="C44" s="1" t="s">
        <v>3362</v>
      </c>
      <c r="D44" s="1" t="s">
        <v>1359</v>
      </c>
      <c r="E44" s="1">
        <f t="shared" si="1"/>
        <v>1012</v>
      </c>
    </row>
    <row r="45" spans="1:5" x14ac:dyDescent="0.45">
      <c r="A45" s="1" t="s">
        <v>3363</v>
      </c>
      <c r="B45" s="1" t="s">
        <v>189</v>
      </c>
      <c r="C45" s="1" t="s">
        <v>3364</v>
      </c>
      <c r="D45" s="1" t="s">
        <v>3365</v>
      </c>
      <c r="E45" s="1">
        <f t="shared" si="1"/>
        <v>1794</v>
      </c>
    </row>
    <row r="46" spans="1:5" x14ac:dyDescent="0.45">
      <c r="A46" s="1" t="s">
        <v>3366</v>
      </c>
      <c r="B46" s="1" t="s">
        <v>193</v>
      </c>
      <c r="C46" s="1" t="s">
        <v>3367</v>
      </c>
      <c r="D46" s="1" t="s">
        <v>1384</v>
      </c>
      <c r="E46" s="1">
        <f t="shared" si="1"/>
        <v>410</v>
      </c>
    </row>
    <row r="47" spans="1:5" x14ac:dyDescent="0.45">
      <c r="A47" s="1" t="s">
        <v>3368</v>
      </c>
      <c r="B47" s="1" t="s">
        <v>198</v>
      </c>
      <c r="C47" s="1" t="s">
        <v>2934</v>
      </c>
      <c r="D47" s="1" t="s">
        <v>3369</v>
      </c>
      <c r="E47" s="1">
        <f t="shared" si="1"/>
        <v>409</v>
      </c>
    </row>
    <row r="48" spans="1:5" x14ac:dyDescent="0.45">
      <c r="A48" s="1" t="s">
        <v>3370</v>
      </c>
      <c r="B48" s="1" t="s">
        <v>202</v>
      </c>
      <c r="C48" s="1" t="s">
        <v>3371</v>
      </c>
      <c r="D48" s="1" t="s">
        <v>1596</v>
      </c>
      <c r="E48" s="1">
        <f t="shared" si="1"/>
        <v>258</v>
      </c>
    </row>
    <row r="49" spans="1:5" x14ac:dyDescent="0.45">
      <c r="A49" s="1" t="s">
        <v>3372</v>
      </c>
      <c r="B49" s="1" t="s">
        <v>207</v>
      </c>
      <c r="C49" s="1" t="s">
        <v>3373</v>
      </c>
      <c r="D49" s="1" t="s">
        <v>3374</v>
      </c>
      <c r="E49" s="1">
        <f t="shared" si="1"/>
        <v>348</v>
      </c>
    </row>
    <row r="50" spans="1:5" x14ac:dyDescent="0.45">
      <c r="A50" s="1" t="s">
        <v>3375</v>
      </c>
      <c r="B50" s="1" t="s">
        <v>211</v>
      </c>
      <c r="C50" s="1" t="s">
        <v>3376</v>
      </c>
      <c r="D50" s="1" t="s">
        <v>3377</v>
      </c>
      <c r="E50" s="1">
        <f t="shared" si="1"/>
        <v>939</v>
      </c>
    </row>
    <row r="51" spans="1:5" x14ac:dyDescent="0.45">
      <c r="A51" s="1" t="s">
        <v>3378</v>
      </c>
      <c r="B51" s="1" t="s">
        <v>214</v>
      </c>
      <c r="C51" s="1" t="s">
        <v>3379</v>
      </c>
      <c r="D51" s="1" t="s">
        <v>3380</v>
      </c>
      <c r="E51" s="1">
        <f t="shared" si="1"/>
        <v>817</v>
      </c>
    </row>
    <row r="52" spans="1:5" x14ac:dyDescent="0.45">
      <c r="A52" s="1" t="s">
        <v>3381</v>
      </c>
      <c r="B52" s="1" t="s">
        <v>217</v>
      </c>
      <c r="C52" s="1" t="s">
        <v>3382</v>
      </c>
      <c r="D52" s="1" t="s">
        <v>3383</v>
      </c>
      <c r="E52" s="1">
        <f t="shared" si="1"/>
        <v>612</v>
      </c>
    </row>
    <row r="53" spans="1:5" x14ac:dyDescent="0.45">
      <c r="A53" s="1" t="s">
        <v>3384</v>
      </c>
      <c r="B53" s="1" t="s">
        <v>221</v>
      </c>
      <c r="C53" s="1" t="s">
        <v>3385</v>
      </c>
      <c r="D53" s="1" t="s">
        <v>3386</v>
      </c>
      <c r="E53" s="1">
        <f t="shared" si="1"/>
        <v>1124</v>
      </c>
    </row>
    <row r="54" spans="1:5" x14ac:dyDescent="0.45">
      <c r="A54" s="1" t="s">
        <v>3387</v>
      </c>
      <c r="B54" s="1" t="s">
        <v>225</v>
      </c>
      <c r="C54" s="1" t="s">
        <v>3388</v>
      </c>
      <c r="D54" s="1" t="s">
        <v>2296</v>
      </c>
      <c r="E54" s="1">
        <f t="shared" si="1"/>
        <v>823</v>
      </c>
    </row>
    <row r="55" spans="1:5" x14ac:dyDescent="0.45">
      <c r="A55" s="1" t="s">
        <v>3389</v>
      </c>
      <c r="B55" s="1" t="s">
        <v>231</v>
      </c>
      <c r="C55" s="1" t="s">
        <v>3390</v>
      </c>
      <c r="D55" s="1" t="s">
        <v>3391</v>
      </c>
      <c r="E55" s="1">
        <f t="shared" si="1"/>
        <v>641</v>
      </c>
    </row>
    <row r="56" spans="1:5" x14ac:dyDescent="0.45">
      <c r="A56" s="1" t="s">
        <v>3392</v>
      </c>
      <c r="B56" s="1" t="s">
        <v>234</v>
      </c>
      <c r="C56" s="1" t="s">
        <v>3393</v>
      </c>
      <c r="D56" s="1" t="s">
        <v>3394</v>
      </c>
      <c r="E56" s="1">
        <f t="shared" si="1"/>
        <v>2080</v>
      </c>
    </row>
    <row r="57" spans="1:5" x14ac:dyDescent="0.45">
      <c r="A57" s="1" t="s">
        <v>3395</v>
      </c>
      <c r="B57" s="1" t="s">
        <v>238</v>
      </c>
      <c r="C57" s="1" t="s">
        <v>3396</v>
      </c>
      <c r="D57" s="1" t="s">
        <v>3397</v>
      </c>
      <c r="E57" s="1">
        <f t="shared" si="1"/>
        <v>905</v>
      </c>
    </row>
    <row r="58" spans="1:5" x14ac:dyDescent="0.45">
      <c r="A58" s="1" t="s">
        <v>3398</v>
      </c>
      <c r="B58" s="1" t="s">
        <v>242</v>
      </c>
      <c r="C58" s="1" t="s">
        <v>3399</v>
      </c>
      <c r="D58" s="1" t="s">
        <v>3400</v>
      </c>
      <c r="E58" s="1">
        <f t="shared" si="1"/>
        <v>1538</v>
      </c>
    </row>
    <row r="59" spans="1:5" x14ac:dyDescent="0.45">
      <c r="A59" s="1" t="s">
        <v>3401</v>
      </c>
      <c r="B59" s="1" t="s">
        <v>246</v>
      </c>
      <c r="C59" s="1" t="s">
        <v>3402</v>
      </c>
      <c r="D59" s="1" t="s">
        <v>3403</v>
      </c>
      <c r="E59" s="1">
        <f t="shared" si="1"/>
        <v>1341</v>
      </c>
    </row>
    <row r="60" spans="1:5" x14ac:dyDescent="0.45">
      <c r="A60" s="1" t="s">
        <v>3404</v>
      </c>
      <c r="B60" s="1" t="s">
        <v>250</v>
      </c>
      <c r="C60" s="1" t="s">
        <v>3405</v>
      </c>
      <c r="D60" s="1" t="s">
        <v>3406</v>
      </c>
      <c r="E60" s="1">
        <f t="shared" si="1"/>
        <v>676</v>
      </c>
    </row>
    <row r="61" spans="1:5" x14ac:dyDescent="0.45">
      <c r="A61" s="1" t="s">
        <v>3407</v>
      </c>
      <c r="B61" s="1" t="s">
        <v>254</v>
      </c>
      <c r="C61" s="1" t="s">
        <v>3408</v>
      </c>
      <c r="D61" s="1" t="s">
        <v>3409</v>
      </c>
      <c r="E61" s="1">
        <f t="shared" si="1"/>
        <v>615</v>
      </c>
    </row>
    <row r="62" spans="1:5" x14ac:dyDescent="0.45">
      <c r="A62" s="1" t="s">
        <v>3410</v>
      </c>
      <c r="B62" s="1" t="s">
        <v>258</v>
      </c>
      <c r="C62" s="1" t="s">
        <v>3411</v>
      </c>
      <c r="D62" s="1" t="s">
        <v>3031</v>
      </c>
      <c r="E62" s="1">
        <f t="shared" si="1"/>
        <v>203</v>
      </c>
    </row>
    <row r="63" spans="1:5" x14ac:dyDescent="0.45">
      <c r="A63" s="1" t="s">
        <v>3412</v>
      </c>
      <c r="B63" s="1" t="s">
        <v>262</v>
      </c>
      <c r="C63" s="1" t="s">
        <v>3413</v>
      </c>
      <c r="D63" s="1" t="s">
        <v>2009</v>
      </c>
      <c r="E63" s="1">
        <f t="shared" si="1"/>
        <v>360</v>
      </c>
    </row>
    <row r="64" spans="1:5" x14ac:dyDescent="0.45">
      <c r="A64" s="1" t="s">
        <v>3414</v>
      </c>
      <c r="B64" s="1" t="s">
        <v>265</v>
      </c>
      <c r="C64" s="1" t="s">
        <v>3415</v>
      </c>
      <c r="D64" s="1" t="s">
        <v>3416</v>
      </c>
      <c r="E64" s="1">
        <f t="shared" si="1"/>
        <v>426</v>
      </c>
    </row>
    <row r="65" spans="1:5" x14ac:dyDescent="0.45">
      <c r="A65" s="1" t="s">
        <v>3417</v>
      </c>
      <c r="B65" s="1" t="s">
        <v>269</v>
      </c>
      <c r="C65" s="1" t="s">
        <v>3418</v>
      </c>
      <c r="D65" s="1" t="s">
        <v>3419</v>
      </c>
      <c r="E65" s="1">
        <f t="shared" si="1"/>
        <v>957</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91830-1B59-401F-8788-6FBEA6AD548F}">
  <dimension ref="A1:F17"/>
  <sheetViews>
    <sheetView topLeftCell="B1" workbookViewId="0">
      <selection activeCell="F2" sqref="F2"/>
    </sheetView>
  </sheetViews>
  <sheetFormatPr defaultRowHeight="14.25" x14ac:dyDescent="0.45"/>
  <cols>
    <col min="1" max="1" width="18.59765625" bestFit="1" customWidth="1"/>
    <col min="2" max="2" width="13.265625" bestFit="1" customWidth="1"/>
    <col min="3" max="3" width="16.86328125" bestFit="1" customWidth="1"/>
    <col min="4" max="4" width="19.73046875" bestFit="1" customWidth="1"/>
  </cols>
  <sheetData>
    <row r="1" spans="1:6" x14ac:dyDescent="0.45">
      <c r="A1" t="s">
        <v>0</v>
      </c>
      <c r="B1" t="s">
        <v>1188</v>
      </c>
      <c r="C1" t="s">
        <v>3420</v>
      </c>
      <c r="D1" t="s">
        <v>3421</v>
      </c>
      <c r="E1" t="s">
        <v>292</v>
      </c>
      <c r="F1" t="s">
        <v>7417</v>
      </c>
    </row>
    <row r="2" spans="1:6" x14ac:dyDescent="0.45">
      <c r="A2" s="1" t="s">
        <v>3422</v>
      </c>
      <c r="B2" s="1" t="s">
        <v>10</v>
      </c>
      <c r="C2" s="1" t="s">
        <v>3423</v>
      </c>
      <c r="D2" s="1" t="s">
        <v>3424</v>
      </c>
      <c r="E2" s="1">
        <f t="shared" ref="E2:E17" si="0">VALUE(LEFT(D2,SEARCH("sq",D2)-2))</f>
        <v>497</v>
      </c>
      <c r="F2" s="13">
        <f>Table_1__18[[#This Row],[Population'[6']'[7']]]/Table_1__18[[#This Row],[Area]]</f>
        <v>215.7605633802817</v>
      </c>
    </row>
    <row r="3" spans="1:6" x14ac:dyDescent="0.45">
      <c r="A3" s="1" t="s">
        <v>3425</v>
      </c>
      <c r="B3" s="1" t="s">
        <v>16</v>
      </c>
      <c r="C3" s="1" t="s">
        <v>3426</v>
      </c>
      <c r="D3" s="1" t="s">
        <v>3427</v>
      </c>
      <c r="E3" s="1">
        <f t="shared" si="0"/>
        <v>6829</v>
      </c>
      <c r="F3" s="13">
        <f>Table_1__18[[#This Row],[Population'[6']'[7']]]/Table_1__18[[#This Row],[Area]]</f>
        <v>10.04949480158149</v>
      </c>
    </row>
    <row r="4" spans="1:6" x14ac:dyDescent="0.45">
      <c r="A4" s="1" t="s">
        <v>2246</v>
      </c>
      <c r="B4" s="1" t="s">
        <v>20</v>
      </c>
      <c r="C4" s="1" t="s">
        <v>3428</v>
      </c>
      <c r="D4" s="1" t="s">
        <v>3429</v>
      </c>
      <c r="E4" s="1">
        <f t="shared" si="0"/>
        <v>1217</v>
      </c>
      <c r="F4" s="13">
        <f>Table_1__18[[#This Row],[Population'[6']'[7']]]/Table_1__18[[#This Row],[Area]]</f>
        <v>238.27198027937553</v>
      </c>
    </row>
    <row r="5" spans="1:6" x14ac:dyDescent="0.45">
      <c r="A5" s="1" t="s">
        <v>80</v>
      </c>
      <c r="B5" s="1" t="s">
        <v>25</v>
      </c>
      <c r="C5" s="1" t="s">
        <v>3430</v>
      </c>
      <c r="D5" s="1" t="s">
        <v>3431</v>
      </c>
      <c r="E5" s="1">
        <f t="shared" si="0"/>
        <v>1744</v>
      </c>
      <c r="F5" s="13">
        <f>Table_1__18[[#This Row],[Population'[6']'[7']]]/Table_1__18[[#This Row],[Area]]</f>
        <v>17.196674311926607</v>
      </c>
    </row>
    <row r="6" spans="1:6" x14ac:dyDescent="0.45">
      <c r="A6" s="1" t="s">
        <v>1769</v>
      </c>
      <c r="B6" s="1" t="s">
        <v>29</v>
      </c>
      <c r="C6" s="1" t="s">
        <v>3432</v>
      </c>
      <c r="D6" s="1" t="s">
        <v>3433</v>
      </c>
      <c r="E6" s="1">
        <f t="shared" si="0"/>
        <v>2351</v>
      </c>
      <c r="F6" s="13">
        <f>Table_1__18[[#This Row],[Population'[6']'[7']]]/Table_1__18[[#This Row],[Area]]</f>
        <v>23.249255635899615</v>
      </c>
    </row>
    <row r="7" spans="1:6" x14ac:dyDescent="0.45">
      <c r="A7" s="1" t="s">
        <v>3434</v>
      </c>
      <c r="B7" s="1" t="s">
        <v>33</v>
      </c>
      <c r="C7" s="1" t="s">
        <v>3435</v>
      </c>
      <c r="D7" s="1" t="s">
        <v>3436</v>
      </c>
      <c r="E7" s="1">
        <f t="shared" si="0"/>
        <v>951</v>
      </c>
      <c r="F7" s="13">
        <f>Table_1__18[[#This Row],[Population'[6']'[7']]]/Table_1__18[[#This Row],[Area]]</f>
        <v>126.16193480546792</v>
      </c>
    </row>
    <row r="8" spans="1:6" x14ac:dyDescent="0.45">
      <c r="A8" s="1" t="s">
        <v>2318</v>
      </c>
      <c r="B8" s="1" t="s">
        <v>37</v>
      </c>
      <c r="C8" s="1" t="s">
        <v>3437</v>
      </c>
      <c r="D8" s="1" t="s">
        <v>3438</v>
      </c>
      <c r="E8" s="1">
        <f t="shared" si="0"/>
        <v>1142</v>
      </c>
      <c r="F8" s="13">
        <f>Table_1__18[[#This Row],[Population'[6']'[7']]]/Table_1__18[[#This Row],[Area]]</f>
        <v>34.899299474605954</v>
      </c>
    </row>
    <row r="9" spans="1:6" x14ac:dyDescent="0.45">
      <c r="A9" s="1" t="s">
        <v>789</v>
      </c>
      <c r="B9" s="1" t="s">
        <v>41</v>
      </c>
      <c r="C9" s="1" t="s">
        <v>3439</v>
      </c>
      <c r="D9" s="1" t="s">
        <v>2927</v>
      </c>
      <c r="E9" s="1">
        <f t="shared" si="0"/>
        <v>700</v>
      </c>
      <c r="F9" s="13">
        <f>Table_1__18[[#This Row],[Population'[6']'[7']]]/Table_1__18[[#This Row],[Area]]</f>
        <v>48.527142857142856</v>
      </c>
    </row>
    <row r="10" spans="1:6" x14ac:dyDescent="0.45">
      <c r="A10" s="1" t="s">
        <v>3440</v>
      </c>
      <c r="B10" s="1" t="s">
        <v>45</v>
      </c>
      <c r="C10" s="1" t="s">
        <v>3441</v>
      </c>
      <c r="D10" s="1" t="s">
        <v>3442</v>
      </c>
      <c r="E10" s="1">
        <f t="shared" si="0"/>
        <v>2175</v>
      </c>
      <c r="F10" s="13">
        <f>Table_1__18[[#This Row],[Population'[6']'[7']]]/Table_1__18[[#This Row],[Area]]</f>
        <v>26.299770114942529</v>
      </c>
    </row>
    <row r="11" spans="1:6" x14ac:dyDescent="0.45">
      <c r="A11" s="1" t="s">
        <v>3443</v>
      </c>
      <c r="B11" s="1" t="s">
        <v>49</v>
      </c>
      <c r="C11" s="1" t="s">
        <v>3444</v>
      </c>
      <c r="D11" s="1" t="s">
        <v>3445</v>
      </c>
      <c r="E11" s="1">
        <f t="shared" si="0"/>
        <v>3556</v>
      </c>
      <c r="F11" s="13">
        <f>Table_1__18[[#This Row],[Population'[6']'[7']]]/Table_1__18[[#This Row],[Area]]</f>
        <v>42.939257592800899</v>
      </c>
    </row>
    <row r="12" spans="1:6" x14ac:dyDescent="0.45">
      <c r="A12" s="1" t="s">
        <v>3446</v>
      </c>
      <c r="B12" s="1" t="s">
        <v>53</v>
      </c>
      <c r="C12" s="1" t="s">
        <v>3447</v>
      </c>
      <c r="D12" s="1" t="s">
        <v>3448</v>
      </c>
      <c r="E12" s="1">
        <f t="shared" si="0"/>
        <v>4377</v>
      </c>
      <c r="F12" s="13">
        <f>Table_1__18[[#This Row],[Population'[6']'[7']]]/Table_1__18[[#This Row],[Area]]</f>
        <v>3.8681745487777017</v>
      </c>
    </row>
    <row r="13" spans="1:6" x14ac:dyDescent="0.45">
      <c r="A13" s="1" t="s">
        <v>3449</v>
      </c>
      <c r="B13" s="1" t="s">
        <v>57</v>
      </c>
      <c r="C13" s="1" t="s">
        <v>3450</v>
      </c>
      <c r="D13" s="1" t="s">
        <v>1800</v>
      </c>
      <c r="E13" s="1">
        <f t="shared" si="0"/>
        <v>370</v>
      </c>
      <c r="F13" s="13">
        <f>Table_1__18[[#This Row],[Population'[6']'[7']]]/Table_1__18[[#This Row],[Area]]</f>
        <v>94.997297297297294</v>
      </c>
    </row>
    <row r="14" spans="1:6" x14ac:dyDescent="0.45">
      <c r="A14" s="1" t="s">
        <v>3451</v>
      </c>
      <c r="B14" s="1" t="s">
        <v>61</v>
      </c>
      <c r="C14" s="1" t="s">
        <v>3452</v>
      </c>
      <c r="D14" s="1" t="s">
        <v>3453</v>
      </c>
      <c r="E14" s="1">
        <f t="shared" si="0"/>
        <v>4095</v>
      </c>
      <c r="F14" s="13">
        <f>Table_1__18[[#This Row],[Population'[6']'[7']]]/Table_1__18[[#This Row],[Area]]</f>
        <v>12.481807081807082</v>
      </c>
    </row>
    <row r="15" spans="1:6" x14ac:dyDescent="0.45">
      <c r="A15" s="1" t="s">
        <v>3454</v>
      </c>
      <c r="B15" s="1" t="s">
        <v>66</v>
      </c>
      <c r="C15" s="1" t="s">
        <v>3455</v>
      </c>
      <c r="D15" s="1" t="s">
        <v>3456</v>
      </c>
      <c r="E15" s="1">
        <f t="shared" si="0"/>
        <v>853</v>
      </c>
      <c r="F15" s="13">
        <f>Table_1__18[[#This Row],[Population'[6']'[7']]]/Table_1__18[[#This Row],[Area]]</f>
        <v>45.902696365767881</v>
      </c>
    </row>
    <row r="16" spans="1:6" x14ac:dyDescent="0.45">
      <c r="A16" s="1" t="s">
        <v>62</v>
      </c>
      <c r="B16" s="1" t="s">
        <v>70</v>
      </c>
      <c r="C16" s="1" t="s">
        <v>3457</v>
      </c>
      <c r="D16" s="1" t="s">
        <v>3458</v>
      </c>
      <c r="E16" s="1">
        <f t="shared" si="0"/>
        <v>3255</v>
      </c>
      <c r="F16" s="13">
        <f>Table_1__18[[#This Row],[Population'[6']'[7']]]/Table_1__18[[#This Row],[Area]]</f>
        <v>9.7158218125960065</v>
      </c>
    </row>
    <row r="17" spans="1:6" x14ac:dyDescent="0.45">
      <c r="A17" s="1" t="s">
        <v>3459</v>
      </c>
      <c r="B17" s="1" t="s">
        <v>74</v>
      </c>
      <c r="C17" s="1" t="s">
        <v>3460</v>
      </c>
      <c r="D17" s="1" t="s">
        <v>3461</v>
      </c>
      <c r="E17" s="1">
        <f t="shared" si="0"/>
        <v>1271</v>
      </c>
      <c r="F17" s="13">
        <f>Table_1__18[[#This Row],[Population'[6']'[7']]]/Table_1__18[[#This Row],[Area]]</f>
        <v>158.27616050354052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BC7CD-8CC8-4DB1-839A-7D093994B3A6}">
  <dimension ref="A1:K36"/>
  <sheetViews>
    <sheetView topLeftCell="A7" workbookViewId="0">
      <selection activeCell="J18" sqref="J18"/>
    </sheetView>
  </sheetViews>
  <sheetFormatPr defaultRowHeight="14.25" x14ac:dyDescent="0.45"/>
  <cols>
    <col min="1" max="1" width="30.3984375" bestFit="1" customWidth="1"/>
    <col min="2" max="2" width="13.265625" bestFit="1" customWidth="1"/>
    <col min="3" max="3" width="23.86328125" bestFit="1" customWidth="1"/>
    <col min="4" max="4" width="64.59765625" bestFit="1" customWidth="1"/>
    <col min="5" max="5" width="9.3984375" bestFit="1" customWidth="1"/>
    <col min="6" max="6" width="14.59765625" bestFit="1" customWidth="1"/>
    <col min="7" max="7" width="22.59765625" bestFit="1" customWidth="1"/>
    <col min="8" max="8" width="10.73046875" customWidth="1"/>
  </cols>
  <sheetData>
    <row r="1" spans="1:11" x14ac:dyDescent="0.45">
      <c r="A1" t="s">
        <v>285</v>
      </c>
      <c r="B1" t="s">
        <v>286</v>
      </c>
      <c r="C1" t="s">
        <v>287</v>
      </c>
      <c r="D1" t="s">
        <v>7</v>
      </c>
      <c r="E1" t="s">
        <v>8</v>
      </c>
      <c r="F1" t="s">
        <v>288</v>
      </c>
      <c r="G1" t="s">
        <v>289</v>
      </c>
      <c r="H1" t="s">
        <v>4</v>
      </c>
      <c r="I1" t="s">
        <v>4838</v>
      </c>
      <c r="J1" t="s">
        <v>4839</v>
      </c>
    </row>
    <row r="2" spans="1:11" x14ac:dyDescent="0.45">
      <c r="A2" s="1" t="s">
        <v>285</v>
      </c>
      <c r="B2" s="1" t="s">
        <v>5</v>
      </c>
      <c r="C2" s="1" t="s">
        <v>290</v>
      </c>
      <c r="D2" s="1" t="s">
        <v>7</v>
      </c>
      <c r="E2" s="1" t="s">
        <v>8</v>
      </c>
      <c r="F2" s="1" t="s">
        <v>291</v>
      </c>
      <c r="G2" s="1" t="s">
        <v>292</v>
      </c>
      <c r="H2" s="1" t="s">
        <v>4</v>
      </c>
      <c r="I2" s="1" t="e">
        <f t="shared" ref="I2:I13" si="0">VALUE(LEFT(G2,SEARCH("sq",G2)-2))</f>
        <v>#VALUE!</v>
      </c>
      <c r="J2" s="1">
        <f>Table_1__12[[#This Row],[Population'[12']]]/Table_1__12[[#This Row],[Area]]</f>
        <v>36.086444007858546</v>
      </c>
    </row>
    <row r="3" spans="1:11" x14ac:dyDescent="0.45">
      <c r="A3" s="1" t="s">
        <v>293</v>
      </c>
      <c r="B3" s="1" t="s">
        <v>294</v>
      </c>
      <c r="C3" s="1" t="s">
        <v>295</v>
      </c>
      <c r="D3" s="1" t="s">
        <v>296</v>
      </c>
      <c r="E3" s="1" t="s">
        <v>297</v>
      </c>
      <c r="F3" s="1" t="s">
        <v>298</v>
      </c>
      <c r="G3" s="1" t="s">
        <v>299</v>
      </c>
      <c r="H3" s="1" t="s">
        <v>14</v>
      </c>
      <c r="I3" s="1">
        <f t="shared" si="0"/>
        <v>4394</v>
      </c>
      <c r="J3" s="1">
        <f>Table_1__12[[#This Row],[Population'[12']]]/Table_1__12[[#This Row],[Area]]</f>
        <v>24.508875739644971</v>
      </c>
    </row>
    <row r="4" spans="1:11" x14ac:dyDescent="0.45">
      <c r="A4" s="1" t="s">
        <v>300</v>
      </c>
      <c r="B4" s="1" t="s">
        <v>301</v>
      </c>
      <c r="C4" s="1" t="s">
        <v>302</v>
      </c>
      <c r="D4" s="1" t="s">
        <v>303</v>
      </c>
      <c r="E4" s="1" t="s">
        <v>304</v>
      </c>
      <c r="F4" s="1" t="s">
        <v>305</v>
      </c>
      <c r="G4" s="1" t="s">
        <v>306</v>
      </c>
      <c r="H4" s="1" t="s">
        <v>14</v>
      </c>
      <c r="I4" s="1">
        <f t="shared" si="0"/>
        <v>40631</v>
      </c>
      <c r="J4" s="1">
        <f>Table_1__12[[#This Row],[Population'[12']]]/Table_1__12[[#This Row],[Area]]</f>
        <v>39.291228070175436</v>
      </c>
    </row>
    <row r="5" spans="1:11" x14ac:dyDescent="0.45">
      <c r="A5" s="1" t="s">
        <v>307</v>
      </c>
      <c r="B5" s="1" t="s">
        <v>142</v>
      </c>
      <c r="C5" s="1" t="s">
        <v>308</v>
      </c>
      <c r="D5" s="1" t="s">
        <v>309</v>
      </c>
      <c r="E5" s="1" t="s">
        <v>310</v>
      </c>
      <c r="F5" s="1" t="s">
        <v>311</v>
      </c>
      <c r="G5" s="1" t="s">
        <v>312</v>
      </c>
      <c r="H5" s="1" t="s">
        <v>14</v>
      </c>
      <c r="I5" s="1">
        <f t="shared" si="0"/>
        <v>9530</v>
      </c>
      <c r="J5" s="1">
        <f>Table_1__12[[#This Row],[Population'[12']]]/Table_1__12[[#This Row],[Area]]</f>
        <v>9.813411078717202</v>
      </c>
    </row>
    <row r="6" spans="1:11" x14ac:dyDescent="0.45">
      <c r="A6" s="1" t="s">
        <v>313</v>
      </c>
      <c r="B6" s="1" t="s">
        <v>314</v>
      </c>
      <c r="C6" s="1" t="s">
        <v>315</v>
      </c>
      <c r="D6" s="1" t="s">
        <v>316</v>
      </c>
      <c r="E6" s="1" t="s">
        <v>317</v>
      </c>
      <c r="F6" s="1" t="s">
        <v>318</v>
      </c>
      <c r="G6" s="1" t="s">
        <v>319</v>
      </c>
      <c r="H6" s="1" t="s">
        <v>14</v>
      </c>
      <c r="I6" s="1">
        <f t="shared" si="0"/>
        <v>24692</v>
      </c>
      <c r="J6" s="1">
        <f>Table_1__12[[#This Row],[Population'[12']]]/Table_1__12[[#This Row],[Area]]</f>
        <v>179.7170542635659</v>
      </c>
    </row>
    <row r="7" spans="1:11" x14ac:dyDescent="0.45">
      <c r="A7" s="1" t="s">
        <v>320</v>
      </c>
      <c r="B7" s="1" t="s">
        <v>321</v>
      </c>
      <c r="C7" s="1" t="s">
        <v>322</v>
      </c>
      <c r="D7" s="1" t="s">
        <v>323</v>
      </c>
      <c r="E7" s="1" t="s">
        <v>324</v>
      </c>
      <c r="F7" s="1" t="s">
        <v>325</v>
      </c>
      <c r="G7" s="1" t="s">
        <v>326</v>
      </c>
      <c r="H7" s="1" t="s">
        <v>14</v>
      </c>
      <c r="I7" s="1">
        <f t="shared" si="0"/>
        <v>18334</v>
      </c>
      <c r="J7" s="1">
        <f>Table_1__12[[#This Row],[Population'[12']]]/Table_1__12[[#This Row],[Area]]</f>
        <v>78.273504273504273</v>
      </c>
    </row>
    <row r="8" spans="1:11" x14ac:dyDescent="0.45">
      <c r="A8" s="1" t="s">
        <v>327</v>
      </c>
      <c r="B8" s="1" t="s">
        <v>225</v>
      </c>
      <c r="C8" s="1" t="s">
        <v>328</v>
      </c>
      <c r="D8" s="1" t="s">
        <v>329</v>
      </c>
      <c r="E8" s="1" t="s">
        <v>330</v>
      </c>
      <c r="F8" s="1" t="s">
        <v>331</v>
      </c>
      <c r="G8" s="1" t="s">
        <v>332</v>
      </c>
      <c r="H8" s="1" t="s">
        <v>14</v>
      </c>
      <c r="I8" s="1">
        <f t="shared" si="0"/>
        <v>6555</v>
      </c>
      <c r="J8" s="1">
        <f>Table_1__12[[#This Row],[Population'[12']]]/Table_1__12[[#This Row],[Area]]</f>
        <v>433.14197530864197</v>
      </c>
    </row>
    <row r="9" spans="1:11" x14ac:dyDescent="0.45">
      <c r="A9" s="1" t="s">
        <v>333</v>
      </c>
      <c r="B9" s="1" t="s">
        <v>334</v>
      </c>
      <c r="C9" s="1" t="s">
        <v>335</v>
      </c>
      <c r="D9" s="1" t="s">
        <v>336</v>
      </c>
      <c r="E9" s="1" t="s">
        <v>337</v>
      </c>
      <c r="F9" s="1" t="s">
        <v>338</v>
      </c>
      <c r="G9" s="1" t="s">
        <v>339</v>
      </c>
      <c r="H9" s="1" t="s">
        <v>14</v>
      </c>
      <c r="I9" s="1">
        <f t="shared" si="0"/>
        <v>17077</v>
      </c>
      <c r="J9" s="1">
        <f>Table_1__12[[#This Row],[Population'[12']]]/Table_1__12[[#This Row],[Area]]</f>
        <v>218.82826086956521</v>
      </c>
    </row>
    <row r="10" spans="1:11" x14ac:dyDescent="0.45">
      <c r="A10" s="1" t="s">
        <v>340</v>
      </c>
      <c r="B10" s="1" t="s">
        <v>341</v>
      </c>
      <c r="C10" s="1" t="s">
        <v>342</v>
      </c>
      <c r="D10" s="1" t="s">
        <v>343</v>
      </c>
      <c r="E10" s="1" t="s">
        <v>344</v>
      </c>
      <c r="F10" s="1" t="s">
        <v>345</v>
      </c>
      <c r="G10" s="1" t="s">
        <v>346</v>
      </c>
      <c r="H10" s="1" t="s">
        <v>14</v>
      </c>
      <c r="I10" s="1">
        <f t="shared" si="0"/>
        <v>22970</v>
      </c>
      <c r="J10" s="1">
        <f>Table_1__12[[#This Row],[Population'[12']]]/Table_1__12[[#This Row],[Area]]</f>
        <v>69.595238095238102</v>
      </c>
    </row>
    <row r="11" spans="1:11" x14ac:dyDescent="0.45">
      <c r="A11" s="1" t="s">
        <v>347</v>
      </c>
      <c r="B11" s="1" t="s">
        <v>348</v>
      </c>
      <c r="C11" s="1" t="s">
        <v>349</v>
      </c>
      <c r="D11" s="1" t="s">
        <v>350</v>
      </c>
      <c r="E11" s="1" t="s">
        <v>351</v>
      </c>
      <c r="F11" s="1" t="s">
        <v>352</v>
      </c>
      <c r="G11" s="1" t="s">
        <v>353</v>
      </c>
      <c r="H11" s="1" t="s">
        <v>14</v>
      </c>
      <c r="I11" s="1">
        <f t="shared" si="0"/>
        <v>5264</v>
      </c>
      <c r="J11" s="1">
        <f>Table_1__12[[#This Row],[Population'[12']]]/Table_1__12[[#This Row],[Area]]</f>
        <v>42.126106194690266</v>
      </c>
    </row>
    <row r="12" spans="1:11" x14ac:dyDescent="0.45">
      <c r="A12" s="1" t="s">
        <v>354</v>
      </c>
      <c r="B12" s="1" t="s">
        <v>355</v>
      </c>
      <c r="C12" s="1" t="s">
        <v>356</v>
      </c>
      <c r="D12" s="1" t="s">
        <v>357</v>
      </c>
      <c r="E12" s="1" t="s">
        <v>358</v>
      </c>
      <c r="F12" s="1" t="s">
        <v>359</v>
      </c>
      <c r="G12" s="1" t="s">
        <v>360</v>
      </c>
      <c r="H12" s="1" t="s">
        <v>14</v>
      </c>
      <c r="I12" s="1">
        <f t="shared" si="0"/>
        <v>24823</v>
      </c>
      <c r="J12" s="1">
        <f>Table_1__12[[#This Row],[Population'[12']]]/Table_1__12[[#This Row],[Area]]</f>
        <v>625.84799999999996</v>
      </c>
    </row>
    <row r="13" spans="1:11" x14ac:dyDescent="0.45">
      <c r="A13" s="1" t="s">
        <v>361</v>
      </c>
      <c r="B13" s="1" t="s">
        <v>362</v>
      </c>
      <c r="C13" s="1" t="s">
        <v>363</v>
      </c>
      <c r="D13" s="1" t="s">
        <v>364</v>
      </c>
      <c r="E13" s="1" t="s">
        <v>365</v>
      </c>
      <c r="F13" s="1" t="s">
        <v>366</v>
      </c>
      <c r="G13" s="1" t="s">
        <v>367</v>
      </c>
      <c r="H13" s="1" t="s">
        <v>14</v>
      </c>
      <c r="I13" s="1">
        <f t="shared" si="0"/>
        <v>145576</v>
      </c>
      <c r="J13" s="1">
        <f>Table_1__12[[#This Row],[Population'[12']]]/Table_1__12[[#This Row],[Area]]</f>
        <v>59.506912442396313</v>
      </c>
    </row>
    <row r="15" spans="1:11" x14ac:dyDescent="0.45">
      <c r="A15" t="s">
        <v>368</v>
      </c>
      <c r="B15" t="s">
        <v>286</v>
      </c>
      <c r="C15" t="s">
        <v>369</v>
      </c>
      <c r="D15" t="s">
        <v>370</v>
      </c>
      <c r="E15" t="s">
        <v>371</v>
      </c>
      <c r="F15" t="s">
        <v>372</v>
      </c>
      <c r="G15" t="s">
        <v>7</v>
      </c>
      <c r="H15" t="s">
        <v>8</v>
      </c>
      <c r="I15" t="s">
        <v>288</v>
      </c>
      <c r="J15" t="s">
        <v>289</v>
      </c>
      <c r="K15" t="s">
        <v>4</v>
      </c>
    </row>
    <row r="16" spans="1:11" x14ac:dyDescent="0.45">
      <c r="A16" s="1" t="s">
        <v>368</v>
      </c>
      <c r="B16" s="1" t="s">
        <v>5</v>
      </c>
      <c r="C16" s="1" t="s">
        <v>373</v>
      </c>
      <c r="D16" s="1" t="s">
        <v>374</v>
      </c>
      <c r="E16" s="1" t="s">
        <v>6</v>
      </c>
      <c r="F16" s="1" t="s">
        <v>372</v>
      </c>
      <c r="G16" s="1" t="s">
        <v>7</v>
      </c>
      <c r="H16" s="1" t="s">
        <v>8</v>
      </c>
      <c r="I16" s="1" t="s">
        <v>291</v>
      </c>
      <c r="J16" s="1" t="s">
        <v>292</v>
      </c>
      <c r="K16" s="1" t="s">
        <v>4</v>
      </c>
    </row>
    <row r="17" spans="1:11" x14ac:dyDescent="0.45">
      <c r="A17" s="1" t="s">
        <v>375</v>
      </c>
      <c r="B17" s="1" t="s">
        <v>37</v>
      </c>
      <c r="C17" s="1" t="s">
        <v>376</v>
      </c>
      <c r="D17" s="1" t="s">
        <v>377</v>
      </c>
      <c r="E17" s="1" t="s">
        <v>378</v>
      </c>
      <c r="F17" s="1" t="s">
        <v>379</v>
      </c>
      <c r="G17" s="1" t="s">
        <v>380</v>
      </c>
      <c r="H17" s="1" t="s">
        <v>381</v>
      </c>
      <c r="I17" s="1" t="s">
        <v>382</v>
      </c>
      <c r="J17" s="1" t="s">
        <v>383</v>
      </c>
      <c r="K17" s="1" t="s">
        <v>14</v>
      </c>
    </row>
    <row r="18" spans="1:11" x14ac:dyDescent="0.45">
      <c r="A18" s="1" t="s">
        <v>384</v>
      </c>
      <c r="B18" s="1" t="s">
        <v>385</v>
      </c>
      <c r="C18" s="1" t="s">
        <v>386</v>
      </c>
      <c r="D18" s="1" t="s">
        <v>387</v>
      </c>
      <c r="E18" s="1" t="s">
        <v>388</v>
      </c>
      <c r="F18" s="1" t="s">
        <v>389</v>
      </c>
      <c r="G18" s="1" t="s">
        <v>390</v>
      </c>
      <c r="H18" s="1" t="s">
        <v>391</v>
      </c>
      <c r="I18" s="1" t="s">
        <v>392</v>
      </c>
      <c r="J18" s="1" t="s">
        <v>393</v>
      </c>
      <c r="K18" s="1" t="s">
        <v>14</v>
      </c>
    </row>
    <row r="19" spans="1:11" x14ac:dyDescent="0.45">
      <c r="A19" s="1" t="s">
        <v>394</v>
      </c>
      <c r="B19" s="1" t="s">
        <v>395</v>
      </c>
      <c r="C19" s="1" t="s">
        <v>396</v>
      </c>
      <c r="D19" s="1" t="s">
        <v>377</v>
      </c>
      <c r="E19" s="1" t="s">
        <v>397</v>
      </c>
      <c r="F19" s="1" t="s">
        <v>379</v>
      </c>
      <c r="G19" s="1" t="s">
        <v>398</v>
      </c>
      <c r="H19" s="1" t="s">
        <v>399</v>
      </c>
      <c r="I19" s="1" t="s">
        <v>400</v>
      </c>
      <c r="J19" s="1" t="s">
        <v>401</v>
      </c>
      <c r="K19" s="1" t="s">
        <v>14</v>
      </c>
    </row>
    <row r="20" spans="1:11" x14ac:dyDescent="0.45">
      <c r="A20" s="1" t="s">
        <v>402</v>
      </c>
      <c r="B20" s="1" t="s">
        <v>403</v>
      </c>
      <c r="C20" s="1" t="s">
        <v>404</v>
      </c>
      <c r="D20" s="1" t="s">
        <v>405</v>
      </c>
      <c r="E20" s="1" t="s">
        <v>406</v>
      </c>
      <c r="F20" s="1" t="s">
        <v>379</v>
      </c>
      <c r="G20" s="1" t="s">
        <v>407</v>
      </c>
      <c r="H20" s="1" t="s">
        <v>408</v>
      </c>
      <c r="I20" s="1" t="s">
        <v>409</v>
      </c>
      <c r="J20" s="1" t="s">
        <v>410</v>
      </c>
      <c r="K20" s="1" t="s">
        <v>14</v>
      </c>
    </row>
    <row r="21" spans="1:11" x14ac:dyDescent="0.45">
      <c r="A21" s="1" t="s">
        <v>411</v>
      </c>
      <c r="B21" s="1" t="s">
        <v>412</v>
      </c>
      <c r="C21" s="1" t="s">
        <v>413</v>
      </c>
      <c r="D21" s="1" t="s">
        <v>377</v>
      </c>
      <c r="E21" s="1" t="s">
        <v>414</v>
      </c>
      <c r="F21" s="1" t="s">
        <v>379</v>
      </c>
      <c r="G21" s="1" t="s">
        <v>415</v>
      </c>
      <c r="H21" s="1" t="s">
        <v>416</v>
      </c>
      <c r="I21" s="1" t="s">
        <v>417</v>
      </c>
      <c r="J21" s="1" t="s">
        <v>418</v>
      </c>
      <c r="K21" s="1" t="s">
        <v>14</v>
      </c>
    </row>
    <row r="22" spans="1:11" x14ac:dyDescent="0.45">
      <c r="A22" s="1" t="s">
        <v>419</v>
      </c>
      <c r="B22" s="1" t="s">
        <v>420</v>
      </c>
      <c r="C22" s="1" t="s">
        <v>386</v>
      </c>
      <c r="D22" s="1" t="s">
        <v>405</v>
      </c>
      <c r="E22" s="1" t="s">
        <v>421</v>
      </c>
      <c r="F22" s="1" t="s">
        <v>379</v>
      </c>
      <c r="G22" s="1" t="s">
        <v>422</v>
      </c>
      <c r="H22" s="1" t="s">
        <v>423</v>
      </c>
      <c r="I22" s="1" t="s">
        <v>424</v>
      </c>
      <c r="J22" s="1" t="s">
        <v>425</v>
      </c>
      <c r="K22" s="1" t="s">
        <v>14</v>
      </c>
    </row>
    <row r="23" spans="1:11" x14ac:dyDescent="0.45">
      <c r="A23" s="1" t="s">
        <v>426</v>
      </c>
      <c r="B23" s="1" t="s">
        <v>427</v>
      </c>
      <c r="C23" s="1" t="s">
        <v>386</v>
      </c>
      <c r="D23" s="1" t="s">
        <v>387</v>
      </c>
      <c r="E23" s="1" t="s">
        <v>428</v>
      </c>
      <c r="F23" s="1" t="s">
        <v>429</v>
      </c>
      <c r="G23" s="1" t="s">
        <v>430</v>
      </c>
      <c r="H23" s="1" t="s">
        <v>431</v>
      </c>
      <c r="I23" s="1" t="s">
        <v>432</v>
      </c>
      <c r="J23" s="1" t="s">
        <v>433</v>
      </c>
      <c r="K23" s="1" t="s">
        <v>14</v>
      </c>
    </row>
    <row r="24" spans="1:11" x14ac:dyDescent="0.45">
      <c r="A24" s="1" t="s">
        <v>434</v>
      </c>
      <c r="B24" s="1" t="s">
        <v>435</v>
      </c>
      <c r="C24" s="1" t="s">
        <v>436</v>
      </c>
      <c r="D24" s="1" t="s">
        <v>377</v>
      </c>
      <c r="E24" s="1" t="s">
        <v>414</v>
      </c>
      <c r="F24" s="1" t="s">
        <v>379</v>
      </c>
      <c r="G24" s="1" t="s">
        <v>437</v>
      </c>
      <c r="H24" s="1" t="s">
        <v>438</v>
      </c>
      <c r="I24" s="1" t="s">
        <v>439</v>
      </c>
      <c r="J24" s="1" t="s">
        <v>440</v>
      </c>
      <c r="K24" s="1" t="s">
        <v>14</v>
      </c>
    </row>
    <row r="25" spans="1:11" x14ac:dyDescent="0.45">
      <c r="A25" s="1" t="s">
        <v>441</v>
      </c>
      <c r="B25" s="1" t="s">
        <v>442</v>
      </c>
      <c r="C25" s="1" t="s">
        <v>443</v>
      </c>
      <c r="D25" s="1" t="s">
        <v>377</v>
      </c>
      <c r="E25" s="1" t="s">
        <v>444</v>
      </c>
      <c r="F25" s="1" t="s">
        <v>379</v>
      </c>
      <c r="G25" s="1" t="s">
        <v>445</v>
      </c>
      <c r="H25" s="1" t="s">
        <v>446</v>
      </c>
      <c r="I25" s="1" t="s">
        <v>447</v>
      </c>
      <c r="J25" s="1" t="s">
        <v>448</v>
      </c>
      <c r="K25" s="1" t="s">
        <v>14</v>
      </c>
    </row>
    <row r="26" spans="1:11" x14ac:dyDescent="0.45">
      <c r="A26" s="1" t="s">
        <v>449</v>
      </c>
      <c r="B26" s="1" t="s">
        <v>450</v>
      </c>
      <c r="C26" s="1" t="s">
        <v>451</v>
      </c>
      <c r="D26" s="1" t="s">
        <v>377</v>
      </c>
      <c r="E26" s="1" t="s">
        <v>444</v>
      </c>
      <c r="F26" s="1" t="s">
        <v>379</v>
      </c>
      <c r="G26" s="1" t="s">
        <v>452</v>
      </c>
      <c r="H26" s="1" t="s">
        <v>453</v>
      </c>
      <c r="I26" s="1" t="s">
        <v>454</v>
      </c>
      <c r="J26" s="1" t="s">
        <v>455</v>
      </c>
      <c r="K26" s="1" t="s">
        <v>14</v>
      </c>
    </row>
    <row r="27" spans="1:11" x14ac:dyDescent="0.45">
      <c r="A27" s="1" t="s">
        <v>456</v>
      </c>
      <c r="B27" s="1" t="s">
        <v>457</v>
      </c>
      <c r="C27" s="1" t="s">
        <v>458</v>
      </c>
      <c r="D27" s="1" t="s">
        <v>405</v>
      </c>
      <c r="E27" s="1" t="s">
        <v>459</v>
      </c>
      <c r="F27" s="1" t="s">
        <v>379</v>
      </c>
      <c r="G27" s="1" t="s">
        <v>460</v>
      </c>
      <c r="H27" s="1" t="s">
        <v>461</v>
      </c>
      <c r="I27" s="1" t="s">
        <v>462</v>
      </c>
      <c r="J27" s="1" t="s">
        <v>463</v>
      </c>
      <c r="K27" s="1" t="s">
        <v>14</v>
      </c>
    </row>
    <row r="28" spans="1:11" x14ac:dyDescent="0.45">
      <c r="A28" s="1" t="s">
        <v>464</v>
      </c>
      <c r="B28" s="1" t="s">
        <v>465</v>
      </c>
      <c r="C28" s="1" t="s">
        <v>466</v>
      </c>
      <c r="D28" s="1" t="s">
        <v>377</v>
      </c>
      <c r="E28" s="1" t="s">
        <v>414</v>
      </c>
      <c r="F28" s="1" t="s">
        <v>379</v>
      </c>
      <c r="G28" s="1" t="s">
        <v>467</v>
      </c>
      <c r="H28" s="1" t="s">
        <v>468</v>
      </c>
      <c r="I28" s="1" t="s">
        <v>469</v>
      </c>
      <c r="J28" s="1" t="s">
        <v>470</v>
      </c>
      <c r="K28" s="1" t="s">
        <v>14</v>
      </c>
    </row>
    <row r="29" spans="1:11" x14ac:dyDescent="0.45">
      <c r="A29" s="1" t="s">
        <v>471</v>
      </c>
      <c r="B29" s="1" t="s">
        <v>472</v>
      </c>
      <c r="C29" s="1" t="s">
        <v>473</v>
      </c>
      <c r="D29" s="1" t="s">
        <v>405</v>
      </c>
      <c r="E29" s="1" t="s">
        <v>474</v>
      </c>
      <c r="F29" s="1" t="s">
        <v>379</v>
      </c>
      <c r="G29" s="1" t="s">
        <v>475</v>
      </c>
      <c r="H29" s="1" t="s">
        <v>317</v>
      </c>
      <c r="I29" s="1" t="s">
        <v>476</v>
      </c>
      <c r="J29" s="1" t="s">
        <v>477</v>
      </c>
      <c r="K29" s="1" t="s">
        <v>14</v>
      </c>
    </row>
    <row r="30" spans="1:11" x14ac:dyDescent="0.45">
      <c r="A30" s="1" t="s">
        <v>478</v>
      </c>
      <c r="B30" s="1" t="s">
        <v>479</v>
      </c>
      <c r="C30" s="1" t="s">
        <v>480</v>
      </c>
      <c r="D30" s="1" t="s">
        <v>405</v>
      </c>
      <c r="E30" s="1" t="s">
        <v>481</v>
      </c>
      <c r="F30" s="1" t="s">
        <v>482</v>
      </c>
      <c r="G30" s="1" t="s">
        <v>483</v>
      </c>
      <c r="H30" s="1" t="s">
        <v>484</v>
      </c>
      <c r="I30" s="1" t="s">
        <v>485</v>
      </c>
      <c r="J30" s="1" t="s">
        <v>486</v>
      </c>
      <c r="K30" s="1" t="s">
        <v>14</v>
      </c>
    </row>
    <row r="31" spans="1:11" x14ac:dyDescent="0.45">
      <c r="A31" s="1" t="s">
        <v>487</v>
      </c>
      <c r="B31" s="1" t="s">
        <v>488</v>
      </c>
      <c r="C31" s="1" t="s">
        <v>489</v>
      </c>
      <c r="D31" s="1" t="s">
        <v>405</v>
      </c>
      <c r="E31" s="1" t="s">
        <v>490</v>
      </c>
      <c r="F31" s="1" t="s">
        <v>491</v>
      </c>
      <c r="G31" s="1" t="s">
        <v>492</v>
      </c>
      <c r="H31" s="1" t="s">
        <v>493</v>
      </c>
      <c r="I31" s="1" t="s">
        <v>494</v>
      </c>
      <c r="J31" s="1" t="s">
        <v>495</v>
      </c>
      <c r="K31" s="1" t="s">
        <v>14</v>
      </c>
    </row>
    <row r="32" spans="1:11" x14ac:dyDescent="0.45">
      <c r="A32" s="1" t="s">
        <v>496</v>
      </c>
      <c r="B32" s="1" t="s">
        <v>497</v>
      </c>
      <c r="C32" s="1" t="s">
        <v>386</v>
      </c>
      <c r="D32" s="1" t="s">
        <v>387</v>
      </c>
      <c r="E32" s="1" t="s">
        <v>498</v>
      </c>
      <c r="F32" s="1" t="s">
        <v>379</v>
      </c>
      <c r="G32" s="1" t="s">
        <v>499</v>
      </c>
      <c r="H32" s="1" t="s">
        <v>500</v>
      </c>
      <c r="I32" s="1" t="s">
        <v>501</v>
      </c>
      <c r="J32" s="1" t="s">
        <v>502</v>
      </c>
      <c r="K32" s="1" t="s">
        <v>14</v>
      </c>
    </row>
    <row r="33" spans="1:11" x14ac:dyDescent="0.45">
      <c r="A33" s="1" t="s">
        <v>503</v>
      </c>
      <c r="B33" s="1" t="s">
        <v>504</v>
      </c>
      <c r="C33" s="1" t="s">
        <v>386</v>
      </c>
      <c r="D33" s="1" t="s">
        <v>505</v>
      </c>
      <c r="E33" s="1" t="s">
        <v>506</v>
      </c>
      <c r="F33" s="1" t="s">
        <v>379</v>
      </c>
      <c r="G33" s="1" t="s">
        <v>507</v>
      </c>
      <c r="H33" s="1" t="s">
        <v>508</v>
      </c>
      <c r="I33" s="1" t="s">
        <v>509</v>
      </c>
      <c r="J33" s="1" t="s">
        <v>510</v>
      </c>
      <c r="K33" s="1" t="s">
        <v>14</v>
      </c>
    </row>
    <row r="34" spans="1:11" x14ac:dyDescent="0.45">
      <c r="A34" s="1" t="s">
        <v>511</v>
      </c>
      <c r="B34" s="1" t="s">
        <v>379</v>
      </c>
      <c r="C34" s="1" t="s">
        <v>379</v>
      </c>
      <c r="D34" s="1" t="s">
        <v>379</v>
      </c>
      <c r="E34" s="1" t="s">
        <v>512</v>
      </c>
      <c r="F34" s="1" t="s">
        <v>513</v>
      </c>
      <c r="G34" s="1" t="s">
        <v>514</v>
      </c>
      <c r="H34" s="1" t="s">
        <v>515</v>
      </c>
      <c r="I34" s="1" t="s">
        <v>516</v>
      </c>
      <c r="J34" s="1" t="s">
        <v>517</v>
      </c>
      <c r="K34" s="1" t="s">
        <v>14</v>
      </c>
    </row>
    <row r="35" spans="1:11" x14ac:dyDescent="0.45">
      <c r="A35" s="1" t="s">
        <v>518</v>
      </c>
      <c r="B35" s="1" t="s">
        <v>519</v>
      </c>
      <c r="C35" s="1" t="s">
        <v>386</v>
      </c>
      <c r="D35" s="1" t="s">
        <v>387</v>
      </c>
      <c r="E35" s="1" t="s">
        <v>520</v>
      </c>
      <c r="F35" s="1" t="s">
        <v>521</v>
      </c>
      <c r="G35" s="1" t="s">
        <v>522</v>
      </c>
      <c r="H35" s="1" t="s">
        <v>523</v>
      </c>
      <c r="I35" s="1" t="s">
        <v>524</v>
      </c>
      <c r="J35" s="1" t="s">
        <v>525</v>
      </c>
      <c r="K35" s="1" t="s">
        <v>14</v>
      </c>
    </row>
    <row r="36" spans="1:11" x14ac:dyDescent="0.45">
      <c r="A36" s="1" t="s">
        <v>526</v>
      </c>
      <c r="B36" s="1" t="s">
        <v>527</v>
      </c>
      <c r="C36" s="1" t="s">
        <v>386</v>
      </c>
      <c r="D36" s="1" t="s">
        <v>405</v>
      </c>
      <c r="E36" s="1" t="s">
        <v>528</v>
      </c>
      <c r="F36" s="1" t="s">
        <v>379</v>
      </c>
      <c r="G36" s="1" t="s">
        <v>529</v>
      </c>
      <c r="H36" s="1" t="s">
        <v>461</v>
      </c>
      <c r="I36" s="1" t="s">
        <v>530</v>
      </c>
      <c r="J36" s="1" t="s">
        <v>531</v>
      </c>
      <c r="K36" s="1" t="s">
        <v>14</v>
      </c>
    </row>
  </sheetData>
  <phoneticPr fontId="1" type="noConversion"/>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C70E4-5C35-400F-8EA0-0916D4C611AF}">
  <dimension ref="A1:H25"/>
  <sheetViews>
    <sheetView workbookViewId="0">
      <selection activeCell="I18" sqref="I18"/>
    </sheetView>
  </sheetViews>
  <sheetFormatPr defaultRowHeight="14.25" x14ac:dyDescent="0.45"/>
  <cols>
    <col min="1" max="1" width="20.265625" bestFit="1" customWidth="1"/>
    <col min="2" max="2" width="13.265625" bestFit="1" customWidth="1"/>
    <col min="3" max="3" width="14.59765625" bestFit="1" customWidth="1"/>
    <col min="4" max="4" width="17.265625" bestFit="1" customWidth="1"/>
    <col min="5" max="5" width="6.86328125" bestFit="1" customWidth="1"/>
    <col min="7" max="7" width="13.33203125" customWidth="1"/>
  </cols>
  <sheetData>
    <row r="1" spans="1:8" x14ac:dyDescent="0.45">
      <c r="A1" t="s">
        <v>0</v>
      </c>
      <c r="B1" t="s">
        <v>1188</v>
      </c>
      <c r="C1" t="s">
        <v>3462</v>
      </c>
      <c r="D1" t="s">
        <v>3463</v>
      </c>
      <c r="E1" t="s">
        <v>4</v>
      </c>
      <c r="F1" t="s">
        <v>4838</v>
      </c>
      <c r="G1" t="s">
        <v>4839</v>
      </c>
      <c r="H1" t="s">
        <v>4840</v>
      </c>
    </row>
    <row r="2" spans="1:8" x14ac:dyDescent="0.45">
      <c r="A2" s="1" t="s">
        <v>3464</v>
      </c>
      <c r="B2" s="1" t="s">
        <v>10</v>
      </c>
      <c r="C2" s="1" t="s">
        <v>3465</v>
      </c>
      <c r="D2" s="1" t="s">
        <v>3466</v>
      </c>
      <c r="E2" s="1" t="s">
        <v>14</v>
      </c>
      <c r="F2" s="1">
        <f t="shared" ref="F2:F25" si="0">VALUE(LEFT(D2,SEARCH("sq",D2)-2))</f>
        <v>430</v>
      </c>
      <c r="G2" s="10">
        <f>Table_1__18[[#This Row],[Population'[6']'[7']]]/Table_1__18[[#This Row],[Area]]</f>
        <v>215.7605633802817</v>
      </c>
      <c r="H2" s="1"/>
    </row>
    <row r="3" spans="1:8" x14ac:dyDescent="0.45">
      <c r="A3" s="1" t="s">
        <v>3467</v>
      </c>
      <c r="B3" s="1" t="s">
        <v>16</v>
      </c>
      <c r="C3" s="1" t="s">
        <v>3468</v>
      </c>
      <c r="D3" s="1" t="s">
        <v>2301</v>
      </c>
      <c r="E3" s="1" t="s">
        <v>14</v>
      </c>
      <c r="F3" s="1">
        <f t="shared" si="0"/>
        <v>588</v>
      </c>
      <c r="G3" s="10">
        <f>Table_1__18[[#This Row],[Population'[6']'[7']]]/Table_1__18[[#This Row],[Area]]</f>
        <v>10.04949480158149</v>
      </c>
      <c r="H3" s="1"/>
    </row>
    <row r="4" spans="1:8" x14ac:dyDescent="0.45">
      <c r="A4" s="1" t="s">
        <v>3469</v>
      </c>
      <c r="B4" s="1" t="s">
        <v>20</v>
      </c>
      <c r="C4" s="1" t="s">
        <v>3470</v>
      </c>
      <c r="D4" s="1" t="s">
        <v>3471</v>
      </c>
      <c r="E4" s="1" t="s">
        <v>14</v>
      </c>
      <c r="F4" s="1">
        <f t="shared" si="0"/>
        <v>682</v>
      </c>
      <c r="G4" s="10">
        <f>Table_1__18[[#This Row],[Population'[6']'[7']]]/Table_1__18[[#This Row],[Area]]</f>
        <v>238.27198027937553</v>
      </c>
      <c r="H4" s="1"/>
    </row>
    <row r="5" spans="1:8" x14ac:dyDescent="0.45">
      <c r="A5" s="1" t="s">
        <v>3472</v>
      </c>
      <c r="B5" s="1" t="s">
        <v>3473</v>
      </c>
      <c r="C5" s="1" t="s">
        <v>3474</v>
      </c>
      <c r="D5" s="1" t="s">
        <v>3475</v>
      </c>
      <c r="E5" s="1" t="s">
        <v>14</v>
      </c>
      <c r="F5" s="1">
        <f t="shared" si="0"/>
        <v>92</v>
      </c>
      <c r="G5" s="10">
        <f>Table_1__18[[#This Row],[Population'[6']'[7']]]/Table_1__18[[#This Row],[Area]]</f>
        <v>17.196674311926607</v>
      </c>
      <c r="H5" s="1"/>
    </row>
    <row r="6" spans="1:8" x14ac:dyDescent="0.45">
      <c r="A6" s="1" t="s">
        <v>3476</v>
      </c>
      <c r="B6" s="1" t="s">
        <v>29</v>
      </c>
      <c r="C6" s="1" t="s">
        <v>3477</v>
      </c>
      <c r="D6" s="1" t="s">
        <v>3235</v>
      </c>
      <c r="E6" s="1" t="s">
        <v>14</v>
      </c>
      <c r="F6" s="1">
        <f t="shared" si="0"/>
        <v>345</v>
      </c>
      <c r="G6" s="10">
        <f>Table_1__18[[#This Row],[Population'[6']'[7']]]/Table_1__18[[#This Row],[Area]]</f>
        <v>23.249255635899615</v>
      </c>
      <c r="H6" s="1"/>
    </row>
    <row r="7" spans="1:8" x14ac:dyDescent="0.45">
      <c r="A7" s="1" t="s">
        <v>3478</v>
      </c>
      <c r="B7" s="1" t="s">
        <v>33</v>
      </c>
      <c r="C7" s="1" t="s">
        <v>3479</v>
      </c>
      <c r="D7" s="1" t="s">
        <v>2015</v>
      </c>
      <c r="E7" s="1" t="s">
        <v>14</v>
      </c>
      <c r="F7" s="1">
        <f t="shared" si="0"/>
        <v>326</v>
      </c>
      <c r="G7" s="10">
        <f>Table_1__18[[#This Row],[Population'[6']'[7']]]/Table_1__18[[#This Row],[Area]]</f>
        <v>126.16193480546792</v>
      </c>
      <c r="H7" s="1"/>
    </row>
    <row r="8" spans="1:8" x14ac:dyDescent="0.45">
      <c r="A8" s="1" t="s">
        <v>583</v>
      </c>
      <c r="B8" s="1" t="s">
        <v>37</v>
      </c>
      <c r="C8" s="1" t="s">
        <v>3480</v>
      </c>
      <c r="D8" s="1" t="s">
        <v>1611</v>
      </c>
      <c r="E8" s="1" t="s">
        <v>14</v>
      </c>
      <c r="F8" s="1">
        <f t="shared" si="0"/>
        <v>452</v>
      </c>
      <c r="G8" s="10">
        <f>Table_1__18[[#This Row],[Population'[6']'[7']]]/Table_1__18[[#This Row],[Area]]</f>
        <v>34.899299474605954</v>
      </c>
      <c r="H8" s="1"/>
    </row>
    <row r="9" spans="1:8" x14ac:dyDescent="0.45">
      <c r="A9" s="1" t="s">
        <v>3481</v>
      </c>
      <c r="B9" s="1" t="s">
        <v>41</v>
      </c>
      <c r="C9" s="1" t="s">
        <v>3482</v>
      </c>
      <c r="D9" s="1" t="s">
        <v>2555</v>
      </c>
      <c r="E9" s="1" t="s">
        <v>14</v>
      </c>
      <c r="F9" s="1">
        <f t="shared" si="0"/>
        <v>418</v>
      </c>
      <c r="G9" s="10">
        <f>Table_1__18[[#This Row],[Population'[6']'[7']]]/Table_1__18[[#This Row],[Area]]</f>
        <v>48.527142857142856</v>
      </c>
      <c r="H9" s="1"/>
    </row>
    <row r="10" spans="1:8" x14ac:dyDescent="0.45">
      <c r="A10" s="1" t="s">
        <v>3483</v>
      </c>
      <c r="B10" s="1" t="s">
        <v>45</v>
      </c>
      <c r="C10" s="1" t="s">
        <v>3484</v>
      </c>
      <c r="D10" s="1" t="s">
        <v>3485</v>
      </c>
      <c r="E10" s="1" t="s">
        <v>14</v>
      </c>
      <c r="F10" s="1">
        <f t="shared" si="0"/>
        <v>643</v>
      </c>
      <c r="G10" s="10">
        <f>Table_1__18[[#This Row],[Population'[6']'[7']]]/Table_1__18[[#This Row],[Area]]</f>
        <v>26.299770114942529</v>
      </c>
      <c r="H10" s="1"/>
    </row>
    <row r="11" spans="1:8" x14ac:dyDescent="0.45">
      <c r="A11" s="1" t="s">
        <v>3486</v>
      </c>
      <c r="B11" s="1" t="s">
        <v>49</v>
      </c>
      <c r="C11" s="1" t="s">
        <v>3487</v>
      </c>
      <c r="D11" s="1" t="s">
        <v>3488</v>
      </c>
      <c r="E11" s="1" t="s">
        <v>14</v>
      </c>
      <c r="F11" s="1">
        <f t="shared" si="0"/>
        <v>540</v>
      </c>
      <c r="G11" s="10">
        <f>Table_1__18[[#This Row],[Population'[6']'[7']]]/Table_1__18[[#This Row],[Area]]</f>
        <v>42.939257592800899</v>
      </c>
      <c r="H11" s="1"/>
    </row>
    <row r="12" spans="1:8" x14ac:dyDescent="0.45">
      <c r="A12" s="1" t="s">
        <v>3489</v>
      </c>
      <c r="B12" s="1" t="s">
        <v>53</v>
      </c>
      <c r="C12" s="1" t="s">
        <v>3490</v>
      </c>
      <c r="D12" s="1" t="s">
        <v>1495</v>
      </c>
      <c r="E12" s="1" t="s">
        <v>14</v>
      </c>
      <c r="F12" s="1">
        <f t="shared" si="0"/>
        <v>667</v>
      </c>
      <c r="G12" s="10">
        <f>Table_1__18[[#This Row],[Population'[6']'[7']]]/Table_1__18[[#This Row],[Area]]</f>
        <v>3.8681745487777017</v>
      </c>
      <c r="H12" s="1"/>
    </row>
    <row r="13" spans="1:8" x14ac:dyDescent="0.45">
      <c r="A13" s="1" t="s">
        <v>3491</v>
      </c>
      <c r="B13" s="1" t="s">
        <v>57</v>
      </c>
      <c r="C13" s="1" t="s">
        <v>3492</v>
      </c>
      <c r="D13" s="1" t="s">
        <v>3493</v>
      </c>
      <c r="E13" s="1" t="s">
        <v>14</v>
      </c>
      <c r="F13" s="1">
        <f t="shared" si="0"/>
        <v>656</v>
      </c>
      <c r="G13" s="10">
        <f>Table_1__18[[#This Row],[Population'[6']'[7']]]/Table_1__18[[#This Row],[Area]]</f>
        <v>94.997297297297294</v>
      </c>
      <c r="H13" s="1"/>
    </row>
    <row r="14" spans="1:8" x14ac:dyDescent="0.45">
      <c r="A14" s="1" t="s">
        <v>3494</v>
      </c>
      <c r="B14" s="1" t="s">
        <v>61</v>
      </c>
      <c r="C14" s="1" t="s">
        <v>3495</v>
      </c>
      <c r="D14" s="1" t="s">
        <v>3496</v>
      </c>
      <c r="E14" s="1" t="s">
        <v>14</v>
      </c>
      <c r="F14" s="1">
        <f t="shared" si="0"/>
        <v>527</v>
      </c>
      <c r="G14" s="10">
        <f>Table_1__18[[#This Row],[Population'[6']'[7']]]/Table_1__18[[#This Row],[Area]]</f>
        <v>12.481807081807082</v>
      </c>
      <c r="H14" s="1"/>
    </row>
    <row r="15" spans="1:8" x14ac:dyDescent="0.45">
      <c r="A15" s="1" t="s">
        <v>733</v>
      </c>
      <c r="B15" s="1" t="s">
        <v>66</v>
      </c>
      <c r="C15" s="1" t="s">
        <v>3497</v>
      </c>
      <c r="D15" s="1" t="s">
        <v>2220</v>
      </c>
      <c r="E15" s="1" t="s">
        <v>14</v>
      </c>
      <c r="F15" s="1">
        <f t="shared" si="0"/>
        <v>254</v>
      </c>
      <c r="G15" s="10">
        <f>Table_1__18[[#This Row],[Population'[6']'[7']]]/Table_1__18[[#This Row],[Area]]</f>
        <v>45.902696365767881</v>
      </c>
      <c r="H15" s="1"/>
    </row>
    <row r="16" spans="1:8" x14ac:dyDescent="0.45">
      <c r="A16" s="1" t="s">
        <v>1390</v>
      </c>
      <c r="B16" s="1" t="s">
        <v>70</v>
      </c>
      <c r="C16" s="1" t="s">
        <v>3498</v>
      </c>
      <c r="D16" s="1" t="s">
        <v>2001</v>
      </c>
      <c r="E16" s="1" t="s">
        <v>14</v>
      </c>
      <c r="F16" s="1">
        <f t="shared" si="0"/>
        <v>414</v>
      </c>
      <c r="G16" s="10">
        <f>Table_1__18[[#This Row],[Population'[6']'[7']]]/Table_1__18[[#This Row],[Area]]</f>
        <v>9.7158218125960065</v>
      </c>
      <c r="H16" s="1"/>
    </row>
    <row r="17" spans="1:8" x14ac:dyDescent="0.45">
      <c r="A17" s="1" t="s">
        <v>11</v>
      </c>
      <c r="B17" s="1" t="s">
        <v>74</v>
      </c>
      <c r="C17" s="1" t="s">
        <v>3499</v>
      </c>
      <c r="D17" s="1" t="s">
        <v>3500</v>
      </c>
      <c r="E17" s="1" t="s">
        <v>14</v>
      </c>
      <c r="F17" s="1">
        <f t="shared" si="0"/>
        <v>507</v>
      </c>
      <c r="G17" s="10">
        <f>Table_1__18[[#This Row],[Population'[6']'[7']]]/Table_1__18[[#This Row],[Area]]</f>
        <v>158.27616050354052</v>
      </c>
      <c r="H17" s="1"/>
    </row>
    <row r="18" spans="1:8" x14ac:dyDescent="0.45">
      <c r="A18" s="1" t="s">
        <v>3501</v>
      </c>
      <c r="B18" s="1" t="s">
        <v>79</v>
      </c>
      <c r="C18" s="1" t="s">
        <v>3502</v>
      </c>
      <c r="D18" s="1" t="s">
        <v>3503</v>
      </c>
      <c r="E18" s="1" t="s">
        <v>14</v>
      </c>
      <c r="F18" s="1">
        <f t="shared" si="0"/>
        <v>498</v>
      </c>
      <c r="G18" s="10">
        <f>Table_1__19[[#This Row],[Population'[7']]]/Table_1__19[[#This Row],[Column1]]</f>
        <v>1769.3534136546184</v>
      </c>
      <c r="H18" s="1"/>
    </row>
    <row r="19" spans="1:8" x14ac:dyDescent="0.45">
      <c r="A19" s="1" t="s">
        <v>3504</v>
      </c>
      <c r="B19" s="1" t="s">
        <v>84</v>
      </c>
      <c r="C19" s="1" t="s">
        <v>3505</v>
      </c>
      <c r="D19" s="1" t="s">
        <v>3506</v>
      </c>
      <c r="E19" s="1" t="s">
        <v>14</v>
      </c>
      <c r="F19" s="1">
        <f t="shared" si="0"/>
        <v>510</v>
      </c>
      <c r="G19" s="10">
        <f>Table_1__19[[#This Row],[Population'[7']]]/Table_1__19[[#This Row],[Column1]]</f>
        <v>95.284313725490193</v>
      </c>
      <c r="H19" s="1"/>
    </row>
    <row r="20" spans="1:8" x14ac:dyDescent="0.45">
      <c r="A20" s="1" t="s">
        <v>3451</v>
      </c>
      <c r="B20" s="1" t="s">
        <v>93</v>
      </c>
      <c r="C20" s="1" t="s">
        <v>3507</v>
      </c>
      <c r="D20" s="1" t="s">
        <v>3508</v>
      </c>
      <c r="E20" s="1" t="s">
        <v>14</v>
      </c>
      <c r="F20" s="1">
        <f t="shared" si="0"/>
        <v>611</v>
      </c>
      <c r="G20" s="10">
        <f>Table_1__19[[#This Row],[Population'[7']]]/Table_1__19[[#This Row],[Column1]]</f>
        <v>42.967266775777411</v>
      </c>
      <c r="H20" s="1"/>
    </row>
    <row r="21" spans="1:8" x14ac:dyDescent="0.45">
      <c r="A21" s="1" t="s">
        <v>3509</v>
      </c>
      <c r="B21" s="1" t="s">
        <v>89</v>
      </c>
      <c r="C21" s="1" t="s">
        <v>3510</v>
      </c>
      <c r="D21" s="1" t="s">
        <v>3508</v>
      </c>
      <c r="E21" s="1" t="s">
        <v>14</v>
      </c>
      <c r="F21" s="1">
        <f t="shared" si="0"/>
        <v>611</v>
      </c>
      <c r="G21" s="10">
        <f>Table_1__19[[#This Row],[Population'[7']]]/Table_1__19[[#This Row],[Column1]]</f>
        <v>178.37479541734862</v>
      </c>
      <c r="H21" s="1"/>
    </row>
    <row r="22" spans="1:8" x14ac:dyDescent="0.45">
      <c r="A22" s="1" t="s">
        <v>1961</v>
      </c>
      <c r="B22" s="1" t="s">
        <v>98</v>
      </c>
      <c r="C22" s="1" t="s">
        <v>3511</v>
      </c>
      <c r="D22" s="1" t="s">
        <v>2897</v>
      </c>
      <c r="E22" s="1" t="s">
        <v>14</v>
      </c>
      <c r="F22" s="1">
        <f t="shared" si="0"/>
        <v>477</v>
      </c>
      <c r="G22" s="10">
        <f>Table_1__19[[#This Row],[Population'[7']]]/Table_1__19[[#This Row],[Column1]]</f>
        <v>79.870020964360592</v>
      </c>
      <c r="H22" s="1"/>
    </row>
    <row r="23" spans="1:8" x14ac:dyDescent="0.45">
      <c r="A23" s="1" t="s">
        <v>62</v>
      </c>
      <c r="B23" s="1" t="s">
        <v>103</v>
      </c>
      <c r="C23" s="1" t="s">
        <v>3512</v>
      </c>
      <c r="D23" s="1" t="s">
        <v>3513</v>
      </c>
      <c r="E23" s="1" t="s">
        <v>14</v>
      </c>
      <c r="F23" s="1">
        <f t="shared" si="0"/>
        <v>468</v>
      </c>
      <c r="G23" s="10">
        <f>Table_1__19[[#This Row],[Population'[7']]]/Table_1__19[[#This Row],[Column1]]</f>
        <v>318.76068376068378</v>
      </c>
      <c r="H23" s="1"/>
    </row>
    <row r="24" spans="1:8" x14ac:dyDescent="0.45">
      <c r="A24" s="1" t="s">
        <v>3514</v>
      </c>
      <c r="B24" s="1" t="s">
        <v>106</v>
      </c>
      <c r="C24" s="1" t="s">
        <v>3515</v>
      </c>
      <c r="D24" s="1" t="s">
        <v>2789</v>
      </c>
      <c r="E24" s="1" t="s">
        <v>14</v>
      </c>
      <c r="F24" s="1">
        <f t="shared" si="0"/>
        <v>400</v>
      </c>
      <c r="G24" s="10">
        <f>Table_1__19[[#This Row],[Population'[7']]]/Table_1__19[[#This Row],[Column1]]</f>
        <v>251.61750000000001</v>
      </c>
      <c r="H24" s="1"/>
    </row>
    <row r="25" spans="1:8" x14ac:dyDescent="0.45">
      <c r="A25" s="1" t="s">
        <v>3516</v>
      </c>
      <c r="B25" s="1" t="s">
        <v>110</v>
      </c>
      <c r="C25" s="1" t="s">
        <v>3517</v>
      </c>
      <c r="D25" s="1" t="s">
        <v>2660</v>
      </c>
      <c r="E25" s="1" t="s">
        <v>14</v>
      </c>
      <c r="F25" s="1">
        <f t="shared" si="0"/>
        <v>695</v>
      </c>
      <c r="G25" s="10">
        <f>Table_1__19[[#This Row],[Population'[7']]]/Table_1__19[[#This Row],[Column1]]</f>
        <v>74.212949640287775</v>
      </c>
      <c r="H25" s="1"/>
    </row>
  </sheetData>
  <phoneticPr fontId="1" type="noConversion"/>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8FCA-B0AD-4960-AEAF-D319D5D4F389}">
  <dimension ref="A1:F15"/>
  <sheetViews>
    <sheetView topLeftCell="C1" workbookViewId="0">
      <selection activeCell="F2" sqref="F2"/>
    </sheetView>
  </sheetViews>
  <sheetFormatPr defaultRowHeight="14.25" x14ac:dyDescent="0.45"/>
  <cols>
    <col min="1" max="1" width="16.265625" bestFit="1" customWidth="1"/>
    <col min="2" max="2" width="14.1328125" bestFit="1" customWidth="1"/>
    <col min="3" max="3" width="15.59765625" bestFit="1" customWidth="1"/>
    <col min="4" max="4" width="18.73046875" bestFit="1" customWidth="1"/>
    <col min="5" max="5" width="9.06640625" style="11"/>
    <col min="6" max="6" width="10.19921875" bestFit="1" customWidth="1"/>
  </cols>
  <sheetData>
    <row r="1" spans="1:6" x14ac:dyDescent="0.45">
      <c r="A1" t="s">
        <v>0</v>
      </c>
      <c r="B1" t="s">
        <v>3518</v>
      </c>
      <c r="C1" t="s">
        <v>3519</v>
      </c>
      <c r="D1" t="s">
        <v>3520</v>
      </c>
      <c r="E1" s="11" t="s">
        <v>292</v>
      </c>
      <c r="F1" t="s">
        <v>7417</v>
      </c>
    </row>
    <row r="2" spans="1:6" x14ac:dyDescent="0.45">
      <c r="A2" s="1" t="s">
        <v>3521</v>
      </c>
      <c r="B2" s="1" t="s">
        <v>10</v>
      </c>
      <c r="C2" s="1" t="s">
        <v>3522</v>
      </c>
      <c r="D2" s="1" t="s">
        <v>1871</v>
      </c>
      <c r="E2" s="12">
        <f t="shared" ref="E2:E15" si="0">VALUE(LEFT(D2,SEARCH("sq",D2)-2))</f>
        <v>396</v>
      </c>
      <c r="F2" s="10">
        <f>Table_1__20[[#This Row],[Population'[16']]]/Table_1__20[[#This Row],[Area]]</f>
        <v>537.85353535353534</v>
      </c>
    </row>
    <row r="3" spans="1:6" x14ac:dyDescent="0.45">
      <c r="A3" s="1" t="s">
        <v>3523</v>
      </c>
      <c r="B3" s="1" t="s">
        <v>16</v>
      </c>
      <c r="C3" s="1" t="s">
        <v>3524</v>
      </c>
      <c r="D3" s="1" t="s">
        <v>3525</v>
      </c>
      <c r="E3" s="12">
        <f t="shared" si="0"/>
        <v>931</v>
      </c>
      <c r="F3" s="10">
        <f>Table_1__20[[#This Row],[Population'[16']]]/Table_1__20[[#This Row],[Area]]</f>
        <v>134.20408163265307</v>
      </c>
    </row>
    <row r="4" spans="1:6" x14ac:dyDescent="0.45">
      <c r="A4" s="1" t="s">
        <v>3526</v>
      </c>
      <c r="B4" s="1" t="s">
        <v>20</v>
      </c>
      <c r="C4" s="1" t="s">
        <v>3527</v>
      </c>
      <c r="D4" s="1" t="s">
        <v>1511</v>
      </c>
      <c r="E4" s="12">
        <f t="shared" si="0"/>
        <v>556</v>
      </c>
      <c r="F4" s="10">
        <f>Table_1__20[[#This Row],[Population'[16']]]/Table_1__20[[#This Row],[Area]]</f>
        <v>1016.5773381294964</v>
      </c>
    </row>
    <row r="5" spans="1:6" x14ac:dyDescent="0.45">
      <c r="A5" s="1" t="s">
        <v>3528</v>
      </c>
      <c r="B5" s="1" t="s">
        <v>25</v>
      </c>
      <c r="C5" s="1" t="s">
        <v>3529</v>
      </c>
      <c r="D5" s="1" t="s">
        <v>3530</v>
      </c>
      <c r="E5" s="12">
        <f t="shared" si="0"/>
        <v>104</v>
      </c>
      <c r="F5" s="10">
        <f>Table_1__20[[#This Row],[Population'[16']]]/Table_1__20[[#This Row],[Area]]</f>
        <v>166.65384615384616</v>
      </c>
    </row>
    <row r="6" spans="1:6" x14ac:dyDescent="0.45">
      <c r="A6" s="1" t="s">
        <v>3531</v>
      </c>
      <c r="B6" s="1" t="s">
        <v>29</v>
      </c>
      <c r="C6" s="1" t="s">
        <v>3532</v>
      </c>
      <c r="D6" s="1" t="s">
        <v>3503</v>
      </c>
      <c r="E6" s="12">
        <f t="shared" si="0"/>
        <v>498</v>
      </c>
      <c r="F6" s="10">
        <f>Table_1__20[[#This Row],[Population'[16']]]/Table_1__20[[#This Row],[Area]]</f>
        <v>1584.4056224899598</v>
      </c>
    </row>
    <row r="7" spans="1:6" x14ac:dyDescent="0.45">
      <c r="A7" s="1" t="s">
        <v>80</v>
      </c>
      <c r="B7" s="1" t="s">
        <v>33</v>
      </c>
      <c r="C7" s="1" t="s">
        <v>3533</v>
      </c>
      <c r="D7" s="1" t="s">
        <v>3534</v>
      </c>
      <c r="E7" s="12">
        <f t="shared" si="0"/>
        <v>702</v>
      </c>
      <c r="F7" s="10">
        <f>Table_1__20[[#This Row],[Population'[16']]]/Table_1__20[[#This Row],[Area]]</f>
        <v>99.971509971509974</v>
      </c>
    </row>
    <row r="8" spans="1:6" x14ac:dyDescent="0.45">
      <c r="A8" s="1" t="s">
        <v>3535</v>
      </c>
      <c r="B8" s="1" t="s">
        <v>37</v>
      </c>
      <c r="C8" s="1" t="s">
        <v>3536</v>
      </c>
      <c r="D8" s="1" t="s">
        <v>2333</v>
      </c>
      <c r="E8" s="12">
        <f t="shared" si="0"/>
        <v>618</v>
      </c>
      <c r="F8" s="10">
        <f>Table_1__20[[#This Row],[Population'[16']]]/Table_1__20[[#This Row],[Area]]</f>
        <v>754.64724919093851</v>
      </c>
    </row>
    <row r="9" spans="1:6" x14ac:dyDescent="0.45">
      <c r="A9" s="1" t="s">
        <v>3537</v>
      </c>
      <c r="B9" s="1" t="s">
        <v>41</v>
      </c>
      <c r="C9" s="1" t="s">
        <v>3538</v>
      </c>
      <c r="D9" s="1" t="s">
        <v>1741</v>
      </c>
      <c r="E9" s="12">
        <f t="shared" si="0"/>
        <v>529</v>
      </c>
      <c r="F9" s="10">
        <f>Table_1__20[[#This Row],[Population'[16']]]/Table_1__20[[#This Row],[Area]]</f>
        <v>304.0264650283554</v>
      </c>
    </row>
    <row r="10" spans="1:6" x14ac:dyDescent="0.45">
      <c r="A10" s="1" t="s">
        <v>1374</v>
      </c>
      <c r="B10" s="1" t="s">
        <v>45</v>
      </c>
      <c r="C10" s="1" t="s">
        <v>3539</v>
      </c>
      <c r="D10" s="1" t="s">
        <v>3540</v>
      </c>
      <c r="E10" s="12">
        <f t="shared" si="0"/>
        <v>824</v>
      </c>
      <c r="F10" s="10">
        <f>Table_1__20[[#This Row],[Population'[16']]]/Table_1__20[[#This Row],[Area]]</f>
        <v>1955.9453883495146</v>
      </c>
    </row>
    <row r="11" spans="1:6" x14ac:dyDescent="0.45">
      <c r="A11" s="1" t="s">
        <v>3541</v>
      </c>
      <c r="B11" s="1" t="s">
        <v>49</v>
      </c>
      <c r="C11" s="1" t="s">
        <v>3542</v>
      </c>
      <c r="D11" s="1" t="s">
        <v>3543</v>
      </c>
      <c r="E11" s="12">
        <f t="shared" si="0"/>
        <v>48</v>
      </c>
      <c r="F11" s="10">
        <f>Table_1__20[[#This Row],[Population'[16']]]/Table_1__20[[#This Row],[Area]]</f>
        <v>237.47916666666666</v>
      </c>
    </row>
    <row r="12" spans="1:6" x14ac:dyDescent="0.45">
      <c r="A12" s="1" t="s">
        <v>3544</v>
      </c>
      <c r="B12" s="1" t="s">
        <v>53</v>
      </c>
      <c r="C12" s="1" t="s">
        <v>3545</v>
      </c>
      <c r="D12" s="1" t="s">
        <v>2789</v>
      </c>
      <c r="E12" s="12">
        <f t="shared" si="0"/>
        <v>400</v>
      </c>
      <c r="F12" s="10">
        <f>Table_1__20[[#This Row],[Population'[16']]]/Table_1__20[[#This Row],[Area]]</f>
        <v>1766.9375</v>
      </c>
    </row>
    <row r="13" spans="1:6" x14ac:dyDescent="0.45">
      <c r="A13" s="1" t="s">
        <v>2753</v>
      </c>
      <c r="B13" s="1" t="s">
        <v>57</v>
      </c>
      <c r="C13" s="1" t="s">
        <v>3546</v>
      </c>
      <c r="D13" s="1" t="s">
        <v>3547</v>
      </c>
      <c r="E13" s="12">
        <f t="shared" si="0"/>
        <v>661</v>
      </c>
      <c r="F13" s="10">
        <f>Table_1__20[[#This Row],[Population'[16']]]/Table_1__20[[#This Row],[Area]]</f>
        <v>788.50529500756431</v>
      </c>
    </row>
    <row r="14" spans="1:6" x14ac:dyDescent="0.45">
      <c r="A14" s="1" t="s">
        <v>3548</v>
      </c>
      <c r="B14" s="1" t="s">
        <v>61</v>
      </c>
      <c r="C14" s="1" t="s">
        <v>3549</v>
      </c>
      <c r="D14" s="1" t="s">
        <v>3550</v>
      </c>
      <c r="E14" s="12">
        <f t="shared" si="0"/>
        <v>58</v>
      </c>
      <c r="F14" s="10">
        <f>Table_1__20[[#This Row],[Population'[16']]]/Table_1__20[[#This Row],[Area]]</f>
        <v>13860.465517241379</v>
      </c>
    </row>
    <row r="15" spans="1:6" x14ac:dyDescent="0.45">
      <c r="A15" s="1" t="s">
        <v>3516</v>
      </c>
      <c r="B15" s="1" t="s">
        <v>66</v>
      </c>
      <c r="C15" s="1" t="s">
        <v>3551</v>
      </c>
      <c r="D15" s="1" t="s">
        <v>3552</v>
      </c>
      <c r="E15" s="12">
        <f t="shared" si="0"/>
        <v>1513</v>
      </c>
      <c r="F15" s="10">
        <f>Table_1__20[[#This Row],[Population'[16']]]/Table_1__20[[#This Row],[Area]]</f>
        <v>548.99008592200926</v>
      </c>
    </row>
  </sheetData>
  <phoneticPr fontId="1"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9E8C-F3B5-467F-A92D-4ADE55EDA12C}">
  <dimension ref="A1:F84"/>
  <sheetViews>
    <sheetView workbookViewId="0">
      <selection activeCell="E1" sqref="E1"/>
    </sheetView>
  </sheetViews>
  <sheetFormatPr defaultRowHeight="14.25" x14ac:dyDescent="0.45"/>
  <cols>
    <col min="1" max="1" width="20" bestFit="1" customWidth="1"/>
    <col min="2" max="2" width="13.59765625" bestFit="1" customWidth="1"/>
    <col min="3" max="3" width="12.1328125" bestFit="1" customWidth="1"/>
    <col min="4" max="4" width="19.73046875" bestFit="1" customWidth="1"/>
    <col min="6" max="6" width="11.19921875" bestFit="1" customWidth="1"/>
  </cols>
  <sheetData>
    <row r="1" spans="1:6" x14ac:dyDescent="0.45">
      <c r="A1" t="s">
        <v>0</v>
      </c>
      <c r="B1" t="s">
        <v>3553</v>
      </c>
      <c r="C1" t="s">
        <v>291</v>
      </c>
      <c r="D1" t="s">
        <v>292</v>
      </c>
      <c r="E1" t="s">
        <v>7419</v>
      </c>
      <c r="F1" t="s">
        <v>7417</v>
      </c>
    </row>
    <row r="2" spans="1:6" x14ac:dyDescent="0.45">
      <c r="A2" s="1" t="s">
        <v>3554</v>
      </c>
      <c r="B2" s="1" t="s">
        <v>10</v>
      </c>
      <c r="C2" s="1" t="s">
        <v>3555</v>
      </c>
      <c r="D2" s="1" t="s">
        <v>3556</v>
      </c>
      <c r="E2" s="1">
        <f t="shared" ref="E2:E32" si="0">VALUE(LEFT(D2,SEARCH("sq",D2)-2))</f>
        <v>1791</v>
      </c>
      <c r="F2" s="7">
        <f>List_of_counties_edit___2[[#This Row],[Population]]/List_of_counties_edit___2[[#This Row],[Area2]]</f>
        <v>6.1094360692350644</v>
      </c>
    </row>
    <row r="3" spans="1:6" x14ac:dyDescent="0.45">
      <c r="A3" s="1" t="s">
        <v>3557</v>
      </c>
      <c r="B3" s="1" t="s">
        <v>16</v>
      </c>
      <c r="C3" s="1" t="s">
        <v>3558</v>
      </c>
      <c r="D3" s="1" t="s">
        <v>3559</v>
      </c>
      <c r="E3" s="1">
        <f t="shared" si="0"/>
        <v>5049</v>
      </c>
      <c r="F3" s="7">
        <f>List_of_counties_edit___2[[#This Row],[Population]]/List_of_counties_edit___2[[#This Row],[Area2]]</f>
        <v>1.9015646662705485</v>
      </c>
    </row>
    <row r="4" spans="1:6" x14ac:dyDescent="0.45">
      <c r="A4" s="1" t="s">
        <v>3560</v>
      </c>
      <c r="B4" s="1" t="s">
        <v>20</v>
      </c>
      <c r="C4" s="1" t="s">
        <v>3561</v>
      </c>
      <c r="D4" s="1" t="s">
        <v>3562</v>
      </c>
      <c r="E4" s="1">
        <f t="shared" si="0"/>
        <v>1833</v>
      </c>
      <c r="F4" s="7">
        <f>List_of_counties_edit___2[[#This Row],[Population]]/List_of_counties_edit___2[[#This Row],[Area2]]</f>
        <v>60.779050736497545</v>
      </c>
    </row>
    <row r="5" spans="1:6" x14ac:dyDescent="0.45">
      <c r="A5" s="1" t="s">
        <v>3563</v>
      </c>
      <c r="B5" s="1" t="s">
        <v>25</v>
      </c>
      <c r="C5" s="1" t="s">
        <v>3564</v>
      </c>
      <c r="D5" s="1" t="s">
        <v>3565</v>
      </c>
      <c r="E5" s="1">
        <f t="shared" si="0"/>
        <v>1695</v>
      </c>
      <c r="F5" s="7">
        <f>List_of_counties_edit___2[[#This Row],[Population]]/List_of_counties_edit___2[[#This Row],[Area2]]</f>
        <v>17.699115044247787</v>
      </c>
    </row>
    <row r="6" spans="1:6" x14ac:dyDescent="0.45">
      <c r="A6" s="1" t="s">
        <v>3566</v>
      </c>
      <c r="B6" s="1" t="s">
        <v>29</v>
      </c>
      <c r="C6" s="1" t="s">
        <v>3567</v>
      </c>
      <c r="D6" s="1" t="s">
        <v>3568</v>
      </c>
      <c r="E6" s="1">
        <f t="shared" si="0"/>
        <v>602</v>
      </c>
      <c r="F6" s="7">
        <f>List_of_counties_edit___2[[#This Row],[Population]]/List_of_counties_edit___2[[#This Row],[Area2]]</f>
        <v>39.199335548172755</v>
      </c>
    </row>
    <row r="7" spans="1:6" x14ac:dyDescent="0.45">
      <c r="A7" s="1" t="s">
        <v>3569</v>
      </c>
      <c r="B7" s="1" t="s">
        <v>33</v>
      </c>
      <c r="C7" s="1" t="s">
        <v>3570</v>
      </c>
      <c r="D7" s="1" t="s">
        <v>3571</v>
      </c>
      <c r="E7" s="1">
        <f t="shared" si="0"/>
        <v>681</v>
      </c>
      <c r="F7" s="7">
        <f>List_of_counties_edit___2[[#This Row],[Population]]/List_of_counties_edit___2[[#This Row],[Area2]]</f>
        <v>23.346549192364169</v>
      </c>
    </row>
    <row r="8" spans="1:6" x14ac:dyDescent="0.45">
      <c r="A8" s="1" t="s">
        <v>3572</v>
      </c>
      <c r="B8" s="1" t="s">
        <v>37</v>
      </c>
      <c r="C8" s="1" t="s">
        <v>3573</v>
      </c>
      <c r="D8" s="1" t="s">
        <v>3574</v>
      </c>
      <c r="E8" s="1">
        <f t="shared" si="0"/>
        <v>1069</v>
      </c>
      <c r="F8" s="7">
        <f>List_of_counties_edit___2[[#This Row],[Population]]/List_of_counties_edit___2[[#This Row],[Area2]]</f>
        <v>8.2881197380729645</v>
      </c>
    </row>
    <row r="9" spans="1:6" x14ac:dyDescent="0.45">
      <c r="A9" s="1" t="s">
        <v>3575</v>
      </c>
      <c r="B9" s="1" t="s">
        <v>41</v>
      </c>
      <c r="C9" s="1" t="s">
        <v>3577</v>
      </c>
      <c r="D9" s="1" t="s">
        <v>2650</v>
      </c>
      <c r="E9" s="1">
        <f t="shared" si="0"/>
        <v>577</v>
      </c>
      <c r="F9" s="7">
        <f>List_of_counties_edit___2[[#This Row],[Population]]/List_of_counties_edit___2[[#This Row],[Area2]]</f>
        <v>102.55285961871751</v>
      </c>
    </row>
    <row r="10" spans="1:6" x14ac:dyDescent="0.45">
      <c r="A10" s="1" t="s">
        <v>1407</v>
      </c>
      <c r="B10" s="1" t="s">
        <v>45</v>
      </c>
      <c r="C10" s="1" t="s">
        <v>3578</v>
      </c>
      <c r="D10" s="1" t="s">
        <v>3579</v>
      </c>
      <c r="E10" s="1">
        <f t="shared" si="0"/>
        <v>631</v>
      </c>
      <c r="F10" s="7">
        <f>List_of_counties_edit___2[[#This Row],[Population]]/List_of_counties_edit___2[[#This Row],[Area2]]</f>
        <v>170.79397781299525</v>
      </c>
    </row>
    <row r="11" spans="1:6" x14ac:dyDescent="0.45">
      <c r="A11" s="1" t="s">
        <v>3580</v>
      </c>
      <c r="B11" s="1" t="s">
        <v>49</v>
      </c>
      <c r="C11" s="1" t="s">
        <v>3581</v>
      </c>
      <c r="D11" s="1" t="s">
        <v>2888</v>
      </c>
      <c r="E11" s="1">
        <f t="shared" si="0"/>
        <v>860</v>
      </c>
      <c r="F11" s="7">
        <f>List_of_counties_edit___2[[#This Row],[Population]]/List_of_counties_edit___2[[#This Row],[Area2]]</f>
        <v>20.377906976744185</v>
      </c>
    </row>
    <row r="12" spans="1:6" x14ac:dyDescent="0.45">
      <c r="A12" s="1" t="s">
        <v>1609</v>
      </c>
      <c r="B12" s="1" t="s">
        <v>53</v>
      </c>
      <c r="C12" s="1" t="s">
        <v>3582</v>
      </c>
      <c r="D12" s="1" t="s">
        <v>3583</v>
      </c>
      <c r="E12" s="1">
        <f t="shared" si="0"/>
        <v>1581</v>
      </c>
      <c r="F12" s="7">
        <f>List_of_counties_edit___2[[#This Row],[Population]]/List_of_counties_edit___2[[#This Row],[Area2]]</f>
        <v>99.185958254269451</v>
      </c>
    </row>
    <row r="13" spans="1:6" x14ac:dyDescent="0.45">
      <c r="A13" s="1" t="s">
        <v>3584</v>
      </c>
      <c r="B13" s="1" t="s">
        <v>57</v>
      </c>
      <c r="C13" s="1" t="s">
        <v>3585</v>
      </c>
      <c r="D13" s="1" t="s">
        <v>1833</v>
      </c>
      <c r="E13" s="1">
        <f t="shared" si="0"/>
        <v>519</v>
      </c>
      <c r="F13" s="7">
        <f>List_of_counties_edit___2[[#This Row],[Population]]/List_of_counties_edit___2[[#This Row],[Area2]]</f>
        <v>87.183044315992291</v>
      </c>
    </row>
    <row r="14" spans="1:6" x14ac:dyDescent="0.45">
      <c r="A14" s="1" t="s">
        <v>40</v>
      </c>
      <c r="B14" s="1" t="s">
        <v>61</v>
      </c>
      <c r="C14" s="1" t="s">
        <v>3586</v>
      </c>
      <c r="D14" s="1" t="s">
        <v>2718</v>
      </c>
      <c r="E14" s="1">
        <f t="shared" si="0"/>
        <v>718</v>
      </c>
      <c r="F14" s="7">
        <f>List_of_counties_edit___2[[#This Row],[Population]]/List_of_counties_edit___2[[#This Row],[Area2]]</f>
        <v>189.61838440111421</v>
      </c>
    </row>
    <row r="15" spans="1:6" x14ac:dyDescent="0.45">
      <c r="A15" s="1" t="s">
        <v>2222</v>
      </c>
      <c r="B15" s="1" t="s">
        <v>66</v>
      </c>
      <c r="C15" s="1" t="s">
        <v>3587</v>
      </c>
      <c r="D15" s="1" t="s">
        <v>2241</v>
      </c>
      <c r="E15" s="1">
        <f t="shared" si="0"/>
        <v>508</v>
      </c>
      <c r="F15" s="7">
        <f>List_of_counties_edit___2[[#This Row],[Population]]/List_of_counties_edit___2[[#This Row],[Area2]]</f>
        <v>102.93897637795276</v>
      </c>
    </row>
    <row r="16" spans="1:6" x14ac:dyDescent="0.45">
      <c r="A16" s="1" t="s">
        <v>3588</v>
      </c>
      <c r="B16" s="1" t="s">
        <v>70</v>
      </c>
      <c r="C16" s="1" t="s">
        <v>3589</v>
      </c>
      <c r="D16" s="1" t="s">
        <v>3590</v>
      </c>
      <c r="E16" s="1">
        <f t="shared" si="0"/>
        <v>1391</v>
      </c>
      <c r="F16" s="7">
        <f>List_of_counties_edit___2[[#This Row],[Population]]/List_of_counties_edit___2[[#This Row],[Area2]]</f>
        <v>18.654924514737598</v>
      </c>
    </row>
    <row r="17" spans="1:6" x14ac:dyDescent="0.45">
      <c r="A17" s="1" t="s">
        <v>3591</v>
      </c>
      <c r="B17" s="1" t="s">
        <v>74</v>
      </c>
      <c r="C17" s="1" t="s">
        <v>3592</v>
      </c>
      <c r="D17" s="1" t="s">
        <v>2979</v>
      </c>
      <c r="E17" s="1">
        <f t="shared" si="0"/>
        <v>885</v>
      </c>
      <c r="F17" s="7">
        <f>List_of_counties_edit___2[[#This Row],[Population]]/List_of_counties_edit___2[[#This Row],[Area2]]</f>
        <v>29.550282485875705</v>
      </c>
    </row>
    <row r="18" spans="1:6" x14ac:dyDescent="0.45">
      <c r="A18" s="1" t="s">
        <v>3593</v>
      </c>
      <c r="B18" s="1" t="s">
        <v>79</v>
      </c>
      <c r="C18" s="1" t="s">
        <v>3594</v>
      </c>
      <c r="D18" s="1" t="s">
        <v>3595</v>
      </c>
      <c r="E18" s="1">
        <f t="shared" si="0"/>
        <v>2698</v>
      </c>
      <c r="F18" s="7">
        <f>List_of_counties_edit___2[[#This Row],[Population]]/List_of_counties_edit___2[[#This Row],[Area2]]</f>
        <v>14.277242401779096</v>
      </c>
    </row>
    <row r="19" spans="1:6" x14ac:dyDescent="0.45">
      <c r="A19" s="1" t="s">
        <v>3596</v>
      </c>
      <c r="B19" s="1" t="s">
        <v>84</v>
      </c>
      <c r="C19" s="1" t="s">
        <v>3597</v>
      </c>
      <c r="D19" s="1" t="s">
        <v>2637</v>
      </c>
      <c r="E19" s="1">
        <f t="shared" si="0"/>
        <v>575</v>
      </c>
      <c r="F19" s="7">
        <f>List_of_counties_edit___2[[#This Row],[Population]]/List_of_counties_edit___2[[#This Row],[Area2]]</f>
        <v>53.784347826086957</v>
      </c>
    </row>
    <row r="20" spans="1:6" x14ac:dyDescent="0.45">
      <c r="A20" s="1" t="s">
        <v>2236</v>
      </c>
      <c r="B20" s="1" t="s">
        <v>89</v>
      </c>
      <c r="C20" s="1" t="s">
        <v>3598</v>
      </c>
      <c r="D20" s="1" t="s">
        <v>2637</v>
      </c>
      <c r="E20" s="1">
        <f t="shared" si="0"/>
        <v>575</v>
      </c>
      <c r="F20" s="7">
        <f>List_of_counties_edit___2[[#This Row],[Population]]/List_of_counties_edit___2[[#This Row],[Area2]]</f>
        <v>131.09913043478261</v>
      </c>
    </row>
    <row r="21" spans="1:6" x14ac:dyDescent="0.45">
      <c r="A21" s="1" t="s">
        <v>642</v>
      </c>
      <c r="B21" s="1" t="s">
        <v>93</v>
      </c>
      <c r="C21" s="1" t="s">
        <v>3599</v>
      </c>
      <c r="D21" s="1" t="s">
        <v>2129</v>
      </c>
      <c r="E21" s="1">
        <f t="shared" si="0"/>
        <v>563</v>
      </c>
      <c r="F21" s="7">
        <f>List_of_counties_edit___2[[#This Row],[Population]]/List_of_counties_edit___2[[#This Row],[Area2]]</f>
        <v>24.99822380106572</v>
      </c>
    </row>
    <row r="22" spans="1:6" x14ac:dyDescent="0.45">
      <c r="A22" s="1" t="s">
        <v>1095</v>
      </c>
      <c r="B22" s="1" t="s">
        <v>98</v>
      </c>
      <c r="C22" s="1" t="s">
        <v>2274</v>
      </c>
      <c r="D22" s="1" t="s">
        <v>3600</v>
      </c>
      <c r="E22" s="1">
        <f t="shared" si="0"/>
        <v>1992</v>
      </c>
      <c r="F22" s="7">
        <f>List_of_counties_edit___2[[#This Row],[Population]]/List_of_counties_edit___2[[#This Row],[Area2]]</f>
        <v>18.608935742971887</v>
      </c>
    </row>
    <row r="23" spans="1:6" x14ac:dyDescent="0.45">
      <c r="A23" s="1" t="s">
        <v>2669</v>
      </c>
      <c r="B23" s="1" t="s">
        <v>103</v>
      </c>
      <c r="C23" s="1" t="s">
        <v>3601</v>
      </c>
      <c r="D23" s="1" t="s">
        <v>3602</v>
      </c>
      <c r="E23" s="1">
        <f t="shared" si="0"/>
        <v>777</v>
      </c>
      <c r="F23" s="7">
        <f>List_of_counties_edit___2[[#This Row],[Population]]/List_of_counties_edit___2[[#This Row],[Area2]]</f>
        <v>33.678249678249678</v>
      </c>
    </row>
    <row r="24" spans="1:6" x14ac:dyDescent="0.45">
      <c r="A24" s="1" t="s">
        <v>3603</v>
      </c>
      <c r="B24" s="1" t="s">
        <v>106</v>
      </c>
      <c r="C24" s="1" t="s">
        <v>3604</v>
      </c>
      <c r="D24" s="1" t="s">
        <v>2711</v>
      </c>
      <c r="E24" s="1">
        <f t="shared" si="0"/>
        <v>579</v>
      </c>
      <c r="F24" s="7">
        <f>List_of_counties_edit___2[[#This Row],[Population]]/List_of_counties_edit___2[[#This Row],[Area2]]</f>
        <v>186.11226252158895</v>
      </c>
    </row>
    <row r="25" spans="1:6" x14ac:dyDescent="0.45">
      <c r="A25" s="1" t="s">
        <v>2675</v>
      </c>
      <c r="B25" s="1" t="s">
        <v>110</v>
      </c>
      <c r="C25" s="1" t="s">
        <v>3605</v>
      </c>
      <c r="D25" s="1" t="s">
        <v>3606</v>
      </c>
      <c r="E25" s="1">
        <f t="shared" si="0"/>
        <v>882</v>
      </c>
      <c r="F25" s="7">
        <f>List_of_counties_edit___2[[#This Row],[Population]]/List_of_counties_edit___2[[#This Row],[Area2]]</f>
        <v>37.068027210884352</v>
      </c>
    </row>
    <row r="26" spans="1:6" x14ac:dyDescent="0.45">
      <c r="A26" s="1" t="s">
        <v>3607</v>
      </c>
      <c r="B26" s="1" t="s">
        <v>114</v>
      </c>
      <c r="C26" s="1" t="s">
        <v>3608</v>
      </c>
      <c r="D26" s="1" t="s">
        <v>2405</v>
      </c>
      <c r="E26" s="1">
        <f t="shared" si="0"/>
        <v>649</v>
      </c>
      <c r="F26" s="7">
        <f>List_of_counties_edit___2[[#This Row],[Population]]/List_of_counties_edit___2[[#This Row],[Area2]]</f>
        <v>656.07087827426813</v>
      </c>
    </row>
    <row r="27" spans="1:6" x14ac:dyDescent="0.45">
      <c r="A27" s="1" t="s">
        <v>3609</v>
      </c>
      <c r="B27" s="1" t="s">
        <v>118</v>
      </c>
      <c r="C27" s="1" t="s">
        <v>3610</v>
      </c>
      <c r="D27" s="1" t="s">
        <v>1452</v>
      </c>
      <c r="E27" s="1">
        <f t="shared" si="0"/>
        <v>516</v>
      </c>
      <c r="F27" s="7">
        <f>List_of_counties_edit___2[[#This Row],[Population]]/List_of_counties_edit___2[[#This Row],[Area2]]</f>
        <v>49.790697674418603</v>
      </c>
    </row>
    <row r="28" spans="1:6" x14ac:dyDescent="0.45">
      <c r="A28" s="1" t="s">
        <v>3611</v>
      </c>
      <c r="B28" s="1" t="s">
        <v>122</v>
      </c>
      <c r="C28" s="1" t="s">
        <v>3612</v>
      </c>
      <c r="D28" s="1" t="s">
        <v>3613</v>
      </c>
      <c r="E28" s="1">
        <f t="shared" si="0"/>
        <v>1476</v>
      </c>
      <c r="F28" s="7">
        <f>List_of_counties_edit___2[[#This Row],[Population]]/List_of_counties_edit___2[[#This Row],[Area2]]</f>
        <v>11.129403794037941</v>
      </c>
    </row>
    <row r="29" spans="1:6" x14ac:dyDescent="0.45">
      <c r="A29" s="1" t="s">
        <v>3614</v>
      </c>
      <c r="B29" s="1" t="s">
        <v>126</v>
      </c>
      <c r="C29" s="1" t="s">
        <v>3615</v>
      </c>
      <c r="D29" s="1" t="s">
        <v>1428</v>
      </c>
      <c r="E29" s="1">
        <f t="shared" si="0"/>
        <v>601</v>
      </c>
      <c r="F29" s="7">
        <f>List_of_counties_edit___2[[#This Row],[Population]]/List_of_counties_edit___2[[#This Row],[Area2]]</f>
        <v>144.73544093178037</v>
      </c>
    </row>
    <row r="30" spans="1:6" x14ac:dyDescent="0.45">
      <c r="A30" s="1" t="s">
        <v>3616</v>
      </c>
      <c r="B30" s="1" t="s">
        <v>130</v>
      </c>
      <c r="C30" s="1" t="s">
        <v>3617</v>
      </c>
      <c r="D30" s="1" t="s">
        <v>1550</v>
      </c>
      <c r="E30" s="1">
        <f t="shared" si="0"/>
        <v>572</v>
      </c>
      <c r="F30" s="7">
        <f>List_of_counties_edit___2[[#This Row],[Population]]/List_of_counties_edit___2[[#This Row],[Area2]]</f>
        <v>74.258741258741253</v>
      </c>
    </row>
    <row r="31" spans="1:6" x14ac:dyDescent="0.45">
      <c r="A31" s="1" t="s">
        <v>3618</v>
      </c>
      <c r="B31" s="1" t="s">
        <v>133</v>
      </c>
      <c r="C31" s="1" t="s">
        <v>3619</v>
      </c>
      <c r="D31" s="1" t="s">
        <v>1574</v>
      </c>
      <c r="E31" s="1">
        <f t="shared" si="0"/>
        <v>607</v>
      </c>
      <c r="F31" s="7">
        <f>List_of_counties_edit___2[[#This Row],[Population]]/List_of_counties_edit___2[[#This Row],[Area2]]</f>
        <v>76.915980230642504</v>
      </c>
    </row>
    <row r="32" spans="1:6" x14ac:dyDescent="0.45">
      <c r="A32" s="1" t="s">
        <v>3620</v>
      </c>
      <c r="B32" s="1" t="s">
        <v>138</v>
      </c>
      <c r="C32" s="1" t="s">
        <v>3621</v>
      </c>
      <c r="D32" s="1" t="s">
        <v>3622</v>
      </c>
      <c r="E32" s="1">
        <f t="shared" si="0"/>
        <v>1502</v>
      </c>
      <c r="F32" s="7">
        <f>List_of_counties_edit___2[[#This Row],[Population]]/List_of_counties_edit___2[[#This Row],[Area2]]</f>
        <v>24.386151797603194</v>
      </c>
    </row>
    <row r="33" spans="1:6" x14ac:dyDescent="0.45">
      <c r="A33" s="1" t="s">
        <v>3623</v>
      </c>
      <c r="B33" s="1" t="s">
        <v>142</v>
      </c>
      <c r="C33" s="1" t="s">
        <v>3624</v>
      </c>
      <c r="D33" s="1" t="s">
        <v>3625</v>
      </c>
      <c r="E33" s="1">
        <f t="shared" ref="E33:E64" si="1">VALUE(LEFT(D33,SEARCH("sq",D33)-2))</f>
        <v>2136</v>
      </c>
      <c r="F33" s="7">
        <f>List_of_counties_edit___2[[#This Row],[Population]]/List_of_counties_edit___2[[#This Row],[Area2]]</f>
        <v>15.504681647940075</v>
      </c>
    </row>
    <row r="34" spans="1:6" x14ac:dyDescent="0.45">
      <c r="A34" s="1" t="s">
        <v>3626</v>
      </c>
      <c r="B34" s="1" t="s">
        <v>146</v>
      </c>
      <c r="C34" s="1" t="s">
        <v>3627</v>
      </c>
      <c r="D34" s="1" t="s">
        <v>2361</v>
      </c>
      <c r="E34" s="1">
        <f t="shared" si="1"/>
        <v>561</v>
      </c>
      <c r="F34" s="7">
        <f>List_of_counties_edit___2[[#This Row],[Population]]/List_of_counties_edit___2[[#This Row],[Area2]]</f>
        <v>500.70409982174687</v>
      </c>
    </row>
    <row r="35" spans="1:6" x14ac:dyDescent="0.45">
      <c r="A35" s="1" t="s">
        <v>3628</v>
      </c>
      <c r="B35" s="1" t="s">
        <v>149</v>
      </c>
      <c r="C35" s="1" t="s">
        <v>3629</v>
      </c>
      <c r="D35" s="1" t="s">
        <v>1579</v>
      </c>
      <c r="E35" s="1">
        <f t="shared" si="1"/>
        <v>580</v>
      </c>
      <c r="F35" s="7">
        <f>List_of_counties_edit___2[[#This Row],[Population]]/List_of_counties_edit___2[[#This Row],[Area2]]</f>
        <v>110.18103448275862</v>
      </c>
    </row>
    <row r="36" spans="1:6" x14ac:dyDescent="0.45">
      <c r="A36" s="1" t="s">
        <v>3630</v>
      </c>
      <c r="B36" s="1" t="s">
        <v>153</v>
      </c>
      <c r="C36" s="1" t="s">
        <v>3631</v>
      </c>
      <c r="D36" s="1" t="s">
        <v>3632</v>
      </c>
      <c r="E36" s="1">
        <f t="shared" si="1"/>
        <v>1891</v>
      </c>
      <c r="F36" s="7">
        <f>List_of_counties_edit___2[[#This Row],[Population]]/List_of_counties_edit___2[[#This Row],[Area2]]</f>
        <v>13.689582231623479</v>
      </c>
    </row>
    <row r="37" spans="1:6" x14ac:dyDescent="0.45">
      <c r="A37" s="1" t="s">
        <v>3633</v>
      </c>
      <c r="B37" s="1" t="s">
        <v>157</v>
      </c>
      <c r="C37" s="1" t="s">
        <v>3634</v>
      </c>
      <c r="D37" s="1" t="s">
        <v>3635</v>
      </c>
      <c r="E37" s="1">
        <f t="shared" si="1"/>
        <v>1211</v>
      </c>
      <c r="F37" s="7">
        <f>List_of_counties_edit___2[[#This Row],[Population]]/List_of_counties_edit___2[[#This Row],[Area2]]</f>
        <v>9.7580511973575561</v>
      </c>
    </row>
    <row r="38" spans="1:6" x14ac:dyDescent="0.45">
      <c r="A38" s="1" t="s">
        <v>3636</v>
      </c>
      <c r="B38" s="1" t="s">
        <v>161</v>
      </c>
      <c r="C38" s="1" t="s">
        <v>3637</v>
      </c>
      <c r="D38" s="1" t="s">
        <v>2383</v>
      </c>
      <c r="E38" s="1">
        <f t="shared" si="1"/>
        <v>578</v>
      </c>
      <c r="F38" s="7">
        <f>List_of_counties_edit___2[[#This Row],[Population]]/List_of_counties_edit___2[[#This Row],[Area2]]</f>
        <v>121.64532871972318</v>
      </c>
    </row>
    <row r="39" spans="1:6" x14ac:dyDescent="0.45">
      <c r="A39" s="1" t="s">
        <v>156</v>
      </c>
      <c r="B39" s="1" t="s">
        <v>165</v>
      </c>
      <c r="C39" s="1" t="s">
        <v>3638</v>
      </c>
      <c r="D39" s="1" t="s">
        <v>3639</v>
      </c>
      <c r="E39" s="1">
        <f t="shared" si="1"/>
        <v>724</v>
      </c>
      <c r="F39" s="7">
        <f>List_of_counties_edit___2[[#This Row],[Population]]/List_of_counties_edit___2[[#This Row],[Area2]]</f>
        <v>221.33701657458565</v>
      </c>
    </row>
    <row r="40" spans="1:6" x14ac:dyDescent="0.45">
      <c r="A40" s="1" t="s">
        <v>3640</v>
      </c>
      <c r="B40" s="1" t="s">
        <v>169</v>
      </c>
      <c r="C40" s="1" t="s">
        <v>3641</v>
      </c>
      <c r="D40" s="1" t="s">
        <v>1579</v>
      </c>
      <c r="E40" s="1">
        <f t="shared" si="1"/>
        <v>580</v>
      </c>
      <c r="F40" s="7">
        <f>List_of_counties_edit___2[[#This Row],[Population]]/List_of_counties_edit___2[[#This Row],[Area2]]</f>
        <v>431.60517241379313</v>
      </c>
    </row>
    <row r="41" spans="1:6" x14ac:dyDescent="0.45">
      <c r="A41" s="1" t="s">
        <v>3642</v>
      </c>
      <c r="B41" s="1" t="s">
        <v>173</v>
      </c>
      <c r="C41" s="1" t="s">
        <v>3643</v>
      </c>
      <c r="D41" s="1" t="s">
        <v>2304</v>
      </c>
      <c r="E41" s="1">
        <f t="shared" si="1"/>
        <v>571</v>
      </c>
      <c r="F41" s="7">
        <f>List_of_counties_edit___2[[#This Row],[Population]]/List_of_counties_edit___2[[#This Row],[Area2]]</f>
        <v>30.040280210157619</v>
      </c>
    </row>
    <row r="42" spans="1:6" x14ac:dyDescent="0.45">
      <c r="A42" s="1" t="s">
        <v>1390</v>
      </c>
      <c r="B42" s="1" t="s">
        <v>177</v>
      </c>
      <c r="C42" s="1" t="s">
        <v>3645</v>
      </c>
      <c r="D42" s="1" t="s">
        <v>3646</v>
      </c>
      <c r="E42" s="1">
        <f t="shared" si="1"/>
        <v>872</v>
      </c>
      <c r="F42" s="7">
        <f>List_of_counties_edit___2[[#This Row],[Population]]/List_of_counties_edit___2[[#This Row],[Area2]]</f>
        <v>691.08027522935777</v>
      </c>
    </row>
    <row r="43" spans="1:6" x14ac:dyDescent="0.45">
      <c r="A43" s="1" t="s">
        <v>3647</v>
      </c>
      <c r="B43" s="1" t="s">
        <v>181</v>
      </c>
      <c r="C43" s="1" t="s">
        <v>3648</v>
      </c>
      <c r="D43" s="1" t="s">
        <v>3649</v>
      </c>
      <c r="E43" s="1">
        <f t="shared" si="1"/>
        <v>5966</v>
      </c>
      <c r="F43" s="7">
        <f>List_of_counties_edit___2[[#This Row],[Population]]/List_of_counties_edit___2[[#This Row],[Area2]]</f>
        <v>0.36138115990613479</v>
      </c>
    </row>
    <row r="44" spans="1:6" x14ac:dyDescent="0.45">
      <c r="A44" s="1" t="s">
        <v>1129</v>
      </c>
      <c r="B44" s="1" t="s">
        <v>185</v>
      </c>
      <c r="C44" s="1" t="s">
        <v>90</v>
      </c>
      <c r="D44" s="1" t="s">
        <v>2637</v>
      </c>
      <c r="E44" s="1">
        <f t="shared" si="1"/>
        <v>575</v>
      </c>
      <c r="F44" s="7">
        <f>List_of_counties_edit___2[[#This Row],[Population]]/List_of_counties_edit___2[[#This Row],[Area2]]</f>
        <v>20.067826086956522</v>
      </c>
    </row>
    <row r="45" spans="1:6" x14ac:dyDescent="0.45">
      <c r="A45" s="1" t="s">
        <v>3650</v>
      </c>
      <c r="B45" s="1" t="s">
        <v>189</v>
      </c>
      <c r="C45" s="1" t="s">
        <v>3651</v>
      </c>
      <c r="D45" s="1" t="s">
        <v>3328</v>
      </c>
      <c r="E45" s="1">
        <f t="shared" si="1"/>
        <v>663</v>
      </c>
      <c r="F45" s="7">
        <f>List_of_counties_edit___2[[#This Row],[Population]]/List_of_counties_edit___2[[#This Row],[Area2]]</f>
        <v>133.21116138763199</v>
      </c>
    </row>
    <row r="46" spans="1:6" x14ac:dyDescent="0.45">
      <c r="A46" s="1" t="s">
        <v>3652</v>
      </c>
      <c r="B46" s="1" t="s">
        <v>193</v>
      </c>
      <c r="C46" s="1" t="s">
        <v>3653</v>
      </c>
      <c r="D46" s="1" t="s">
        <v>3654</v>
      </c>
      <c r="E46" s="1">
        <f t="shared" si="1"/>
        <v>2532</v>
      </c>
      <c r="F46" s="7">
        <f>List_of_counties_edit___2[[#This Row],[Population]]/List_of_counties_edit___2[[#This Row],[Area2]]</f>
        <v>8.5734597156398102</v>
      </c>
    </row>
    <row r="47" spans="1:6" x14ac:dyDescent="0.45">
      <c r="A47" s="1" t="s">
        <v>3655</v>
      </c>
      <c r="B47" s="1" t="s">
        <v>198</v>
      </c>
      <c r="C47" s="1" t="s">
        <v>3656</v>
      </c>
      <c r="D47" s="1" t="s">
        <v>3657</v>
      </c>
      <c r="E47" s="1">
        <f t="shared" si="1"/>
        <v>761</v>
      </c>
      <c r="F47" s="7">
        <f>List_of_counties_edit___2[[#This Row],[Population]]/List_of_counties_edit___2[[#This Row],[Area2]]</f>
        <v>131.26412614980288</v>
      </c>
    </row>
    <row r="48" spans="1:6" x14ac:dyDescent="0.45">
      <c r="A48" s="1" t="s">
        <v>2330</v>
      </c>
      <c r="B48" s="1" t="s">
        <v>202</v>
      </c>
      <c r="C48" s="1" t="s">
        <v>3658</v>
      </c>
      <c r="D48" s="1" t="s">
        <v>1406</v>
      </c>
      <c r="E48" s="1">
        <f t="shared" si="1"/>
        <v>585</v>
      </c>
      <c r="F48" s="7">
        <f>List_of_counties_edit___2[[#This Row],[Population]]/List_of_counties_edit___2[[#This Row],[Area2]]</f>
        <v>309.34529914529912</v>
      </c>
    </row>
    <row r="49" spans="1:6" x14ac:dyDescent="0.45">
      <c r="A49" s="1" t="s">
        <v>3659</v>
      </c>
      <c r="B49" s="1" t="s">
        <v>207</v>
      </c>
      <c r="C49" s="1" t="s">
        <v>3660</v>
      </c>
      <c r="D49" s="1" t="s">
        <v>3661</v>
      </c>
      <c r="E49" s="1">
        <f t="shared" si="1"/>
        <v>1912</v>
      </c>
      <c r="F49" s="7">
        <f>List_of_counties_edit___2[[#This Row],[Population]]/List_of_counties_edit___2[[#This Row],[Area2]]</f>
        <v>3.4680962343096233</v>
      </c>
    </row>
    <row r="50" spans="1:6" x14ac:dyDescent="0.45">
      <c r="A50" s="1" t="s">
        <v>3662</v>
      </c>
      <c r="B50" s="1" t="s">
        <v>211</v>
      </c>
      <c r="C50" s="1" t="s">
        <v>3663</v>
      </c>
      <c r="D50" s="1" t="s">
        <v>3664</v>
      </c>
      <c r="E50" s="1">
        <f t="shared" si="1"/>
        <v>2101</v>
      </c>
      <c r="F50" s="7">
        <f>List_of_counties_edit___2[[#This Row],[Population]]/List_of_counties_edit___2[[#This Row],[Area2]]</f>
        <v>5.2893860066634932</v>
      </c>
    </row>
    <row r="51" spans="1:6" x14ac:dyDescent="0.45">
      <c r="A51" s="1" t="s">
        <v>3665</v>
      </c>
      <c r="B51" s="1" t="s">
        <v>214</v>
      </c>
      <c r="C51" s="1" t="s">
        <v>3666</v>
      </c>
      <c r="D51" s="1" t="s">
        <v>2061</v>
      </c>
      <c r="E51" s="1">
        <f t="shared" si="1"/>
        <v>570</v>
      </c>
      <c r="F51" s="7">
        <f>List_of_counties_edit___2[[#This Row],[Population]]/List_of_counties_edit___2[[#This Row],[Area2]]</f>
        <v>1475.4</v>
      </c>
    </row>
    <row r="52" spans="1:6" x14ac:dyDescent="0.45">
      <c r="A52" s="1" t="s">
        <v>3667</v>
      </c>
      <c r="B52" s="1" t="s">
        <v>217</v>
      </c>
      <c r="C52" s="1" t="s">
        <v>3668</v>
      </c>
      <c r="D52" s="1" t="s">
        <v>3669</v>
      </c>
      <c r="E52" s="1">
        <f t="shared" si="1"/>
        <v>1281</v>
      </c>
      <c r="F52" s="7">
        <f>List_of_counties_edit___2[[#This Row],[Population]]/List_of_counties_edit___2[[#This Row],[Area2]]</f>
        <v>19.307572209211553</v>
      </c>
    </row>
    <row r="53" spans="1:6" x14ac:dyDescent="0.45">
      <c r="A53" s="1" t="s">
        <v>3670</v>
      </c>
      <c r="B53" s="1" t="s">
        <v>221</v>
      </c>
      <c r="C53" s="1" t="s">
        <v>3671</v>
      </c>
      <c r="D53" s="1" t="s">
        <v>3672</v>
      </c>
      <c r="E53" s="1">
        <f t="shared" si="1"/>
        <v>3425</v>
      </c>
      <c r="F53" s="7">
        <f>List_of_counties_edit___2[[#This Row],[Population]]/List_of_counties_edit___2[[#This Row],[Area2]]</f>
        <v>19.584525547445256</v>
      </c>
    </row>
    <row r="54" spans="1:6" x14ac:dyDescent="0.45">
      <c r="A54" s="1" t="s">
        <v>2342</v>
      </c>
      <c r="B54" s="1" t="s">
        <v>225</v>
      </c>
      <c r="C54" s="1" t="s">
        <v>3673</v>
      </c>
      <c r="D54" s="1" t="s">
        <v>3674</v>
      </c>
      <c r="E54" s="1">
        <f t="shared" si="1"/>
        <v>1242</v>
      </c>
      <c r="F54" s="7">
        <f>List_of_counties_edit___2[[#This Row],[Population]]/List_of_counties_edit___2[[#This Row],[Area2]]</f>
        <v>23.111916264090176</v>
      </c>
    </row>
    <row r="55" spans="1:6" x14ac:dyDescent="0.45">
      <c r="A55" s="1" t="s">
        <v>3675</v>
      </c>
      <c r="B55" s="1" t="s">
        <v>231</v>
      </c>
      <c r="C55" s="1" t="s">
        <v>3676</v>
      </c>
      <c r="D55" s="1" t="s">
        <v>2304</v>
      </c>
      <c r="E55" s="1">
        <f t="shared" si="1"/>
        <v>571</v>
      </c>
      <c r="F55" s="7">
        <f>List_of_counties_edit___2[[#This Row],[Population]]/List_of_counties_edit___2[[#This Row],[Area2]]</f>
        <v>74.952714535901933</v>
      </c>
    </row>
    <row r="56" spans="1:6" x14ac:dyDescent="0.45">
      <c r="A56" s="1" t="s">
        <v>3677</v>
      </c>
      <c r="B56" s="1" t="s">
        <v>234</v>
      </c>
      <c r="C56" s="1" t="s">
        <v>3678</v>
      </c>
      <c r="D56" s="1" t="s">
        <v>3679</v>
      </c>
      <c r="E56" s="1">
        <f t="shared" si="1"/>
        <v>1338</v>
      </c>
      <c r="F56" s="7">
        <f>List_of_counties_edit___2[[#This Row],[Population]]/List_of_counties_edit___2[[#This Row],[Area2]]</f>
        <v>17.958893871449924</v>
      </c>
    </row>
    <row r="57" spans="1:6" x14ac:dyDescent="0.45">
      <c r="A57" s="1" t="s">
        <v>3680</v>
      </c>
      <c r="B57" s="1" t="s">
        <v>238</v>
      </c>
      <c r="C57" s="1" t="s">
        <v>3681</v>
      </c>
      <c r="D57" s="1" t="s">
        <v>1807</v>
      </c>
      <c r="E57" s="1">
        <f t="shared" si="1"/>
        <v>528</v>
      </c>
      <c r="F57" s="7">
        <f>List_of_counties_edit___2[[#This Row],[Population]]/List_of_counties_edit___2[[#This Row],[Area2]]</f>
        <v>158.38825757575756</v>
      </c>
    </row>
    <row r="58" spans="1:6" x14ac:dyDescent="0.45">
      <c r="A58" s="1" t="s">
        <v>3682</v>
      </c>
      <c r="B58" s="1" t="s">
        <v>242</v>
      </c>
      <c r="C58" s="1" t="s">
        <v>3683</v>
      </c>
      <c r="D58" s="1" t="s">
        <v>2861</v>
      </c>
      <c r="E58" s="1">
        <f t="shared" si="1"/>
        <v>574</v>
      </c>
      <c r="F58" s="7">
        <f>List_of_counties_edit___2[[#This Row],[Population]]/List_of_counties_edit___2[[#This Row],[Area2]]</f>
        <v>25.869337979094077</v>
      </c>
    </row>
    <row r="59" spans="1:6" x14ac:dyDescent="0.45">
      <c r="A59" s="1" t="s">
        <v>85</v>
      </c>
      <c r="B59" s="1" t="s">
        <v>246</v>
      </c>
      <c r="C59" s="1" t="s">
        <v>3684</v>
      </c>
      <c r="D59" s="1" t="s">
        <v>2029</v>
      </c>
      <c r="E59" s="1">
        <f t="shared" si="1"/>
        <v>680</v>
      </c>
      <c r="F59" s="7">
        <f>List_of_counties_edit___2[[#This Row],[Population]]/List_of_counties_edit___2[[#This Row],[Area2]]</f>
        <v>223.56029411764706</v>
      </c>
    </row>
    <row r="60" spans="1:6" x14ac:dyDescent="0.45">
      <c r="A60" s="1" t="s">
        <v>3685</v>
      </c>
      <c r="B60" s="1" t="s">
        <v>250</v>
      </c>
      <c r="C60" s="1" t="s">
        <v>3686</v>
      </c>
      <c r="D60" s="1" t="s">
        <v>2777</v>
      </c>
      <c r="E60" s="1">
        <f t="shared" si="1"/>
        <v>721</v>
      </c>
      <c r="F60" s="7">
        <f>List_of_counties_edit___2[[#This Row],[Population]]/List_of_counties_edit___2[[#This Row],[Area2]]</f>
        <v>87.852981969486819</v>
      </c>
    </row>
    <row r="61" spans="1:6" x14ac:dyDescent="0.45">
      <c r="A61" s="1" t="s">
        <v>3687</v>
      </c>
      <c r="B61" s="1" t="s">
        <v>254</v>
      </c>
      <c r="C61" s="1" t="s">
        <v>3688</v>
      </c>
      <c r="D61" s="1" t="s">
        <v>3689</v>
      </c>
      <c r="E61" s="1">
        <f t="shared" si="1"/>
        <v>562</v>
      </c>
      <c r="F61" s="7">
        <f>List_of_counties_edit___2[[#This Row],[Population]]/List_of_counties_edit___2[[#This Row],[Area2]]</f>
        <v>17.37544483985765</v>
      </c>
    </row>
    <row r="62" spans="1:6" x14ac:dyDescent="0.45">
      <c r="A62" s="1" t="s">
        <v>3690</v>
      </c>
      <c r="B62" s="1" t="s">
        <v>258</v>
      </c>
      <c r="C62" s="1" t="s">
        <v>3691</v>
      </c>
      <c r="D62" s="1" t="s">
        <v>3692</v>
      </c>
      <c r="E62" s="1">
        <f t="shared" si="1"/>
        <v>1459</v>
      </c>
      <c r="F62" s="7">
        <f>List_of_counties_edit___2[[#This Row],[Population]]/List_of_counties_edit___2[[#This Row],[Area2]]</f>
        <v>118.0178204249486</v>
      </c>
    </row>
    <row r="63" spans="1:6" x14ac:dyDescent="0.45">
      <c r="A63" s="1" t="s">
        <v>3693</v>
      </c>
      <c r="B63" s="1" t="s">
        <v>262</v>
      </c>
      <c r="C63" s="1" t="s">
        <v>3694</v>
      </c>
      <c r="D63" s="1" t="s">
        <v>3695</v>
      </c>
      <c r="E63" s="1">
        <f t="shared" si="1"/>
        <v>861</v>
      </c>
      <c r="F63" s="7">
        <f>List_of_counties_edit___2[[#This Row],[Population]]/List_of_counties_edit___2[[#This Row],[Area2]]</f>
        <v>56.283391405342627</v>
      </c>
    </row>
    <row r="64" spans="1:6" x14ac:dyDescent="0.45">
      <c r="A64" s="1" t="s">
        <v>3696</v>
      </c>
      <c r="B64" s="1" t="s">
        <v>265</v>
      </c>
      <c r="C64" s="1" t="s">
        <v>3697</v>
      </c>
      <c r="D64" s="1" t="s">
        <v>1527</v>
      </c>
      <c r="E64" s="1">
        <f t="shared" si="1"/>
        <v>908</v>
      </c>
      <c r="F64" s="7">
        <f>List_of_counties_edit___2[[#This Row],[Population]]/List_of_counties_edit___2[[#This Row],[Area2]]</f>
        <v>1324.1872246696034</v>
      </c>
    </row>
    <row r="65" spans="1:6" x14ac:dyDescent="0.45">
      <c r="A65" s="1" t="s">
        <v>3698</v>
      </c>
      <c r="B65" s="1" t="s">
        <v>269</v>
      </c>
      <c r="C65" s="1" t="s">
        <v>3699</v>
      </c>
      <c r="D65" s="1" t="s">
        <v>3700</v>
      </c>
      <c r="E65" s="1">
        <f t="shared" ref="E65:E84" si="2">VALUE(LEFT(D65,SEARCH("sq",D65)-2))</f>
        <v>1307</v>
      </c>
      <c r="F65" s="7">
        <f>List_of_counties_edit___2[[#This Row],[Population]]/List_of_counties_edit___2[[#This Row],[Area2]]</f>
        <v>20.328997704667177</v>
      </c>
    </row>
    <row r="66" spans="1:6" x14ac:dyDescent="0.45">
      <c r="A66" s="1" t="s">
        <v>3701</v>
      </c>
      <c r="B66" s="1" t="s">
        <v>273</v>
      </c>
      <c r="C66" s="1" t="s">
        <v>3702</v>
      </c>
      <c r="D66" s="1" t="s">
        <v>2637</v>
      </c>
      <c r="E66" s="1">
        <f t="shared" si="2"/>
        <v>575</v>
      </c>
      <c r="F66" s="7">
        <f>List_of_counties_edit___2[[#This Row],[Population]]/List_of_counties_edit___2[[#This Row],[Area2]]</f>
        <v>37.737391304347824</v>
      </c>
    </row>
    <row r="67" spans="1:6" x14ac:dyDescent="0.45">
      <c r="A67" s="1" t="s">
        <v>3703</v>
      </c>
      <c r="B67" s="1" t="s">
        <v>277</v>
      </c>
      <c r="C67" s="1" t="s">
        <v>3704</v>
      </c>
      <c r="D67" s="1" t="s">
        <v>3705</v>
      </c>
      <c r="E67" s="1">
        <f t="shared" si="2"/>
        <v>3741</v>
      </c>
      <c r="F67" s="7">
        <f>List_of_counties_edit___2[[#This Row],[Population]]/List_of_counties_edit___2[[#This Row],[Area2]]</f>
        <v>1.8123496391339213</v>
      </c>
    </row>
    <row r="68" spans="1:6" x14ac:dyDescent="0.45">
      <c r="A68" s="1" t="s">
        <v>1528</v>
      </c>
      <c r="B68" s="1" t="s">
        <v>282</v>
      </c>
      <c r="C68" s="1" t="s">
        <v>3706</v>
      </c>
      <c r="D68" s="1" t="s">
        <v>2744</v>
      </c>
      <c r="E68" s="1">
        <f t="shared" si="2"/>
        <v>573</v>
      </c>
      <c r="F68" s="7">
        <f>List_of_counties_edit___2[[#This Row],[Population]]/List_of_counties_edit___2[[#This Row],[Area2]]</f>
        <v>41.061082024432807</v>
      </c>
    </row>
    <row r="69" spans="1:6" x14ac:dyDescent="0.45">
      <c r="A69" s="1" t="s">
        <v>3707</v>
      </c>
      <c r="B69" s="1" t="s">
        <v>956</v>
      </c>
      <c r="C69" s="1" t="s">
        <v>3708</v>
      </c>
      <c r="D69" s="1" t="s">
        <v>1550</v>
      </c>
      <c r="E69" s="1">
        <f t="shared" si="2"/>
        <v>572</v>
      </c>
      <c r="F69" s="7">
        <f>List_of_counties_edit___2[[#This Row],[Population]]/List_of_counties_edit___2[[#This Row],[Area2]]</f>
        <v>15.104895104895105</v>
      </c>
    </row>
    <row r="70" spans="1:6" x14ac:dyDescent="0.45">
      <c r="A70" s="1" t="s">
        <v>3709</v>
      </c>
      <c r="B70" s="1" t="s">
        <v>963</v>
      </c>
      <c r="C70" s="1" t="s">
        <v>3711</v>
      </c>
      <c r="D70" s="1" t="s">
        <v>2785</v>
      </c>
      <c r="E70" s="1">
        <f t="shared" si="2"/>
        <v>526</v>
      </c>
      <c r="F70" s="7">
        <f>List_of_counties_edit___2[[#This Row],[Population]]/List_of_counties_edit___2[[#This Row],[Area2]]</f>
        <v>45.939163498098857</v>
      </c>
    </row>
    <row r="71" spans="1:6" x14ac:dyDescent="0.45">
      <c r="A71" s="1" t="s">
        <v>2947</v>
      </c>
      <c r="B71" s="1" t="s">
        <v>970</v>
      </c>
      <c r="C71" s="1" t="s">
        <v>3712</v>
      </c>
      <c r="D71" s="1" t="s">
        <v>3713</v>
      </c>
      <c r="E71" s="1">
        <f t="shared" si="2"/>
        <v>1632</v>
      </c>
      <c r="F71" s="7">
        <f>List_of_counties_edit___2[[#This Row],[Population]]/List_of_counties_edit___2[[#This Row],[Area2]]</f>
        <v>161.64276960784315</v>
      </c>
    </row>
    <row r="72" spans="1:6" x14ac:dyDescent="0.45">
      <c r="A72" s="1" t="s">
        <v>3714</v>
      </c>
      <c r="B72" s="1" t="s">
        <v>976</v>
      </c>
      <c r="C72" s="1" t="s">
        <v>3715</v>
      </c>
      <c r="D72" s="1" t="s">
        <v>3716</v>
      </c>
      <c r="E72" s="1">
        <f t="shared" si="2"/>
        <v>2573</v>
      </c>
      <c r="F72" s="7">
        <f>List_of_counties_edit___2[[#This Row],[Population]]/List_of_counties_edit___2[[#This Row],[Area2]]</f>
        <v>5.1986008550330354</v>
      </c>
    </row>
    <row r="73" spans="1:6" x14ac:dyDescent="0.45">
      <c r="A73" s="1" t="s">
        <v>3717</v>
      </c>
      <c r="B73" s="1" t="s">
        <v>983</v>
      </c>
      <c r="C73" s="1" t="s">
        <v>3718</v>
      </c>
      <c r="D73" s="1" t="s">
        <v>1579</v>
      </c>
      <c r="E73" s="1">
        <f t="shared" si="2"/>
        <v>580</v>
      </c>
      <c r="F73" s="7">
        <f>List_of_counties_edit___2[[#This Row],[Population]]/List_of_counties_edit___2[[#This Row],[Area2]]</f>
        <v>42.153448275862068</v>
      </c>
    </row>
    <row r="74" spans="1:6" x14ac:dyDescent="0.45">
      <c r="A74" s="1" t="s">
        <v>3719</v>
      </c>
      <c r="B74" s="1" t="s">
        <v>990</v>
      </c>
      <c r="C74" s="1" t="s">
        <v>3720</v>
      </c>
      <c r="D74" s="1" t="s">
        <v>3721</v>
      </c>
      <c r="E74" s="1">
        <f t="shared" si="2"/>
        <v>816</v>
      </c>
      <c r="F74" s="7">
        <f>List_of_counties_edit___2[[#This Row],[Population]]/List_of_counties_edit___2[[#This Row],[Area2]]</f>
        <v>245.30514705882354</v>
      </c>
    </row>
    <row r="75" spans="1:6" x14ac:dyDescent="0.45">
      <c r="A75" s="1" t="s">
        <v>245</v>
      </c>
      <c r="B75" s="1" t="s">
        <v>998</v>
      </c>
      <c r="C75" s="1" t="s">
        <v>3722</v>
      </c>
      <c r="D75" s="1" t="s">
        <v>2424</v>
      </c>
      <c r="E75" s="1">
        <f t="shared" si="2"/>
        <v>837</v>
      </c>
      <c r="F75" s="7">
        <f>List_of_counties_edit___2[[#This Row],[Population]]/List_of_counties_edit___2[[#This Row],[Area2]]</f>
        <v>194.79091995221029</v>
      </c>
    </row>
    <row r="76" spans="1:6" x14ac:dyDescent="0.45">
      <c r="A76" s="1" t="s">
        <v>2524</v>
      </c>
      <c r="B76" s="1" t="s">
        <v>1006</v>
      </c>
      <c r="C76" s="1" t="s">
        <v>3723</v>
      </c>
      <c r="D76" s="1" t="s">
        <v>2311</v>
      </c>
      <c r="E76" s="1">
        <f t="shared" si="2"/>
        <v>521</v>
      </c>
      <c r="F76" s="7">
        <f>List_of_counties_edit___2[[#This Row],[Population]]/List_of_counties_edit___2[[#This Row],[Area2]]</f>
        <v>117.64875239923225</v>
      </c>
    </row>
    <row r="77" spans="1:6" x14ac:dyDescent="0.45">
      <c r="A77" s="1" t="s">
        <v>3724</v>
      </c>
      <c r="B77" s="1" t="s">
        <v>1784</v>
      </c>
      <c r="C77" s="1" t="s">
        <v>3725</v>
      </c>
      <c r="D77" s="1" t="s">
        <v>3726</v>
      </c>
      <c r="E77" s="1">
        <f t="shared" si="2"/>
        <v>1590</v>
      </c>
      <c r="F77" s="7">
        <f>List_of_counties_edit___2[[#This Row],[Population]]/List_of_counties_edit___2[[#This Row],[Area2]]</f>
        <v>27.115723270440252</v>
      </c>
    </row>
    <row r="78" spans="1:6" x14ac:dyDescent="0.45">
      <c r="A78" s="1" t="s">
        <v>3727</v>
      </c>
      <c r="B78" s="1" t="s">
        <v>1787</v>
      </c>
      <c r="C78" s="1" t="s">
        <v>3728</v>
      </c>
      <c r="D78" s="1" t="s">
        <v>3729</v>
      </c>
      <c r="E78" s="1">
        <f t="shared" si="2"/>
        <v>1884</v>
      </c>
      <c r="F78" s="7">
        <f>List_of_counties_edit___2[[#This Row],[Population]]/List_of_counties_edit___2[[#This Row],[Area2]]</f>
        <v>4.5037154989384289</v>
      </c>
    </row>
    <row r="79" spans="1:6" x14ac:dyDescent="0.45">
      <c r="A79" s="1" t="s">
        <v>3730</v>
      </c>
      <c r="B79" s="1" t="s">
        <v>1791</v>
      </c>
      <c r="C79" s="1" t="s">
        <v>3731</v>
      </c>
      <c r="D79" s="1" t="s">
        <v>3281</v>
      </c>
      <c r="E79" s="1">
        <f t="shared" si="2"/>
        <v>541</v>
      </c>
      <c r="F79" s="7">
        <f>List_of_counties_edit___2[[#This Row],[Population]]/List_of_counties_edit___2[[#This Row],[Area2]]</f>
        <v>130.58780036968577</v>
      </c>
    </row>
    <row r="80" spans="1:6" x14ac:dyDescent="0.45">
      <c r="A80" s="1" t="s">
        <v>3732</v>
      </c>
      <c r="B80" s="1" t="s">
        <v>1794</v>
      </c>
      <c r="C80" s="1" t="s">
        <v>3733</v>
      </c>
      <c r="D80" s="1" t="s">
        <v>3016</v>
      </c>
      <c r="E80" s="1">
        <f t="shared" si="2"/>
        <v>914</v>
      </c>
      <c r="F80" s="7">
        <f>List_of_counties_edit___2[[#This Row],[Population]]/List_of_counties_edit___2[[#This Row],[Area2]]</f>
        <v>60.972647702407002</v>
      </c>
    </row>
    <row r="81" spans="1:6" x14ac:dyDescent="0.45">
      <c r="A81" s="1" t="s">
        <v>975</v>
      </c>
      <c r="B81" s="1" t="s">
        <v>1798</v>
      </c>
      <c r="C81" s="1" t="s">
        <v>3734</v>
      </c>
      <c r="D81" s="1" t="s">
        <v>3735</v>
      </c>
      <c r="E81" s="1">
        <f t="shared" si="2"/>
        <v>1090</v>
      </c>
      <c r="F81" s="7">
        <f>List_of_counties_edit___2[[#This Row],[Population]]/List_of_counties_edit___2[[#This Row],[Area2]]</f>
        <v>69.961467889908263</v>
      </c>
    </row>
    <row r="82" spans="1:6" x14ac:dyDescent="0.45">
      <c r="A82" s="1" t="s">
        <v>3736</v>
      </c>
      <c r="B82" s="1" t="s">
        <v>1802</v>
      </c>
      <c r="C82" s="1" t="s">
        <v>3737</v>
      </c>
      <c r="D82" s="1" t="s">
        <v>3738</v>
      </c>
      <c r="E82" s="1">
        <f t="shared" si="2"/>
        <v>723</v>
      </c>
      <c r="F82" s="7">
        <f>List_of_counties_edit___2[[#This Row],[Population]]/List_of_counties_edit___2[[#This Row],[Area2]]</f>
        <v>476.88934993084371</v>
      </c>
    </row>
    <row r="83" spans="1:6" x14ac:dyDescent="0.45">
      <c r="A83" s="1" t="s">
        <v>2030</v>
      </c>
      <c r="B83" s="1" t="s">
        <v>1805</v>
      </c>
      <c r="C83" s="1" t="s">
        <v>3739</v>
      </c>
      <c r="D83" s="1" t="s">
        <v>3740</v>
      </c>
      <c r="E83" s="1">
        <f t="shared" si="2"/>
        <v>672</v>
      </c>
      <c r="F83" s="7">
        <f>List_of_counties_edit___2[[#This Row],[Population]]/List_of_counties_edit___2[[#This Row],[Area2]]</f>
        <v>2709.2023809523807</v>
      </c>
    </row>
    <row r="84" spans="1:6" x14ac:dyDescent="0.45">
      <c r="A84" s="1" t="s">
        <v>3741</v>
      </c>
      <c r="B84" s="1" t="s">
        <v>1809</v>
      </c>
      <c r="C84" s="1" t="s">
        <v>3742</v>
      </c>
      <c r="D84" s="1" t="s">
        <v>2767</v>
      </c>
      <c r="E84" s="1">
        <f t="shared" si="2"/>
        <v>576</v>
      </c>
      <c r="F84" s="7">
        <f>List_of_counties_edit___2[[#This Row],[Population]]/List_of_counties_edit___2[[#This Row],[Area2]]</f>
        <v>56.831597222222221</v>
      </c>
    </row>
  </sheetData>
  <phoneticPr fontId="1"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3C79-5279-4072-8DD8-3E494F1CFC46}">
  <dimension ref="A1:G88"/>
  <sheetViews>
    <sheetView workbookViewId="0">
      <selection activeCell="I12" sqref="I12"/>
    </sheetView>
  </sheetViews>
  <sheetFormatPr defaultRowHeight="14.25" x14ac:dyDescent="0.45"/>
  <cols>
    <col min="1" max="1" width="22.73046875" bestFit="1" customWidth="1"/>
    <col min="2" max="2" width="13.265625" bestFit="1" customWidth="1"/>
    <col min="3" max="3" width="16" bestFit="1" customWidth="1"/>
    <col min="4" max="4" width="16.86328125" bestFit="1" customWidth="1"/>
    <col min="5" max="5" width="22.1328125" bestFit="1" customWidth="1"/>
    <col min="6" max="6" width="6.86328125" bestFit="1" customWidth="1"/>
  </cols>
  <sheetData>
    <row r="1" spans="1:7" x14ac:dyDescent="0.45">
      <c r="A1" t="s">
        <v>0</v>
      </c>
      <c r="B1" t="s">
        <v>2797</v>
      </c>
      <c r="C1" t="s">
        <v>2611</v>
      </c>
      <c r="D1" t="s">
        <v>3743</v>
      </c>
      <c r="E1" t="s">
        <v>3744</v>
      </c>
      <c r="F1" t="s">
        <v>4</v>
      </c>
      <c r="G1" t="s">
        <v>4838</v>
      </c>
    </row>
    <row r="2" spans="1:7" x14ac:dyDescent="0.45">
      <c r="A2" s="1" t="s">
        <v>3745</v>
      </c>
      <c r="B2" s="1" t="s">
        <v>10</v>
      </c>
      <c r="C2" s="1" t="s">
        <v>3746</v>
      </c>
      <c r="D2" s="1" t="s">
        <v>3747</v>
      </c>
      <c r="E2" s="1" t="s">
        <v>3748</v>
      </c>
      <c r="F2" s="1" t="s">
        <v>14</v>
      </c>
      <c r="G2" s="1">
        <f t="shared" ref="G2:G32" si="0">VALUE(LEFT(E2,SEARCH("sq",E2)-2))</f>
        <v>1819.3</v>
      </c>
    </row>
    <row r="3" spans="1:7" x14ac:dyDescent="0.45">
      <c r="A3" s="1" t="s">
        <v>3749</v>
      </c>
      <c r="B3" s="1" t="s">
        <v>16</v>
      </c>
      <c r="C3" s="1" t="s">
        <v>3750</v>
      </c>
      <c r="D3" s="1" t="s">
        <v>3752</v>
      </c>
      <c r="E3" s="1" t="s">
        <v>3753</v>
      </c>
      <c r="F3" s="1" t="s">
        <v>14</v>
      </c>
      <c r="G3" s="1">
        <f t="shared" si="0"/>
        <v>423.61</v>
      </c>
    </row>
    <row r="4" spans="1:7" x14ac:dyDescent="0.45">
      <c r="A4" s="1" t="s">
        <v>3754</v>
      </c>
      <c r="B4" s="1" t="s">
        <v>20</v>
      </c>
      <c r="C4" s="1" t="s">
        <v>3755</v>
      </c>
      <c r="D4" s="1" t="s">
        <v>3756</v>
      </c>
      <c r="E4" s="1" t="s">
        <v>3757</v>
      </c>
      <c r="F4" s="1" t="s">
        <v>14</v>
      </c>
      <c r="G4" s="1">
        <f t="shared" si="0"/>
        <v>1310.42</v>
      </c>
    </row>
    <row r="5" spans="1:7" x14ac:dyDescent="0.45">
      <c r="A5" s="1" t="s">
        <v>3758</v>
      </c>
      <c r="B5" s="1" t="s">
        <v>25</v>
      </c>
      <c r="C5" s="1" t="s">
        <v>3759</v>
      </c>
      <c r="D5" s="1" t="s">
        <v>3760</v>
      </c>
      <c r="E5" s="1" t="s">
        <v>3761</v>
      </c>
      <c r="F5" s="1" t="s">
        <v>14</v>
      </c>
      <c r="G5" s="1">
        <f t="shared" si="0"/>
        <v>2505.27</v>
      </c>
    </row>
    <row r="6" spans="1:7" x14ac:dyDescent="0.45">
      <c r="A6" s="1" t="s">
        <v>557</v>
      </c>
      <c r="B6" s="1" t="s">
        <v>29</v>
      </c>
      <c r="C6" s="1" t="s">
        <v>3762</v>
      </c>
      <c r="D6" s="1" t="s">
        <v>3763</v>
      </c>
      <c r="E6" s="1" t="s">
        <v>3764</v>
      </c>
      <c r="F6" s="1" t="s">
        <v>14</v>
      </c>
      <c r="G6" s="1">
        <f t="shared" si="0"/>
        <v>408.28</v>
      </c>
    </row>
    <row r="7" spans="1:7" x14ac:dyDescent="0.45">
      <c r="A7" s="1" t="s">
        <v>3765</v>
      </c>
      <c r="B7" s="1" t="s">
        <v>33</v>
      </c>
      <c r="C7" s="1" t="s">
        <v>3766</v>
      </c>
      <c r="D7" s="1" t="s">
        <v>3767</v>
      </c>
      <c r="E7" s="1" t="s">
        <v>3768</v>
      </c>
      <c r="F7" s="1" t="s">
        <v>14</v>
      </c>
      <c r="G7" s="1">
        <f t="shared" si="0"/>
        <v>496.95</v>
      </c>
    </row>
    <row r="8" spans="1:7" x14ac:dyDescent="0.45">
      <c r="A8" s="1" t="s">
        <v>3769</v>
      </c>
      <c r="B8" s="1" t="s">
        <v>37</v>
      </c>
      <c r="C8" s="1" t="s">
        <v>2893</v>
      </c>
      <c r="D8" s="1" t="s">
        <v>3770</v>
      </c>
      <c r="E8" s="1" t="s">
        <v>3771</v>
      </c>
      <c r="F8" s="1" t="s">
        <v>14</v>
      </c>
      <c r="G8" s="1">
        <f t="shared" si="0"/>
        <v>752.36</v>
      </c>
    </row>
    <row r="9" spans="1:7" x14ac:dyDescent="0.45">
      <c r="A9" s="1" t="s">
        <v>2212</v>
      </c>
      <c r="B9" s="1" t="s">
        <v>41</v>
      </c>
      <c r="C9" s="1" t="s">
        <v>3772</v>
      </c>
      <c r="D9" s="1" t="s">
        <v>3773</v>
      </c>
      <c r="E9" s="1" t="s">
        <v>3774</v>
      </c>
      <c r="F9" s="1" t="s">
        <v>14</v>
      </c>
      <c r="G9" s="1">
        <f t="shared" si="0"/>
        <v>610.86</v>
      </c>
    </row>
    <row r="10" spans="1:7" x14ac:dyDescent="0.45">
      <c r="A10" s="1" t="s">
        <v>3775</v>
      </c>
      <c r="B10" s="1" t="s">
        <v>45</v>
      </c>
      <c r="C10" s="1" t="s">
        <v>3776</v>
      </c>
      <c r="D10" s="1" t="s">
        <v>3777</v>
      </c>
      <c r="E10" s="1" t="s">
        <v>3778</v>
      </c>
      <c r="F10" s="1" t="s">
        <v>14</v>
      </c>
      <c r="G10" s="1">
        <f t="shared" si="0"/>
        <v>860.33</v>
      </c>
    </row>
    <row r="11" spans="1:7" x14ac:dyDescent="0.45">
      <c r="A11" s="1" t="s">
        <v>3779</v>
      </c>
      <c r="B11" s="1" t="s">
        <v>49</v>
      </c>
      <c r="C11" s="1" t="s">
        <v>3780</v>
      </c>
      <c r="D11" s="1" t="s">
        <v>3781</v>
      </c>
      <c r="E11" s="1" t="s">
        <v>3782</v>
      </c>
      <c r="F11" s="1" t="s">
        <v>14</v>
      </c>
      <c r="G11" s="1">
        <f t="shared" si="0"/>
        <v>357.04</v>
      </c>
    </row>
    <row r="12" spans="1:7" x14ac:dyDescent="0.45">
      <c r="A12" s="1" t="s">
        <v>2222</v>
      </c>
      <c r="B12" s="1" t="s">
        <v>53</v>
      </c>
      <c r="C12" s="1" t="s">
        <v>3783</v>
      </c>
      <c r="D12" s="1" t="s">
        <v>3784</v>
      </c>
      <c r="E12" s="1" t="s">
        <v>3785</v>
      </c>
      <c r="F12" s="1" t="s">
        <v>14</v>
      </c>
      <c r="G12" s="1">
        <f t="shared" si="0"/>
        <v>2017.6</v>
      </c>
    </row>
    <row r="13" spans="1:7" x14ac:dyDescent="0.45">
      <c r="A13" s="1" t="s">
        <v>3593</v>
      </c>
      <c r="B13" s="1" t="s">
        <v>57</v>
      </c>
      <c r="C13" s="1" t="s">
        <v>3786</v>
      </c>
      <c r="D13" s="1" t="s">
        <v>3787</v>
      </c>
      <c r="E13" s="1" t="s">
        <v>3788</v>
      </c>
      <c r="F13" s="1" t="s">
        <v>14</v>
      </c>
      <c r="G13" s="1">
        <f t="shared" si="0"/>
        <v>582.79999999999995</v>
      </c>
    </row>
    <row r="14" spans="1:7" x14ac:dyDescent="0.45">
      <c r="A14" s="1" t="s">
        <v>3789</v>
      </c>
      <c r="B14" s="1" t="s">
        <v>61</v>
      </c>
      <c r="C14" s="1" t="s">
        <v>3790</v>
      </c>
      <c r="D14" s="1" t="s">
        <v>3791</v>
      </c>
      <c r="E14" s="1" t="s">
        <v>3792</v>
      </c>
      <c r="F14" s="1" t="s">
        <v>14</v>
      </c>
      <c r="G14" s="1">
        <f t="shared" si="0"/>
        <v>417.63</v>
      </c>
    </row>
    <row r="15" spans="1:7" x14ac:dyDescent="0.45">
      <c r="A15" s="1" t="s">
        <v>65</v>
      </c>
      <c r="B15" s="1" t="s">
        <v>66</v>
      </c>
      <c r="C15" s="1" t="s">
        <v>3793</v>
      </c>
      <c r="D15" s="1" t="s">
        <v>3795</v>
      </c>
      <c r="E15" s="1" t="s">
        <v>3796</v>
      </c>
      <c r="F15" s="1" t="s">
        <v>14</v>
      </c>
      <c r="G15" s="1">
        <f t="shared" si="0"/>
        <v>1045.24</v>
      </c>
    </row>
    <row r="16" spans="1:7" x14ac:dyDescent="0.45">
      <c r="A16" s="1" t="s">
        <v>2116</v>
      </c>
      <c r="B16" s="1" t="s">
        <v>70</v>
      </c>
      <c r="C16" s="1" t="s">
        <v>3797</v>
      </c>
      <c r="D16" s="1" t="s">
        <v>3798</v>
      </c>
      <c r="E16" s="1" t="s">
        <v>3799</v>
      </c>
      <c r="F16" s="1" t="s">
        <v>14</v>
      </c>
      <c r="G16" s="1">
        <f t="shared" si="0"/>
        <v>994.71</v>
      </c>
    </row>
    <row r="17" spans="1:7" x14ac:dyDescent="0.45">
      <c r="A17" s="1" t="s">
        <v>1679</v>
      </c>
      <c r="B17" s="1" t="s">
        <v>74</v>
      </c>
      <c r="C17" s="1" t="s">
        <v>3800</v>
      </c>
      <c r="D17" s="1" t="s">
        <v>3801</v>
      </c>
      <c r="E17" s="1" t="s">
        <v>3802</v>
      </c>
      <c r="F17" s="1" t="s">
        <v>14</v>
      </c>
      <c r="G17" s="1">
        <f t="shared" si="0"/>
        <v>1450.6</v>
      </c>
    </row>
    <row r="18" spans="1:7" x14ac:dyDescent="0.45">
      <c r="A18" s="1" t="s">
        <v>3803</v>
      </c>
      <c r="B18" s="1" t="s">
        <v>79</v>
      </c>
      <c r="C18" s="1" t="s">
        <v>3804</v>
      </c>
      <c r="D18" s="1" t="s">
        <v>3805</v>
      </c>
      <c r="E18" s="1" t="s">
        <v>3806</v>
      </c>
      <c r="F18" s="1" t="s">
        <v>14</v>
      </c>
      <c r="G18" s="1">
        <f t="shared" si="0"/>
        <v>639.99</v>
      </c>
    </row>
    <row r="19" spans="1:7" x14ac:dyDescent="0.45">
      <c r="A19" s="1" t="s">
        <v>3807</v>
      </c>
      <c r="B19" s="1" t="s">
        <v>84</v>
      </c>
      <c r="C19" s="1" t="s">
        <v>3808</v>
      </c>
      <c r="D19" s="1" t="s">
        <v>3809</v>
      </c>
      <c r="E19" s="1" t="s">
        <v>3810</v>
      </c>
      <c r="F19" s="1" t="s">
        <v>14</v>
      </c>
      <c r="G19" s="1">
        <f t="shared" si="0"/>
        <v>996.57</v>
      </c>
    </row>
    <row r="20" spans="1:7" x14ac:dyDescent="0.45">
      <c r="A20" s="1" t="s">
        <v>3811</v>
      </c>
      <c r="B20" s="1" t="s">
        <v>89</v>
      </c>
      <c r="C20" s="1" t="s">
        <v>3576</v>
      </c>
      <c r="D20" s="1" t="s">
        <v>3812</v>
      </c>
      <c r="E20" s="1" t="s">
        <v>3813</v>
      </c>
      <c r="F20" s="1" t="s">
        <v>14</v>
      </c>
      <c r="G20" s="1">
        <f t="shared" si="0"/>
        <v>569.58000000000004</v>
      </c>
    </row>
    <row r="21" spans="1:7" x14ac:dyDescent="0.45">
      <c r="A21" s="1" t="s">
        <v>1702</v>
      </c>
      <c r="B21" s="1" t="s">
        <v>93</v>
      </c>
      <c r="C21" s="1" t="s">
        <v>3814</v>
      </c>
      <c r="D21" s="1" t="s">
        <v>3815</v>
      </c>
      <c r="E21" s="1" t="s">
        <v>3816</v>
      </c>
      <c r="F21" s="1" t="s">
        <v>14</v>
      </c>
      <c r="G21" s="1">
        <f t="shared" si="0"/>
        <v>439.5</v>
      </c>
    </row>
    <row r="22" spans="1:7" x14ac:dyDescent="0.45">
      <c r="A22" s="1" t="s">
        <v>1101</v>
      </c>
      <c r="B22" s="1" t="s">
        <v>98</v>
      </c>
      <c r="C22" s="1" t="s">
        <v>3354</v>
      </c>
      <c r="D22" s="1" t="s">
        <v>3817</v>
      </c>
      <c r="E22" s="1" t="s">
        <v>3818</v>
      </c>
      <c r="F22" s="1" t="s">
        <v>14</v>
      </c>
      <c r="G22" s="1">
        <f t="shared" si="0"/>
        <v>634.32000000000005</v>
      </c>
    </row>
    <row r="23" spans="1:7" x14ac:dyDescent="0.45">
      <c r="A23" s="1" t="s">
        <v>3819</v>
      </c>
      <c r="B23" s="1" t="s">
        <v>103</v>
      </c>
      <c r="C23" s="1" t="s">
        <v>3820</v>
      </c>
      <c r="D23" s="1" t="s">
        <v>3821</v>
      </c>
      <c r="E23" s="1" t="s">
        <v>3822</v>
      </c>
      <c r="F23" s="1" t="s">
        <v>14</v>
      </c>
      <c r="G23" s="1">
        <f t="shared" si="0"/>
        <v>713.63</v>
      </c>
    </row>
    <row r="24" spans="1:7" x14ac:dyDescent="0.45">
      <c r="A24" s="1" t="s">
        <v>3823</v>
      </c>
      <c r="B24" s="1" t="s">
        <v>106</v>
      </c>
      <c r="C24" s="1" t="s">
        <v>2036</v>
      </c>
      <c r="D24" s="1" t="s">
        <v>3825</v>
      </c>
      <c r="E24" s="1" t="s">
        <v>3826</v>
      </c>
      <c r="F24" s="1" t="s">
        <v>14</v>
      </c>
      <c r="G24" s="1">
        <f t="shared" si="0"/>
        <v>861.25</v>
      </c>
    </row>
    <row r="25" spans="1:7" x14ac:dyDescent="0.45">
      <c r="A25" s="1" t="s">
        <v>3827</v>
      </c>
      <c r="B25" s="1" t="s">
        <v>110</v>
      </c>
      <c r="C25" s="1" t="s">
        <v>3828</v>
      </c>
      <c r="D25" s="1" t="s">
        <v>3829</v>
      </c>
      <c r="E25" s="1" t="s">
        <v>3830</v>
      </c>
      <c r="F25" s="1" t="s">
        <v>14</v>
      </c>
      <c r="G25" s="1">
        <f t="shared" si="0"/>
        <v>707.64</v>
      </c>
    </row>
    <row r="26" spans="1:7" x14ac:dyDescent="0.45">
      <c r="A26" s="1" t="s">
        <v>3831</v>
      </c>
      <c r="B26" s="1" t="s">
        <v>114</v>
      </c>
      <c r="C26" s="1" t="s">
        <v>3832</v>
      </c>
      <c r="D26" s="1" t="s">
        <v>3833</v>
      </c>
      <c r="E26" s="1" t="s">
        <v>3834</v>
      </c>
      <c r="F26" s="1" t="s">
        <v>14</v>
      </c>
      <c r="G26" s="1">
        <f t="shared" si="0"/>
        <v>758.27</v>
      </c>
    </row>
    <row r="27" spans="1:7" x14ac:dyDescent="0.45">
      <c r="A27" s="1" t="s">
        <v>708</v>
      </c>
      <c r="B27" s="1" t="s">
        <v>118</v>
      </c>
      <c r="C27" s="1" t="s">
        <v>3835</v>
      </c>
      <c r="D27" s="1" t="s">
        <v>3836</v>
      </c>
      <c r="E27" s="1" t="s">
        <v>3837</v>
      </c>
      <c r="F27" s="1" t="s">
        <v>14</v>
      </c>
      <c r="G27" s="1">
        <f t="shared" si="0"/>
        <v>546.41</v>
      </c>
    </row>
    <row r="28" spans="1:7" x14ac:dyDescent="0.45">
      <c r="A28" s="1" t="s">
        <v>3838</v>
      </c>
      <c r="B28" s="1" t="s">
        <v>122</v>
      </c>
      <c r="C28" s="1" t="s">
        <v>2948</v>
      </c>
      <c r="D28" s="1" t="s">
        <v>3839</v>
      </c>
      <c r="E28" s="1" t="s">
        <v>3840</v>
      </c>
      <c r="F28" s="1" t="s">
        <v>14</v>
      </c>
      <c r="G28" s="1">
        <f t="shared" si="0"/>
        <v>556.62</v>
      </c>
    </row>
    <row r="29" spans="1:7" x14ac:dyDescent="0.45">
      <c r="A29" s="1" t="s">
        <v>152</v>
      </c>
      <c r="B29" s="1" t="s">
        <v>126</v>
      </c>
      <c r="C29" s="1" t="s">
        <v>3841</v>
      </c>
      <c r="D29" s="1" t="s">
        <v>3842</v>
      </c>
      <c r="E29" s="1" t="s">
        <v>3843</v>
      </c>
      <c r="F29" s="1" t="s">
        <v>14</v>
      </c>
      <c r="G29" s="1">
        <f t="shared" si="0"/>
        <v>558.41</v>
      </c>
    </row>
    <row r="30" spans="1:7" x14ac:dyDescent="0.45">
      <c r="A30" s="1" t="s">
        <v>3844</v>
      </c>
      <c r="B30" s="1" t="s">
        <v>130</v>
      </c>
      <c r="C30" s="1" t="s">
        <v>3845</v>
      </c>
      <c r="D30" s="1" t="s">
        <v>3846</v>
      </c>
      <c r="E30" s="1" t="s">
        <v>3847</v>
      </c>
      <c r="F30" s="1" t="s">
        <v>14</v>
      </c>
      <c r="G30" s="1">
        <f t="shared" si="0"/>
        <v>922.46</v>
      </c>
    </row>
    <row r="31" spans="1:7" x14ac:dyDescent="0.45">
      <c r="A31" s="1" t="s">
        <v>3848</v>
      </c>
      <c r="B31" s="1" t="s">
        <v>133</v>
      </c>
      <c r="C31" s="1" t="s">
        <v>2294</v>
      </c>
      <c r="D31" s="1" t="s">
        <v>3849</v>
      </c>
      <c r="E31" s="1" t="s">
        <v>3850</v>
      </c>
      <c r="F31" s="1" t="s">
        <v>14</v>
      </c>
      <c r="G31" s="1">
        <f t="shared" si="0"/>
        <v>439.07</v>
      </c>
    </row>
    <row r="32" spans="1:7" x14ac:dyDescent="0.45">
      <c r="A32" s="1" t="s">
        <v>3851</v>
      </c>
      <c r="B32" s="1" t="s">
        <v>138</v>
      </c>
      <c r="C32" s="1" t="s">
        <v>3644</v>
      </c>
      <c r="D32" s="1" t="s">
        <v>3852</v>
      </c>
      <c r="E32" s="1" t="s">
        <v>3853</v>
      </c>
      <c r="F32" s="1" t="s">
        <v>14</v>
      </c>
      <c r="G32" s="1">
        <f t="shared" si="0"/>
        <v>2665.06</v>
      </c>
    </row>
    <row r="33" spans="1:7" x14ac:dyDescent="0.45">
      <c r="A33" s="1" t="s">
        <v>156</v>
      </c>
      <c r="B33" s="1" t="s">
        <v>142</v>
      </c>
      <c r="C33" s="1" t="s">
        <v>1198</v>
      </c>
      <c r="D33" s="1" t="s">
        <v>3854</v>
      </c>
      <c r="E33" s="1" t="s">
        <v>3855</v>
      </c>
      <c r="F33" s="1" t="s">
        <v>14</v>
      </c>
      <c r="G33" s="1">
        <f t="shared" ref="G33:G64" si="1">VALUE(LEFT(E33,SEARCH("sq",E33)-2))</f>
        <v>701.69</v>
      </c>
    </row>
    <row r="34" spans="1:7" x14ac:dyDescent="0.45">
      <c r="A34" s="1" t="s">
        <v>3856</v>
      </c>
      <c r="B34" s="1" t="s">
        <v>146</v>
      </c>
      <c r="C34" s="1" t="s">
        <v>3857</v>
      </c>
      <c r="D34" s="1" t="s">
        <v>3859</v>
      </c>
      <c r="E34" s="1" t="s">
        <v>3860</v>
      </c>
      <c r="F34" s="1" t="s">
        <v>14</v>
      </c>
      <c r="G34" s="1">
        <f t="shared" si="1"/>
        <v>524.92999999999995</v>
      </c>
    </row>
    <row r="35" spans="1:7" x14ac:dyDescent="0.45">
      <c r="A35" s="1" t="s">
        <v>3861</v>
      </c>
      <c r="B35" s="1" t="s">
        <v>149</v>
      </c>
      <c r="C35" s="1" t="s">
        <v>3862</v>
      </c>
      <c r="D35" s="1" t="s">
        <v>3863</v>
      </c>
      <c r="E35" s="1" t="s">
        <v>3864</v>
      </c>
      <c r="F35" s="1" t="s">
        <v>14</v>
      </c>
      <c r="G35" s="1">
        <f t="shared" si="1"/>
        <v>796.06</v>
      </c>
    </row>
    <row r="36" spans="1:7" x14ac:dyDescent="0.45">
      <c r="A36" s="1" t="s">
        <v>3865</v>
      </c>
      <c r="B36" s="1" t="s">
        <v>153</v>
      </c>
      <c r="C36" s="1" t="s">
        <v>3866</v>
      </c>
      <c r="D36" s="1" t="s">
        <v>3867</v>
      </c>
      <c r="E36" s="1" t="s">
        <v>3868</v>
      </c>
      <c r="F36" s="1" t="s">
        <v>14</v>
      </c>
      <c r="G36" s="1">
        <f t="shared" si="1"/>
        <v>1097.08</v>
      </c>
    </row>
    <row r="37" spans="1:7" x14ac:dyDescent="0.45">
      <c r="A37" s="1" t="s">
        <v>3869</v>
      </c>
      <c r="B37" s="1" t="s">
        <v>157</v>
      </c>
      <c r="C37" s="1" t="s">
        <v>3870</v>
      </c>
      <c r="D37" s="1" t="s">
        <v>3871</v>
      </c>
      <c r="E37" s="1" t="s">
        <v>3872</v>
      </c>
      <c r="F37" s="1" t="s">
        <v>14</v>
      </c>
      <c r="G37" s="1">
        <f t="shared" si="1"/>
        <v>3102.36</v>
      </c>
    </row>
    <row r="38" spans="1:7" x14ac:dyDescent="0.45">
      <c r="A38" s="1" t="s">
        <v>3873</v>
      </c>
      <c r="B38" s="1" t="s">
        <v>161</v>
      </c>
      <c r="C38" s="1" t="s">
        <v>1487</v>
      </c>
      <c r="D38" s="1" t="s">
        <v>3875</v>
      </c>
      <c r="E38" s="1" t="s">
        <v>3876</v>
      </c>
      <c r="F38" s="1" t="s">
        <v>14</v>
      </c>
      <c r="G38" s="1">
        <f t="shared" si="1"/>
        <v>764.87</v>
      </c>
    </row>
    <row r="39" spans="1:7" x14ac:dyDescent="0.45">
      <c r="A39" s="1" t="s">
        <v>1129</v>
      </c>
      <c r="B39" s="1" t="s">
        <v>165</v>
      </c>
      <c r="C39" s="1" t="s">
        <v>3877</v>
      </c>
      <c r="D39" s="1" t="s">
        <v>2788</v>
      </c>
      <c r="E39" s="1" t="s">
        <v>3878</v>
      </c>
      <c r="F39" s="1" t="s">
        <v>14</v>
      </c>
      <c r="G39" s="1">
        <f t="shared" si="1"/>
        <v>2099.16</v>
      </c>
    </row>
    <row r="40" spans="1:7" x14ac:dyDescent="0.45">
      <c r="A40" s="1" t="s">
        <v>3879</v>
      </c>
      <c r="B40" s="1" t="s">
        <v>169</v>
      </c>
      <c r="C40" s="1" t="s">
        <v>3880</v>
      </c>
      <c r="D40" s="1" t="s">
        <v>3881</v>
      </c>
      <c r="E40" s="1" t="s">
        <v>3882</v>
      </c>
      <c r="F40" s="1" t="s">
        <v>14</v>
      </c>
      <c r="G40" s="1">
        <f t="shared" si="1"/>
        <v>1296.7</v>
      </c>
    </row>
    <row r="41" spans="1:7" x14ac:dyDescent="0.45">
      <c r="A41" s="1" t="s">
        <v>3883</v>
      </c>
      <c r="B41" s="1" t="s">
        <v>173</v>
      </c>
      <c r="C41" s="1" t="s">
        <v>3884</v>
      </c>
      <c r="D41" s="1" t="s">
        <v>3885</v>
      </c>
      <c r="E41" s="1" t="s">
        <v>3886</v>
      </c>
      <c r="F41" s="1" t="s">
        <v>14</v>
      </c>
      <c r="G41" s="1">
        <f t="shared" si="1"/>
        <v>448.5</v>
      </c>
    </row>
    <row r="42" spans="1:7" x14ac:dyDescent="0.45">
      <c r="A42" s="1" t="s">
        <v>789</v>
      </c>
      <c r="B42" s="1" t="s">
        <v>177</v>
      </c>
      <c r="C42" s="1" t="s">
        <v>3887</v>
      </c>
      <c r="D42" s="1" t="s">
        <v>3888</v>
      </c>
      <c r="E42" s="1" t="s">
        <v>3889</v>
      </c>
      <c r="F42" s="1" t="s">
        <v>14</v>
      </c>
      <c r="G42" s="1">
        <f t="shared" si="1"/>
        <v>537.03</v>
      </c>
    </row>
    <row r="43" spans="1:7" x14ac:dyDescent="0.45">
      <c r="A43" s="1" t="s">
        <v>2722</v>
      </c>
      <c r="B43" s="1" t="s">
        <v>181</v>
      </c>
      <c r="C43" s="1" t="s">
        <v>938</v>
      </c>
      <c r="D43" s="1" t="s">
        <v>3890</v>
      </c>
      <c r="E43" s="1" t="s">
        <v>3891</v>
      </c>
      <c r="F43" s="1" t="s">
        <v>14</v>
      </c>
      <c r="G43" s="1">
        <f t="shared" si="1"/>
        <v>714.17</v>
      </c>
    </row>
    <row r="44" spans="1:7" x14ac:dyDescent="0.45">
      <c r="A44" s="1" t="s">
        <v>3892</v>
      </c>
      <c r="B44" s="1" t="s">
        <v>185</v>
      </c>
      <c r="C44" s="1" t="s">
        <v>3893</v>
      </c>
      <c r="D44" s="1" t="s">
        <v>3894</v>
      </c>
      <c r="E44" s="1" t="s">
        <v>3895</v>
      </c>
      <c r="F44" s="1" t="s">
        <v>14</v>
      </c>
      <c r="G44" s="1">
        <f t="shared" si="1"/>
        <v>491.91</v>
      </c>
    </row>
    <row r="45" spans="1:7" x14ac:dyDescent="0.45">
      <c r="A45" s="1" t="s">
        <v>3896</v>
      </c>
      <c r="B45" s="1" t="s">
        <v>189</v>
      </c>
      <c r="C45" s="1" t="s">
        <v>3897</v>
      </c>
      <c r="D45" s="1" t="s">
        <v>3899</v>
      </c>
      <c r="E45" s="1" t="s">
        <v>3900</v>
      </c>
      <c r="F45" s="1" t="s">
        <v>14</v>
      </c>
      <c r="G45" s="1">
        <f t="shared" si="1"/>
        <v>556.14</v>
      </c>
    </row>
    <row r="46" spans="1:7" x14ac:dyDescent="0.45">
      <c r="A46" s="1" t="s">
        <v>206</v>
      </c>
      <c r="B46" s="1" t="s">
        <v>193</v>
      </c>
      <c r="C46" s="1" t="s">
        <v>571</v>
      </c>
      <c r="D46" s="1" t="s">
        <v>3901</v>
      </c>
      <c r="E46" s="1" t="s">
        <v>3902</v>
      </c>
      <c r="F46" s="1" t="s">
        <v>14</v>
      </c>
      <c r="G46" s="1">
        <f t="shared" si="1"/>
        <v>1772.24</v>
      </c>
    </row>
    <row r="47" spans="1:7" x14ac:dyDescent="0.45">
      <c r="A47" s="1" t="s">
        <v>1509</v>
      </c>
      <c r="B47" s="1" t="s">
        <v>198</v>
      </c>
      <c r="C47" s="1" t="s">
        <v>3903</v>
      </c>
      <c r="D47" s="1" t="s">
        <v>3904</v>
      </c>
      <c r="E47" s="1" t="s">
        <v>3905</v>
      </c>
      <c r="F47" s="1" t="s">
        <v>14</v>
      </c>
      <c r="G47" s="1">
        <f t="shared" si="1"/>
        <v>709.34</v>
      </c>
    </row>
    <row r="48" spans="1:7" x14ac:dyDescent="0.45">
      <c r="A48" s="1" t="s">
        <v>3906</v>
      </c>
      <c r="B48" s="1" t="s">
        <v>202</v>
      </c>
      <c r="C48" s="1" t="s">
        <v>1371</v>
      </c>
      <c r="D48" s="1" t="s">
        <v>3907</v>
      </c>
      <c r="E48" s="1" t="s">
        <v>3908</v>
      </c>
      <c r="F48" s="1" t="s">
        <v>14</v>
      </c>
      <c r="G48" s="1">
        <f t="shared" si="1"/>
        <v>608.54</v>
      </c>
    </row>
    <row r="49" spans="1:7" x14ac:dyDescent="0.45">
      <c r="A49" s="1" t="s">
        <v>3909</v>
      </c>
      <c r="B49" s="1" t="s">
        <v>207</v>
      </c>
      <c r="C49" s="1" t="s">
        <v>3910</v>
      </c>
      <c r="D49" s="1" t="s">
        <v>3911</v>
      </c>
      <c r="E49" s="1" t="s">
        <v>3912</v>
      </c>
      <c r="F49" s="1" t="s">
        <v>14</v>
      </c>
      <c r="G49" s="1">
        <f t="shared" si="1"/>
        <v>574.47</v>
      </c>
    </row>
    <row r="50" spans="1:7" x14ac:dyDescent="0.45">
      <c r="A50" s="1" t="s">
        <v>3913</v>
      </c>
      <c r="B50" s="1" t="s">
        <v>211</v>
      </c>
      <c r="C50" s="1" t="s">
        <v>3914</v>
      </c>
      <c r="D50" s="1" t="s">
        <v>3915</v>
      </c>
      <c r="E50" s="1" t="s">
        <v>3916</v>
      </c>
      <c r="F50" s="1" t="s">
        <v>14</v>
      </c>
      <c r="G50" s="1">
        <f t="shared" si="1"/>
        <v>1124.5</v>
      </c>
    </row>
    <row r="51" spans="1:7" x14ac:dyDescent="0.45">
      <c r="A51" s="1" t="s">
        <v>3917</v>
      </c>
      <c r="B51" s="1" t="s">
        <v>214</v>
      </c>
      <c r="C51" s="1" t="s">
        <v>3918</v>
      </c>
      <c r="D51" s="1" t="s">
        <v>3919</v>
      </c>
      <c r="E51" s="1" t="s">
        <v>3920</v>
      </c>
      <c r="F51" s="1" t="s">
        <v>14</v>
      </c>
      <c r="G51" s="1">
        <f t="shared" si="1"/>
        <v>711.5</v>
      </c>
    </row>
    <row r="52" spans="1:7" x14ac:dyDescent="0.45">
      <c r="A52" s="1" t="s">
        <v>1877</v>
      </c>
      <c r="B52" s="1" t="s">
        <v>217</v>
      </c>
      <c r="C52" s="1" t="s">
        <v>3921</v>
      </c>
      <c r="D52" s="1" t="s">
        <v>3922</v>
      </c>
      <c r="E52" s="1" t="s">
        <v>3923</v>
      </c>
      <c r="F52" s="1" t="s">
        <v>14</v>
      </c>
      <c r="G52" s="1">
        <f t="shared" si="1"/>
        <v>704.43</v>
      </c>
    </row>
    <row r="53" spans="1:7" x14ac:dyDescent="0.45">
      <c r="A53" s="1" t="s">
        <v>3924</v>
      </c>
      <c r="B53" s="1" t="s">
        <v>221</v>
      </c>
      <c r="C53" s="1" t="s">
        <v>3925</v>
      </c>
      <c r="D53" s="1" t="s">
        <v>3926</v>
      </c>
      <c r="E53" s="1" t="s">
        <v>3927</v>
      </c>
      <c r="F53" s="1" t="s">
        <v>14</v>
      </c>
      <c r="G53" s="1">
        <f t="shared" si="1"/>
        <v>452.29</v>
      </c>
    </row>
    <row r="54" spans="1:7" x14ac:dyDescent="0.45">
      <c r="A54" s="1" t="s">
        <v>3928</v>
      </c>
      <c r="B54" s="1" t="s">
        <v>225</v>
      </c>
      <c r="C54" s="1" t="s">
        <v>3929</v>
      </c>
      <c r="D54" s="1" t="s">
        <v>3930</v>
      </c>
      <c r="E54" s="1" t="s">
        <v>3931</v>
      </c>
      <c r="F54" s="1" t="s">
        <v>14</v>
      </c>
      <c r="G54" s="1">
        <f t="shared" si="1"/>
        <v>715.39</v>
      </c>
    </row>
    <row r="55" spans="1:7" x14ac:dyDescent="0.45">
      <c r="A55" s="1" t="s">
        <v>3898</v>
      </c>
      <c r="B55" s="1" t="s">
        <v>231</v>
      </c>
      <c r="C55" s="1" t="s">
        <v>3932</v>
      </c>
      <c r="D55" s="1" t="s">
        <v>3933</v>
      </c>
      <c r="E55" s="1" t="s">
        <v>3934</v>
      </c>
      <c r="F55" s="1" t="s">
        <v>14</v>
      </c>
      <c r="G55" s="1">
        <f t="shared" si="1"/>
        <v>876.27</v>
      </c>
    </row>
    <row r="56" spans="1:7" x14ac:dyDescent="0.45">
      <c r="A56" s="1" t="s">
        <v>3935</v>
      </c>
      <c r="B56" s="1" t="s">
        <v>234</v>
      </c>
      <c r="C56" s="1" t="s">
        <v>2484</v>
      </c>
      <c r="D56" s="1" t="s">
        <v>3936</v>
      </c>
      <c r="E56" s="1" t="s">
        <v>3937</v>
      </c>
      <c r="F56" s="1" t="s">
        <v>14</v>
      </c>
      <c r="G56" s="1">
        <f t="shared" si="1"/>
        <v>653.01</v>
      </c>
    </row>
    <row r="57" spans="1:7" x14ac:dyDescent="0.45">
      <c r="A57" s="1" t="s">
        <v>3938</v>
      </c>
      <c r="B57" s="1" t="s">
        <v>238</v>
      </c>
      <c r="C57" s="1" t="s">
        <v>3939</v>
      </c>
      <c r="D57" s="1" t="s">
        <v>3940</v>
      </c>
      <c r="E57" s="1" t="s">
        <v>3941</v>
      </c>
      <c r="F57" s="1" t="s">
        <v>14</v>
      </c>
      <c r="G57" s="1">
        <f t="shared" si="1"/>
        <v>1979.71</v>
      </c>
    </row>
    <row r="58" spans="1:7" x14ac:dyDescent="0.45">
      <c r="A58" s="1" t="s">
        <v>3942</v>
      </c>
      <c r="B58" s="1" t="s">
        <v>242</v>
      </c>
      <c r="C58" s="1" t="s">
        <v>3943</v>
      </c>
      <c r="D58" s="1" t="s">
        <v>3945</v>
      </c>
      <c r="E58" s="1" t="s">
        <v>3946</v>
      </c>
      <c r="F58" s="1" t="s">
        <v>14</v>
      </c>
      <c r="G58" s="1">
        <f t="shared" si="1"/>
        <v>616.54</v>
      </c>
    </row>
    <row r="59" spans="1:7" x14ac:dyDescent="0.45">
      <c r="A59" s="1" t="s">
        <v>3858</v>
      </c>
      <c r="B59" s="1" t="s">
        <v>246</v>
      </c>
      <c r="C59" s="1" t="s">
        <v>3947</v>
      </c>
      <c r="D59" s="1" t="s">
        <v>3948</v>
      </c>
      <c r="E59" s="1" t="s">
        <v>3949</v>
      </c>
      <c r="F59" s="1" t="s">
        <v>14</v>
      </c>
      <c r="G59" s="1">
        <f t="shared" si="1"/>
        <v>1411.04</v>
      </c>
    </row>
    <row r="60" spans="1:7" x14ac:dyDescent="0.45">
      <c r="A60" s="1" t="s">
        <v>3950</v>
      </c>
      <c r="B60" s="1" t="s">
        <v>250</v>
      </c>
      <c r="C60" s="1" t="s">
        <v>3951</v>
      </c>
      <c r="D60" s="1" t="s">
        <v>3952</v>
      </c>
      <c r="E60" s="1" t="s">
        <v>3953</v>
      </c>
      <c r="F60" s="1" t="s">
        <v>14</v>
      </c>
      <c r="G60" s="1">
        <f t="shared" si="1"/>
        <v>465.89</v>
      </c>
    </row>
    <row r="61" spans="1:7" x14ac:dyDescent="0.45">
      <c r="A61" s="1" t="s">
        <v>889</v>
      </c>
      <c r="B61" s="1" t="s">
        <v>254</v>
      </c>
      <c r="C61" s="1" t="s">
        <v>3954</v>
      </c>
      <c r="D61" s="1" t="s">
        <v>3955</v>
      </c>
      <c r="E61" s="1" t="s">
        <v>3956</v>
      </c>
      <c r="F61" s="1" t="s">
        <v>14</v>
      </c>
      <c r="G61" s="1">
        <f t="shared" si="1"/>
        <v>1970.37</v>
      </c>
    </row>
    <row r="62" spans="1:7" x14ac:dyDescent="0.45">
      <c r="A62" s="1" t="s">
        <v>896</v>
      </c>
      <c r="B62" s="1" t="s">
        <v>258</v>
      </c>
      <c r="C62" s="1" t="s">
        <v>2730</v>
      </c>
      <c r="D62" s="1" t="s">
        <v>3957</v>
      </c>
      <c r="E62" s="1" t="s">
        <v>3958</v>
      </c>
      <c r="F62" s="1" t="s">
        <v>14</v>
      </c>
      <c r="G62" s="1">
        <f t="shared" si="1"/>
        <v>670.14</v>
      </c>
    </row>
    <row r="63" spans="1:7" x14ac:dyDescent="0.45">
      <c r="A63" s="1" t="s">
        <v>3751</v>
      </c>
      <c r="B63" s="1" t="s">
        <v>262</v>
      </c>
      <c r="C63" s="1" t="s">
        <v>3959</v>
      </c>
      <c r="D63" s="1" t="s">
        <v>3960</v>
      </c>
      <c r="E63" s="1" t="s">
        <v>3961</v>
      </c>
      <c r="F63" s="1" t="s">
        <v>14</v>
      </c>
      <c r="G63" s="1">
        <f t="shared" si="1"/>
        <v>155.78</v>
      </c>
    </row>
    <row r="64" spans="1:7" x14ac:dyDescent="0.45">
      <c r="A64" s="1" t="s">
        <v>3944</v>
      </c>
      <c r="B64" s="1" t="s">
        <v>265</v>
      </c>
      <c r="C64" s="1" t="s">
        <v>3962</v>
      </c>
      <c r="D64" s="1" t="s">
        <v>3963</v>
      </c>
      <c r="E64" s="1" t="s">
        <v>3964</v>
      </c>
      <c r="F64" s="1" t="s">
        <v>14</v>
      </c>
      <c r="G64" s="1">
        <f t="shared" si="1"/>
        <v>432.43</v>
      </c>
    </row>
    <row r="65" spans="1:7" x14ac:dyDescent="0.45">
      <c r="A65" s="1" t="s">
        <v>3874</v>
      </c>
      <c r="B65" s="1" t="s">
        <v>269</v>
      </c>
      <c r="C65" s="1" t="s">
        <v>3965</v>
      </c>
      <c r="D65" s="1" t="s">
        <v>3966</v>
      </c>
      <c r="E65" s="1" t="s">
        <v>3967</v>
      </c>
      <c r="F65" s="1" t="s">
        <v>14</v>
      </c>
      <c r="G65" s="1">
        <f t="shared" ref="G65:G88" si="2">VALUE(LEFT(E65,SEARCH("sq",E65)-2))</f>
        <v>879.73</v>
      </c>
    </row>
    <row r="66" spans="1:7" x14ac:dyDescent="0.45">
      <c r="A66" s="1" t="s">
        <v>3968</v>
      </c>
      <c r="B66" s="1" t="s">
        <v>273</v>
      </c>
      <c r="C66" s="1" t="s">
        <v>3969</v>
      </c>
      <c r="D66" s="1" t="s">
        <v>3970</v>
      </c>
      <c r="E66" s="1" t="s">
        <v>3971</v>
      </c>
      <c r="F66" s="1" t="s">
        <v>14</v>
      </c>
      <c r="G66" s="1">
        <f t="shared" si="2"/>
        <v>982.92</v>
      </c>
    </row>
    <row r="67" spans="1:7" x14ac:dyDescent="0.45">
      <c r="A67" s="1" t="s">
        <v>2968</v>
      </c>
      <c r="B67" s="1" t="s">
        <v>277</v>
      </c>
      <c r="C67" s="1" t="s">
        <v>3972</v>
      </c>
      <c r="D67" s="1" t="s">
        <v>3973</v>
      </c>
      <c r="E67" s="1" t="s">
        <v>3974</v>
      </c>
      <c r="F67" s="1" t="s">
        <v>14</v>
      </c>
      <c r="G67" s="1">
        <f t="shared" si="2"/>
        <v>497.57</v>
      </c>
    </row>
    <row r="68" spans="1:7" x14ac:dyDescent="0.45">
      <c r="A68" s="1" t="s">
        <v>3975</v>
      </c>
      <c r="B68" s="1" t="s">
        <v>282</v>
      </c>
      <c r="C68" s="1" t="s">
        <v>99</v>
      </c>
      <c r="D68" s="1" t="s">
        <v>3976</v>
      </c>
      <c r="E68" s="1" t="s">
        <v>3977</v>
      </c>
      <c r="F68" s="1" t="s">
        <v>14</v>
      </c>
      <c r="G68" s="1">
        <f t="shared" si="2"/>
        <v>482.61</v>
      </c>
    </row>
    <row r="69" spans="1:7" x14ac:dyDescent="0.45">
      <c r="A69" s="1" t="s">
        <v>3978</v>
      </c>
      <c r="B69" s="1" t="s">
        <v>956</v>
      </c>
      <c r="C69" s="1" t="s">
        <v>3979</v>
      </c>
      <c r="D69" s="1" t="s">
        <v>3980</v>
      </c>
      <c r="E69" s="1" t="s">
        <v>3981</v>
      </c>
      <c r="F69" s="1" t="s">
        <v>14</v>
      </c>
      <c r="G69" s="1">
        <f t="shared" si="2"/>
        <v>1662.51</v>
      </c>
    </row>
    <row r="70" spans="1:7" x14ac:dyDescent="0.45">
      <c r="A70" s="1" t="s">
        <v>3982</v>
      </c>
      <c r="B70" s="1" t="s">
        <v>963</v>
      </c>
      <c r="C70" s="1" t="s">
        <v>3983</v>
      </c>
      <c r="D70" s="1" t="s">
        <v>3984</v>
      </c>
      <c r="E70" s="1" t="s">
        <v>3985</v>
      </c>
      <c r="F70" s="1" t="s">
        <v>14</v>
      </c>
      <c r="G70" s="1">
        <f t="shared" si="2"/>
        <v>6225.16</v>
      </c>
    </row>
    <row r="71" spans="1:7" x14ac:dyDescent="0.45">
      <c r="A71" s="1" t="s">
        <v>931</v>
      </c>
      <c r="B71" s="1" t="s">
        <v>970</v>
      </c>
      <c r="C71" s="1" t="s">
        <v>3986</v>
      </c>
      <c r="D71" s="1" t="s">
        <v>3987</v>
      </c>
      <c r="E71" s="1" t="s">
        <v>3988</v>
      </c>
      <c r="F71" s="1" t="s">
        <v>14</v>
      </c>
      <c r="G71" s="1">
        <f t="shared" si="2"/>
        <v>356.68</v>
      </c>
    </row>
    <row r="72" spans="1:7" x14ac:dyDescent="0.45">
      <c r="A72" s="1" t="s">
        <v>3989</v>
      </c>
      <c r="B72" s="1" t="s">
        <v>976</v>
      </c>
      <c r="C72" s="1" t="s">
        <v>3990</v>
      </c>
      <c r="D72" s="1" t="s">
        <v>3991</v>
      </c>
      <c r="E72" s="1" t="s">
        <v>3992</v>
      </c>
      <c r="F72" s="1" t="s">
        <v>14</v>
      </c>
      <c r="G72" s="1">
        <f t="shared" si="2"/>
        <v>436.3</v>
      </c>
    </row>
    <row r="73" spans="1:7" x14ac:dyDescent="0.45">
      <c r="A73" s="1" t="s">
        <v>3993</v>
      </c>
      <c r="B73" s="1" t="s">
        <v>983</v>
      </c>
      <c r="C73" s="1" t="s">
        <v>3710</v>
      </c>
      <c r="D73" s="1" t="s">
        <v>3994</v>
      </c>
      <c r="E73" s="1" t="s">
        <v>3995</v>
      </c>
      <c r="F73" s="1" t="s">
        <v>14</v>
      </c>
      <c r="G73" s="1">
        <f t="shared" si="2"/>
        <v>588.65</v>
      </c>
    </row>
    <row r="74" spans="1:7" x14ac:dyDescent="0.45">
      <c r="A74" s="1" t="s">
        <v>3996</v>
      </c>
      <c r="B74" s="1" t="s">
        <v>990</v>
      </c>
      <c r="C74" s="1" t="s">
        <v>3997</v>
      </c>
      <c r="D74" s="1" t="s">
        <v>3998</v>
      </c>
      <c r="E74" s="1" t="s">
        <v>3999</v>
      </c>
      <c r="F74" s="1" t="s">
        <v>14</v>
      </c>
      <c r="G74" s="1">
        <f t="shared" si="2"/>
        <v>1344.52</v>
      </c>
    </row>
    <row r="75" spans="1:7" x14ac:dyDescent="0.45">
      <c r="A75" s="1" t="s">
        <v>4000</v>
      </c>
      <c r="B75" s="1" t="s">
        <v>998</v>
      </c>
      <c r="C75" s="1" t="s">
        <v>4001</v>
      </c>
      <c r="D75" s="1" t="s">
        <v>4002</v>
      </c>
      <c r="E75" s="1" t="s">
        <v>4003</v>
      </c>
      <c r="F75" s="1" t="s">
        <v>14</v>
      </c>
      <c r="G75" s="1">
        <f t="shared" si="2"/>
        <v>429.55</v>
      </c>
    </row>
    <row r="76" spans="1:7" x14ac:dyDescent="0.45">
      <c r="A76" s="1" t="s">
        <v>3002</v>
      </c>
      <c r="B76" s="1" t="s">
        <v>1006</v>
      </c>
      <c r="C76" s="1" t="s">
        <v>2280</v>
      </c>
      <c r="D76" s="1" t="s">
        <v>4004</v>
      </c>
      <c r="E76" s="1" t="s">
        <v>4005</v>
      </c>
      <c r="F76" s="1" t="s">
        <v>14</v>
      </c>
      <c r="G76" s="1">
        <f t="shared" si="2"/>
        <v>562.05999999999995</v>
      </c>
    </row>
    <row r="77" spans="1:7" x14ac:dyDescent="0.45">
      <c r="A77" s="1" t="s">
        <v>4006</v>
      </c>
      <c r="B77" s="1" t="s">
        <v>1784</v>
      </c>
      <c r="C77" s="1" t="s">
        <v>4007</v>
      </c>
      <c r="D77" s="1" t="s">
        <v>4008</v>
      </c>
      <c r="E77" s="1" t="s">
        <v>4009</v>
      </c>
      <c r="F77" s="1" t="s">
        <v>14</v>
      </c>
      <c r="G77" s="1">
        <f t="shared" si="2"/>
        <v>743.53</v>
      </c>
    </row>
    <row r="78" spans="1:7" x14ac:dyDescent="0.45">
      <c r="A78" s="1" t="s">
        <v>3227</v>
      </c>
      <c r="B78" s="1" t="s">
        <v>1787</v>
      </c>
      <c r="C78" s="1" t="s">
        <v>4010</v>
      </c>
      <c r="D78" s="1" t="s">
        <v>4011</v>
      </c>
      <c r="E78" s="1" t="s">
        <v>4012</v>
      </c>
      <c r="F78" s="1" t="s">
        <v>14</v>
      </c>
      <c r="G78" s="1">
        <f t="shared" si="2"/>
        <v>942.02</v>
      </c>
    </row>
    <row r="79" spans="1:7" x14ac:dyDescent="0.45">
      <c r="A79" s="1" t="s">
        <v>4013</v>
      </c>
      <c r="B79" s="1" t="s">
        <v>1791</v>
      </c>
      <c r="C79" s="1" t="s">
        <v>2258</v>
      </c>
      <c r="D79" s="1" t="s">
        <v>4014</v>
      </c>
      <c r="E79" s="1" t="s">
        <v>4015</v>
      </c>
      <c r="F79" s="1" t="s">
        <v>14</v>
      </c>
      <c r="G79" s="1">
        <f t="shared" si="2"/>
        <v>574.09</v>
      </c>
    </row>
    <row r="80" spans="1:7" x14ac:dyDescent="0.45">
      <c r="A80" s="1" t="s">
        <v>3824</v>
      </c>
      <c r="B80" s="1" t="s">
        <v>1794</v>
      </c>
      <c r="C80" s="1" t="s">
        <v>4016</v>
      </c>
      <c r="D80" s="1" t="s">
        <v>4017</v>
      </c>
      <c r="E80" s="1" t="s">
        <v>4018</v>
      </c>
      <c r="F80" s="1" t="s">
        <v>14</v>
      </c>
      <c r="G80" s="1">
        <f t="shared" si="2"/>
        <v>525.01</v>
      </c>
    </row>
    <row r="81" spans="1:7" x14ac:dyDescent="0.45">
      <c r="A81" s="1" t="s">
        <v>4019</v>
      </c>
      <c r="B81" s="1" t="s">
        <v>1798</v>
      </c>
      <c r="C81" s="1" t="s">
        <v>4020</v>
      </c>
      <c r="D81" s="1" t="s">
        <v>4021</v>
      </c>
      <c r="E81" s="1" t="s">
        <v>4022</v>
      </c>
      <c r="F81" s="1" t="s">
        <v>14</v>
      </c>
      <c r="G81" s="1">
        <f t="shared" si="2"/>
        <v>535.02</v>
      </c>
    </row>
    <row r="82" spans="1:7" x14ac:dyDescent="0.45">
      <c r="A82" s="1" t="s">
        <v>4023</v>
      </c>
      <c r="B82" s="1" t="s">
        <v>1802</v>
      </c>
      <c r="C82" s="1" t="s">
        <v>4024</v>
      </c>
      <c r="D82" s="1" t="s">
        <v>4025</v>
      </c>
      <c r="E82" s="1" t="s">
        <v>4026</v>
      </c>
      <c r="F82" s="1" t="s">
        <v>14</v>
      </c>
      <c r="G82" s="1">
        <f t="shared" si="2"/>
        <v>423.25</v>
      </c>
    </row>
    <row r="83" spans="1:7" x14ac:dyDescent="0.45">
      <c r="A83" s="1" t="s">
        <v>62</v>
      </c>
      <c r="B83" s="1" t="s">
        <v>1805</v>
      </c>
      <c r="C83" s="1" t="s">
        <v>4027</v>
      </c>
      <c r="D83" s="1" t="s">
        <v>4028</v>
      </c>
      <c r="E83" s="1" t="s">
        <v>4029</v>
      </c>
      <c r="F83" s="1" t="s">
        <v>14</v>
      </c>
      <c r="G83" s="1">
        <f t="shared" si="2"/>
        <v>391.7</v>
      </c>
    </row>
    <row r="84" spans="1:7" x14ac:dyDescent="0.45">
      <c r="A84" s="1" t="s">
        <v>4030</v>
      </c>
      <c r="B84" s="1" t="s">
        <v>1809</v>
      </c>
      <c r="C84" s="1" t="s">
        <v>4031</v>
      </c>
      <c r="D84" s="1" t="s">
        <v>4032</v>
      </c>
      <c r="E84" s="1" t="s">
        <v>4033</v>
      </c>
      <c r="F84" s="1" t="s">
        <v>14</v>
      </c>
      <c r="G84" s="1">
        <f t="shared" si="2"/>
        <v>434.51</v>
      </c>
    </row>
    <row r="85" spans="1:7" x14ac:dyDescent="0.45">
      <c r="A85" s="1" t="s">
        <v>4034</v>
      </c>
      <c r="B85" s="1" t="s">
        <v>1812</v>
      </c>
      <c r="C85" s="1" t="s">
        <v>1178</v>
      </c>
      <c r="D85" s="1" t="s">
        <v>4035</v>
      </c>
      <c r="E85" s="1" t="s">
        <v>4036</v>
      </c>
      <c r="F85" s="1" t="s">
        <v>14</v>
      </c>
      <c r="G85" s="1">
        <f t="shared" si="2"/>
        <v>751.43</v>
      </c>
    </row>
    <row r="86" spans="1:7" x14ac:dyDescent="0.45">
      <c r="A86" s="1" t="s">
        <v>4037</v>
      </c>
      <c r="B86" s="1" t="s">
        <v>1816</v>
      </c>
      <c r="C86" s="1" t="s">
        <v>4038</v>
      </c>
      <c r="D86" s="1" t="s">
        <v>4039</v>
      </c>
      <c r="E86" s="1" t="s">
        <v>4040</v>
      </c>
      <c r="F86" s="1" t="s">
        <v>14</v>
      </c>
      <c r="G86" s="1">
        <f t="shared" si="2"/>
        <v>626.29999999999995</v>
      </c>
    </row>
    <row r="87" spans="1:7" x14ac:dyDescent="0.45">
      <c r="A87" s="1" t="s">
        <v>2687</v>
      </c>
      <c r="B87" s="1" t="s">
        <v>1818</v>
      </c>
      <c r="C87" s="1" t="s">
        <v>4041</v>
      </c>
      <c r="D87" s="1" t="s">
        <v>4042</v>
      </c>
      <c r="E87" s="1" t="s">
        <v>4043</v>
      </c>
      <c r="F87" s="1" t="s">
        <v>14</v>
      </c>
      <c r="G87" s="1">
        <f t="shared" si="2"/>
        <v>660.75</v>
      </c>
    </row>
    <row r="88" spans="1:7" x14ac:dyDescent="0.45">
      <c r="A88" s="1" t="s">
        <v>4044</v>
      </c>
      <c r="B88" s="1" t="s">
        <v>1821</v>
      </c>
      <c r="C88" s="1" t="s">
        <v>4045</v>
      </c>
      <c r="D88" s="1" t="s">
        <v>4046</v>
      </c>
      <c r="E88" s="1" t="s">
        <v>4047</v>
      </c>
      <c r="F88" s="1" t="s">
        <v>14</v>
      </c>
      <c r="G88" s="1">
        <f t="shared" si="2"/>
        <v>757.96</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A3AE-5C34-496E-A135-67FA58100F2A}">
  <dimension ref="A1:F83"/>
  <sheetViews>
    <sheetView workbookViewId="0">
      <selection activeCell="F2" sqref="F2"/>
    </sheetView>
  </sheetViews>
  <sheetFormatPr defaultRowHeight="14.25" x14ac:dyDescent="0.45"/>
  <cols>
    <col min="1" max="1" width="20" bestFit="1" customWidth="1"/>
    <col min="2" max="2" width="13.265625" bestFit="1" customWidth="1"/>
    <col min="3" max="3" width="14.59765625" bestFit="1" customWidth="1"/>
    <col min="4" max="4" width="17.265625" bestFit="1" customWidth="1"/>
  </cols>
  <sheetData>
    <row r="1" spans="1:6" x14ac:dyDescent="0.45">
      <c r="A1" t="s">
        <v>0</v>
      </c>
      <c r="B1" t="s">
        <v>2062</v>
      </c>
      <c r="C1" t="s">
        <v>2202</v>
      </c>
      <c r="D1" t="s">
        <v>2613</v>
      </c>
      <c r="E1" t="s">
        <v>292</v>
      </c>
      <c r="F1" t="s">
        <v>7417</v>
      </c>
    </row>
    <row r="2" spans="1:6" x14ac:dyDescent="0.45">
      <c r="A2" s="1" t="s">
        <v>1065</v>
      </c>
      <c r="B2" s="1" t="s">
        <v>10</v>
      </c>
      <c r="C2" s="1" t="s">
        <v>4048</v>
      </c>
      <c r="D2" s="1" t="s">
        <v>1605</v>
      </c>
      <c r="E2" s="1">
        <f t="shared" ref="E2:E32" si="0">VALUE(LEFT(D2,SEARCH("sq",D2)-2))</f>
        <v>460</v>
      </c>
      <c r="F2" s="7">
        <f>Table_1__21[[#This Row],[Population'[2']]]/Table_1__21[[#This Row],[Area]]</f>
        <v>70.210869565217394</v>
      </c>
    </row>
    <row r="3" spans="1:6" x14ac:dyDescent="0.45">
      <c r="A3" s="1" t="s">
        <v>4049</v>
      </c>
      <c r="B3" s="1" t="s">
        <v>16</v>
      </c>
      <c r="C3" s="1" t="s">
        <v>4050</v>
      </c>
      <c r="D3" s="1" t="s">
        <v>2789</v>
      </c>
      <c r="E3" s="1">
        <f t="shared" si="0"/>
        <v>400</v>
      </c>
      <c r="F3" s="7">
        <f>Table_1__21[[#This Row],[Population'[2']]]/Table_1__21[[#This Row],[Area]]</f>
        <v>92.642499999999998</v>
      </c>
    </row>
    <row r="4" spans="1:6" x14ac:dyDescent="0.45">
      <c r="A4" s="1" t="s">
        <v>4051</v>
      </c>
      <c r="B4" s="1" t="s">
        <v>20</v>
      </c>
      <c r="C4" s="1" t="s">
        <v>4052</v>
      </c>
      <c r="D4" s="1" t="s">
        <v>2704</v>
      </c>
      <c r="E4" s="1">
        <f t="shared" si="0"/>
        <v>730</v>
      </c>
      <c r="F4" s="7">
        <f>Table_1__21[[#This Row],[Population'[2']]]/Table_1__21[[#This Row],[Area]]</f>
        <v>17.987671232876714</v>
      </c>
    </row>
    <row r="5" spans="1:6" x14ac:dyDescent="0.45">
      <c r="A5" s="1" t="s">
        <v>4053</v>
      </c>
      <c r="B5" s="1" t="s">
        <v>25</v>
      </c>
      <c r="C5" s="1" t="s">
        <v>4054</v>
      </c>
      <c r="D5" s="1" t="s">
        <v>2959</v>
      </c>
      <c r="E5" s="1">
        <f t="shared" si="0"/>
        <v>735</v>
      </c>
      <c r="F5" s="7">
        <f>Table_1__21[[#This Row],[Population'[2']]]/Table_1__21[[#This Row],[Area]]</f>
        <v>26.617687074829931</v>
      </c>
    </row>
    <row r="6" spans="1:6" x14ac:dyDescent="0.45">
      <c r="A6" s="1" t="s">
        <v>557</v>
      </c>
      <c r="B6" s="1" t="s">
        <v>29</v>
      </c>
      <c r="C6" s="1" t="s">
        <v>4055</v>
      </c>
      <c r="D6" s="1" t="s">
        <v>2440</v>
      </c>
      <c r="E6" s="1">
        <f t="shared" si="0"/>
        <v>407</v>
      </c>
      <c r="F6" s="7">
        <f>Table_1__21[[#This Row],[Population'[2']]]/Table_1__21[[#This Row],[Area]]</f>
        <v>21.447174447174447</v>
      </c>
    </row>
    <row r="7" spans="1:6" x14ac:dyDescent="0.45">
      <c r="A7" s="1" t="s">
        <v>4056</v>
      </c>
      <c r="B7" s="1" t="s">
        <v>33</v>
      </c>
      <c r="C7" s="1" t="s">
        <v>4057</v>
      </c>
      <c r="D7" s="1" t="s">
        <v>4058</v>
      </c>
      <c r="E7" s="1">
        <f t="shared" si="0"/>
        <v>876</v>
      </c>
      <c r="F7" s="7">
        <f>Table_1__21[[#This Row],[Population'[2']]]/Table_1__21[[#This Row],[Area]]</f>
        <v>38.978310502283108</v>
      </c>
    </row>
    <row r="8" spans="1:6" x14ac:dyDescent="0.45">
      <c r="A8" s="1" t="s">
        <v>40</v>
      </c>
      <c r="B8" s="1" t="s">
        <v>37</v>
      </c>
      <c r="C8" s="1" t="s">
        <v>4059</v>
      </c>
      <c r="D8" s="1" t="s">
        <v>2822</v>
      </c>
      <c r="E8" s="1">
        <f t="shared" si="0"/>
        <v>587</v>
      </c>
      <c r="F8" s="7">
        <f>Table_1__21[[#This Row],[Population'[2']]]/Table_1__21[[#This Row],[Area]]</f>
        <v>25.48892674616695</v>
      </c>
    </row>
    <row r="9" spans="1:6" x14ac:dyDescent="0.45">
      <c r="A9" s="1" t="s">
        <v>583</v>
      </c>
      <c r="B9" s="1" t="s">
        <v>41</v>
      </c>
      <c r="C9" s="1" t="s">
        <v>4060</v>
      </c>
      <c r="D9" s="1" t="s">
        <v>3120</v>
      </c>
      <c r="E9" s="1">
        <f t="shared" si="0"/>
        <v>628</v>
      </c>
      <c r="F9" s="7">
        <f>Table_1__21[[#This Row],[Population'[2']]]/Table_1__21[[#This Row],[Area]]</f>
        <v>16.874203821656049</v>
      </c>
    </row>
    <row r="10" spans="1:6" x14ac:dyDescent="0.45">
      <c r="A10" s="1" t="s">
        <v>2651</v>
      </c>
      <c r="B10" s="1" t="s">
        <v>45</v>
      </c>
      <c r="C10" s="1" t="s">
        <v>2565</v>
      </c>
      <c r="D10" s="1" t="s">
        <v>2233</v>
      </c>
      <c r="E10" s="1">
        <f t="shared" si="0"/>
        <v>502</v>
      </c>
      <c r="F10" s="7">
        <f>Table_1__21[[#This Row],[Population'[2']]]/Table_1__21[[#This Row],[Area]]</f>
        <v>34.645418326693225</v>
      </c>
    </row>
    <row r="11" spans="1:6" x14ac:dyDescent="0.45">
      <c r="A11" s="1" t="s">
        <v>56</v>
      </c>
      <c r="B11" s="1" t="s">
        <v>49</v>
      </c>
      <c r="C11" s="1" t="s">
        <v>4061</v>
      </c>
      <c r="D11" s="1" t="s">
        <v>3154</v>
      </c>
      <c r="E11" s="1">
        <f t="shared" si="0"/>
        <v>419</v>
      </c>
      <c r="F11" s="7">
        <f>Table_1__21[[#This Row],[Population'[2']]]/Table_1__21[[#This Row],[Area]]</f>
        <v>20.39856801909308</v>
      </c>
    </row>
    <row r="12" spans="1:6" x14ac:dyDescent="0.45">
      <c r="A12" s="1" t="s">
        <v>4062</v>
      </c>
      <c r="B12" s="1" t="s">
        <v>53</v>
      </c>
      <c r="C12" s="1" t="s">
        <v>4063</v>
      </c>
      <c r="D12" s="1" t="s">
        <v>2489</v>
      </c>
      <c r="E12" s="1">
        <f t="shared" si="0"/>
        <v>487</v>
      </c>
      <c r="F12" s="7">
        <f>Table_1__21[[#This Row],[Population'[2']]]/Table_1__21[[#This Row],[Area]]</f>
        <v>19.720739219712527</v>
      </c>
    </row>
    <row r="13" spans="1:6" x14ac:dyDescent="0.45">
      <c r="A13" s="1" t="s">
        <v>60</v>
      </c>
      <c r="B13" s="1" t="s">
        <v>57</v>
      </c>
      <c r="C13" s="1" t="s">
        <v>4064</v>
      </c>
      <c r="D13" s="1" t="s">
        <v>4065</v>
      </c>
      <c r="E13" s="1">
        <f t="shared" si="0"/>
        <v>691</v>
      </c>
      <c r="F13" s="7">
        <f>Table_1__21[[#This Row],[Population'[2']]]/Table_1__21[[#This Row],[Area]]</f>
        <v>24.214182344428366</v>
      </c>
    </row>
    <row r="14" spans="1:6" x14ac:dyDescent="0.45">
      <c r="A14" s="1" t="s">
        <v>65</v>
      </c>
      <c r="B14" s="1" t="s">
        <v>61</v>
      </c>
      <c r="C14" s="1" t="s">
        <v>4066</v>
      </c>
      <c r="D14" s="1" t="s">
        <v>3369</v>
      </c>
      <c r="E14" s="1">
        <f t="shared" si="0"/>
        <v>409</v>
      </c>
      <c r="F14" s="7">
        <f>Table_1__21[[#This Row],[Population'[2']]]/Table_1__21[[#This Row],[Area]]</f>
        <v>50.44987775061125</v>
      </c>
    </row>
    <row r="15" spans="1:6" x14ac:dyDescent="0.45">
      <c r="A15" s="1" t="s">
        <v>4067</v>
      </c>
      <c r="B15" s="1" t="s">
        <v>66</v>
      </c>
      <c r="C15" s="1" t="s">
        <v>4068</v>
      </c>
      <c r="D15" s="1" t="s">
        <v>2727</v>
      </c>
      <c r="E15" s="1">
        <f t="shared" si="0"/>
        <v>554</v>
      </c>
      <c r="F15" s="7">
        <f>Table_1__21[[#This Row],[Population'[2']]]/Table_1__21[[#This Row],[Area]]</f>
        <v>47.203971119133577</v>
      </c>
    </row>
    <row r="16" spans="1:6" x14ac:dyDescent="0.45">
      <c r="A16" s="1" t="s">
        <v>4069</v>
      </c>
      <c r="B16" s="1" t="s">
        <v>70</v>
      </c>
      <c r="C16" s="1" t="s">
        <v>4070</v>
      </c>
      <c r="D16" s="1" t="s">
        <v>3602</v>
      </c>
      <c r="E16" s="1">
        <f t="shared" si="0"/>
        <v>777</v>
      </c>
      <c r="F16" s="7">
        <f>Table_1__21[[#This Row],[Population'[2']]]/Table_1__21[[#This Row],[Area]]</f>
        <v>37.900900900900901</v>
      </c>
    </row>
    <row r="17" spans="1:6" x14ac:dyDescent="0.45">
      <c r="A17" s="1" t="s">
        <v>92</v>
      </c>
      <c r="B17" s="1" t="s">
        <v>74</v>
      </c>
      <c r="C17" s="1" t="s">
        <v>4071</v>
      </c>
      <c r="D17" s="1" t="s">
        <v>2001</v>
      </c>
      <c r="E17" s="1">
        <f t="shared" si="0"/>
        <v>414</v>
      </c>
      <c r="F17" s="7">
        <f>Table_1__21[[#This Row],[Population'[2']]]/Table_1__21[[#This Row],[Area]]</f>
        <v>47.265700483091784</v>
      </c>
    </row>
    <row r="18" spans="1:6" x14ac:dyDescent="0.45">
      <c r="A18" s="1" t="s">
        <v>1434</v>
      </c>
      <c r="B18" s="1" t="s">
        <v>79</v>
      </c>
      <c r="C18" s="1" t="s">
        <v>4072</v>
      </c>
      <c r="D18" s="1" t="s">
        <v>1471</v>
      </c>
      <c r="E18" s="1">
        <f t="shared" si="0"/>
        <v>478</v>
      </c>
      <c r="F18" s="7">
        <f>Table_1__21[[#This Row],[Population'[2']]]/Table_1__21[[#This Row],[Area]]</f>
        <v>337.34728033472805</v>
      </c>
    </row>
    <row r="19" spans="1:6" x14ac:dyDescent="0.45">
      <c r="A19" s="1" t="s">
        <v>4073</v>
      </c>
      <c r="B19" s="1" t="s">
        <v>84</v>
      </c>
      <c r="C19" s="1" t="s">
        <v>4074</v>
      </c>
      <c r="D19" s="1" t="s">
        <v>3123</v>
      </c>
      <c r="E19" s="1">
        <f t="shared" si="0"/>
        <v>467</v>
      </c>
      <c r="F19" s="7">
        <f>Table_1__21[[#This Row],[Population'[2']]]/Table_1__21[[#This Row],[Area]]</f>
        <v>160.45824411134905</v>
      </c>
    </row>
    <row r="20" spans="1:6" x14ac:dyDescent="0.45">
      <c r="A20" s="1" t="s">
        <v>80</v>
      </c>
      <c r="B20" s="1" t="s">
        <v>89</v>
      </c>
      <c r="C20" s="1" t="s">
        <v>4075</v>
      </c>
      <c r="D20" s="1" t="s">
        <v>1460</v>
      </c>
      <c r="E20" s="1">
        <f t="shared" si="0"/>
        <v>565</v>
      </c>
      <c r="F20" s="7">
        <f>Table_1__21[[#This Row],[Population'[2']]]/Table_1__21[[#This Row],[Area]]</f>
        <v>14.368141592920354</v>
      </c>
    </row>
    <row r="21" spans="1:6" x14ac:dyDescent="0.45">
      <c r="A21" s="1" t="s">
        <v>4076</v>
      </c>
      <c r="B21" s="1" t="s">
        <v>93</v>
      </c>
      <c r="C21" s="1" t="s">
        <v>4077</v>
      </c>
      <c r="D21" s="1" t="s">
        <v>1471</v>
      </c>
      <c r="E21" s="1">
        <f t="shared" si="0"/>
        <v>478</v>
      </c>
      <c r="F21" s="7">
        <f>Table_1__21[[#This Row],[Population'[2']]]/Table_1__21[[#This Row],[Area]]</f>
        <v>47.23430962343096</v>
      </c>
    </row>
    <row r="22" spans="1:6" x14ac:dyDescent="0.45">
      <c r="A22" s="1" t="s">
        <v>141</v>
      </c>
      <c r="B22" s="1" t="s">
        <v>98</v>
      </c>
      <c r="C22" s="1" t="s">
        <v>4078</v>
      </c>
      <c r="D22" s="1" t="s">
        <v>4079</v>
      </c>
      <c r="E22" s="1">
        <f t="shared" si="0"/>
        <v>713</v>
      </c>
      <c r="F22" s="7">
        <f>Table_1__21[[#This Row],[Population'[2']]]/Table_1__21[[#This Row],[Area]]</f>
        <v>20.196353436185134</v>
      </c>
    </row>
    <row r="23" spans="1:6" x14ac:dyDescent="0.45">
      <c r="A23" s="1" t="s">
        <v>4080</v>
      </c>
      <c r="B23" s="1" t="s">
        <v>103</v>
      </c>
      <c r="C23" s="1" t="s">
        <v>4081</v>
      </c>
      <c r="D23" s="1" t="s">
        <v>1751</v>
      </c>
      <c r="E23" s="1">
        <f t="shared" si="0"/>
        <v>422</v>
      </c>
      <c r="F23" s="7">
        <f>Table_1__21[[#This Row],[Population'[2']]]/Table_1__21[[#This Row],[Area]]</f>
        <v>51.909952606635073</v>
      </c>
    </row>
    <row r="24" spans="1:6" x14ac:dyDescent="0.45">
      <c r="A24" s="1" t="s">
        <v>1769</v>
      </c>
      <c r="B24" s="1" t="s">
        <v>106</v>
      </c>
      <c r="C24" s="1" t="s">
        <v>4082</v>
      </c>
      <c r="D24" s="1" t="s">
        <v>2897</v>
      </c>
      <c r="E24" s="1">
        <f t="shared" si="0"/>
        <v>477</v>
      </c>
      <c r="F24" s="7">
        <f>Table_1__21[[#This Row],[Population'[2']]]/Table_1__21[[#This Row],[Area]]</f>
        <v>92.094339622641513</v>
      </c>
    </row>
    <row r="25" spans="1:6" x14ac:dyDescent="0.45">
      <c r="A25" s="1" t="s">
        <v>2494</v>
      </c>
      <c r="B25" s="1" t="s">
        <v>110</v>
      </c>
      <c r="C25" s="1" t="s">
        <v>4083</v>
      </c>
      <c r="D25" s="1" t="s">
        <v>2335</v>
      </c>
      <c r="E25" s="1">
        <f t="shared" si="0"/>
        <v>581</v>
      </c>
      <c r="F25" s="7">
        <f>Table_1__21[[#This Row],[Population'[2']]]/Table_1__21[[#This Row],[Area]]</f>
        <v>322.03958691910498</v>
      </c>
    </row>
    <row r="26" spans="1:6" x14ac:dyDescent="0.45">
      <c r="A26" s="1" t="s">
        <v>4084</v>
      </c>
      <c r="B26" s="1" t="s">
        <v>114</v>
      </c>
      <c r="C26" s="1" t="s">
        <v>4085</v>
      </c>
      <c r="D26" s="1" t="s">
        <v>2218</v>
      </c>
      <c r="E26" s="1">
        <f t="shared" si="0"/>
        <v>869</v>
      </c>
      <c r="F26" s="7">
        <f>Table_1__21[[#This Row],[Population'[2']]]/Table_1__21[[#This Row],[Area]]</f>
        <v>282.26121979286535</v>
      </c>
    </row>
    <row r="27" spans="1:6" x14ac:dyDescent="0.45">
      <c r="A27" s="1" t="s">
        <v>1478</v>
      </c>
      <c r="B27" s="1" t="s">
        <v>118</v>
      </c>
      <c r="C27" s="1" t="s">
        <v>4086</v>
      </c>
      <c r="D27" s="1" t="s">
        <v>4087</v>
      </c>
      <c r="E27" s="1">
        <f t="shared" si="0"/>
        <v>756</v>
      </c>
      <c r="F27" s="7">
        <f>Table_1__21[[#This Row],[Population'[2']]]/Table_1__21[[#This Row],[Area]]</f>
        <v>25.394179894179896</v>
      </c>
    </row>
    <row r="28" spans="1:6" x14ac:dyDescent="0.45">
      <c r="A28" s="1" t="s">
        <v>4088</v>
      </c>
      <c r="B28" s="1" t="s">
        <v>122</v>
      </c>
      <c r="C28" s="1" t="s">
        <v>4089</v>
      </c>
      <c r="D28" s="1" t="s">
        <v>2555</v>
      </c>
      <c r="E28" s="1">
        <f t="shared" si="0"/>
        <v>418</v>
      </c>
      <c r="F28" s="7">
        <f>Table_1__21[[#This Row],[Population'[2']]]/Table_1__21[[#This Row],[Area]]</f>
        <v>22.428229665071772</v>
      </c>
    </row>
    <row r="29" spans="1:6" x14ac:dyDescent="0.45">
      <c r="A29" s="1" t="s">
        <v>4090</v>
      </c>
      <c r="B29" s="1" t="s">
        <v>126</v>
      </c>
      <c r="C29" s="1" t="s">
        <v>4091</v>
      </c>
      <c r="D29" s="1" t="s">
        <v>4092</v>
      </c>
      <c r="E29" s="1">
        <f t="shared" si="0"/>
        <v>413</v>
      </c>
      <c r="F29" s="7">
        <f>Table_1__21[[#This Row],[Population'[2']]]/Table_1__21[[#This Row],[Area]]</f>
        <v>3.4043583535108959</v>
      </c>
    </row>
    <row r="30" spans="1:6" x14ac:dyDescent="0.45">
      <c r="A30" s="1" t="s">
        <v>4093</v>
      </c>
      <c r="B30" s="1" t="s">
        <v>130</v>
      </c>
      <c r="C30" s="1" t="s">
        <v>4094</v>
      </c>
      <c r="D30" s="1" t="s">
        <v>2665</v>
      </c>
      <c r="E30" s="1">
        <f t="shared" si="0"/>
        <v>532</v>
      </c>
      <c r="F30" s="7">
        <f>Table_1__21[[#This Row],[Population'[2']]]/Table_1__21[[#This Row],[Area]]</f>
        <v>43.986842105263158</v>
      </c>
    </row>
    <row r="31" spans="1:6" x14ac:dyDescent="0.45">
      <c r="A31" s="1" t="s">
        <v>156</v>
      </c>
      <c r="B31" s="1" t="s">
        <v>133</v>
      </c>
      <c r="C31" s="1" t="s">
        <v>4095</v>
      </c>
      <c r="D31" s="1" t="s">
        <v>2970</v>
      </c>
      <c r="E31" s="1">
        <f t="shared" si="0"/>
        <v>727</v>
      </c>
      <c r="F31" s="7">
        <f>Table_1__21[[#This Row],[Population'[2']]]/Table_1__21[[#This Row],[Area]]</f>
        <v>192.11554332874829</v>
      </c>
    </row>
    <row r="32" spans="1:6" x14ac:dyDescent="0.45">
      <c r="A32" s="1" t="s">
        <v>1797</v>
      </c>
      <c r="B32" s="1" t="s">
        <v>138</v>
      </c>
      <c r="C32" s="1" t="s">
        <v>4096</v>
      </c>
      <c r="D32" s="1" t="s">
        <v>3406</v>
      </c>
      <c r="E32" s="1">
        <f t="shared" si="0"/>
        <v>676</v>
      </c>
      <c r="F32" s="7">
        <f>Table_1__21[[#This Row],[Population'[2']]]/Table_1__21[[#This Row],[Area]]</f>
        <v>25.239644970414201</v>
      </c>
    </row>
    <row r="33" spans="1:6" x14ac:dyDescent="0.45">
      <c r="A33" s="1" t="s">
        <v>160</v>
      </c>
      <c r="B33" s="1" t="s">
        <v>142</v>
      </c>
      <c r="C33" s="1" t="s">
        <v>4097</v>
      </c>
      <c r="D33" s="1" t="s">
        <v>1833</v>
      </c>
      <c r="E33" s="1">
        <f t="shared" ref="E33:E64" si="1">VALUE(LEFT(D33,SEARCH("sq",D33)-2))</f>
        <v>519</v>
      </c>
      <c r="F33" s="7">
        <f>Table_1__21[[#This Row],[Population'[2']]]/Table_1__21[[#This Row],[Area]]</f>
        <v>14.886319845857418</v>
      </c>
    </row>
    <row r="34" spans="1:6" x14ac:dyDescent="0.45">
      <c r="A34" s="1" t="s">
        <v>4098</v>
      </c>
      <c r="B34" s="1" t="s">
        <v>146</v>
      </c>
      <c r="C34" s="1" t="s">
        <v>4099</v>
      </c>
      <c r="D34" s="1" t="s">
        <v>2167</v>
      </c>
      <c r="E34" s="1">
        <f t="shared" si="1"/>
        <v>408</v>
      </c>
      <c r="F34" s="7">
        <f>Table_1__21[[#This Row],[Population'[2']]]/Table_1__21[[#This Row],[Area]]</f>
        <v>30.605392156862745</v>
      </c>
    </row>
    <row r="35" spans="1:6" x14ac:dyDescent="0.45">
      <c r="A35" s="1" t="s">
        <v>1815</v>
      </c>
      <c r="B35" s="1" t="s">
        <v>149</v>
      </c>
      <c r="C35" s="1" t="s">
        <v>4100</v>
      </c>
      <c r="D35" s="1" t="s">
        <v>1423</v>
      </c>
      <c r="E35" s="1">
        <f t="shared" si="1"/>
        <v>694</v>
      </c>
      <c r="F35" s="7">
        <f>Table_1__21[[#This Row],[Population'[2']]]/Table_1__21[[#This Row],[Area]]</f>
        <v>97.638328530259372</v>
      </c>
    </row>
    <row r="36" spans="1:6" x14ac:dyDescent="0.45">
      <c r="A36" s="1" t="s">
        <v>4101</v>
      </c>
      <c r="B36" s="1" t="s">
        <v>153</v>
      </c>
      <c r="C36" s="1" t="s">
        <v>4102</v>
      </c>
      <c r="D36" s="1" t="s">
        <v>3256</v>
      </c>
      <c r="E36" s="1">
        <f t="shared" si="1"/>
        <v>766</v>
      </c>
      <c r="F36" s="7">
        <f>Table_1__21[[#This Row],[Population'[2']]]/Table_1__21[[#This Row],[Area]]</f>
        <v>13.650130548302872</v>
      </c>
    </row>
    <row r="37" spans="1:6" x14ac:dyDescent="0.45">
      <c r="A37" s="1" t="s">
        <v>771</v>
      </c>
      <c r="B37" s="1" t="s">
        <v>157</v>
      </c>
      <c r="C37" s="1" t="s">
        <v>4103</v>
      </c>
      <c r="D37" s="1" t="s">
        <v>3579</v>
      </c>
      <c r="E37" s="1">
        <f t="shared" si="1"/>
        <v>631</v>
      </c>
      <c r="F37" s="7">
        <f>Table_1__21[[#This Row],[Population'[2']]]/Table_1__21[[#This Row],[Area]]</f>
        <v>75.04120443740095</v>
      </c>
    </row>
    <row r="38" spans="1:6" x14ac:dyDescent="0.45">
      <c r="A38" s="1" t="s">
        <v>164</v>
      </c>
      <c r="B38" s="1" t="s">
        <v>161</v>
      </c>
      <c r="C38" s="1" t="s">
        <v>4104</v>
      </c>
      <c r="D38" s="1" t="s">
        <v>3424</v>
      </c>
      <c r="E38" s="1">
        <f t="shared" si="1"/>
        <v>497</v>
      </c>
      <c r="F38" s="7">
        <f>Table_1__21[[#This Row],[Population'[2']]]/Table_1__21[[#This Row],[Area]]</f>
        <v>111.98792756539235</v>
      </c>
    </row>
    <row r="39" spans="1:6" x14ac:dyDescent="0.45">
      <c r="A39" s="1" t="s">
        <v>168</v>
      </c>
      <c r="B39" s="1" t="s">
        <v>165</v>
      </c>
      <c r="C39" s="1" t="s">
        <v>4105</v>
      </c>
      <c r="D39" s="1" t="s">
        <v>1439</v>
      </c>
      <c r="E39" s="1">
        <f t="shared" si="1"/>
        <v>704</v>
      </c>
      <c r="F39" s="7">
        <f>Table_1__21[[#This Row],[Population'[2']]]/Table_1__21[[#This Row],[Area]]</f>
        <v>114.00710227272727</v>
      </c>
    </row>
    <row r="40" spans="1:6" x14ac:dyDescent="0.45">
      <c r="A40" s="1" t="s">
        <v>172</v>
      </c>
      <c r="B40" s="1" t="s">
        <v>169</v>
      </c>
      <c r="C40" s="1" t="s">
        <v>4106</v>
      </c>
      <c r="D40" s="1" t="s">
        <v>2655</v>
      </c>
      <c r="E40" s="1">
        <f t="shared" si="1"/>
        <v>431</v>
      </c>
      <c r="F40" s="7">
        <f>Table_1__21[[#This Row],[Population'[2']]]/Table_1__21[[#This Row],[Area]]</f>
        <v>29.997679814385151</v>
      </c>
    </row>
    <row r="41" spans="1:6" x14ac:dyDescent="0.45">
      <c r="A41" s="1" t="s">
        <v>4107</v>
      </c>
      <c r="B41" s="1" t="s">
        <v>173</v>
      </c>
      <c r="C41" s="1" t="s">
        <v>4108</v>
      </c>
      <c r="D41" s="1" t="s">
        <v>2802</v>
      </c>
      <c r="E41" s="1">
        <f t="shared" si="1"/>
        <v>583</v>
      </c>
      <c r="F41" s="7">
        <f>Table_1__21[[#This Row],[Population'[2']]]/Table_1__21[[#This Row],[Area]]</f>
        <v>40.831903945111492</v>
      </c>
    </row>
    <row r="42" spans="1:6" x14ac:dyDescent="0.45">
      <c r="A42" s="1" t="s">
        <v>176</v>
      </c>
      <c r="B42" s="1" t="s">
        <v>177</v>
      </c>
      <c r="C42" s="1" t="s">
        <v>4109</v>
      </c>
      <c r="D42" s="1" t="s">
        <v>2176</v>
      </c>
      <c r="E42" s="1">
        <f t="shared" si="1"/>
        <v>450</v>
      </c>
      <c r="F42" s="7">
        <f>Table_1__21[[#This Row],[Population'[2']]]/Table_1__21[[#This Row],[Area]]</f>
        <v>184.24444444444444</v>
      </c>
    </row>
    <row r="43" spans="1:6" x14ac:dyDescent="0.45">
      <c r="A43" s="1" t="s">
        <v>4110</v>
      </c>
      <c r="B43" s="1" t="s">
        <v>181</v>
      </c>
      <c r="C43" s="1" t="s">
        <v>4111</v>
      </c>
      <c r="D43" s="1" t="s">
        <v>4112</v>
      </c>
      <c r="E43" s="1">
        <f t="shared" si="1"/>
        <v>592</v>
      </c>
      <c r="F43" s="7">
        <f>Table_1__21[[#This Row],[Population'[2']]]/Table_1__21[[#This Row],[Area]]</f>
        <v>54.589527027027025</v>
      </c>
    </row>
    <row r="44" spans="1:6" x14ac:dyDescent="0.45">
      <c r="A44" s="1" t="s">
        <v>789</v>
      </c>
      <c r="B44" s="1" t="s">
        <v>185</v>
      </c>
      <c r="C44" s="1" t="s">
        <v>4113</v>
      </c>
      <c r="D44" s="1" t="s">
        <v>2663</v>
      </c>
      <c r="E44" s="1">
        <f t="shared" si="1"/>
        <v>586</v>
      </c>
      <c r="F44" s="7">
        <f>Table_1__21[[#This Row],[Population'[2']]]/Table_1__21[[#This Row],[Area]]</f>
        <v>59.503412969283275</v>
      </c>
    </row>
    <row r="45" spans="1:6" x14ac:dyDescent="0.45">
      <c r="A45" s="1" t="s">
        <v>184</v>
      </c>
      <c r="B45" s="1" t="s">
        <v>189</v>
      </c>
      <c r="C45" s="1" t="s">
        <v>4114</v>
      </c>
      <c r="D45" s="1" t="s">
        <v>2233</v>
      </c>
      <c r="E45" s="1">
        <f t="shared" si="1"/>
        <v>502</v>
      </c>
      <c r="F45" s="7">
        <f>Table_1__21[[#This Row],[Population'[2']]]/Table_1__21[[#This Row],[Area]]</f>
        <v>119.08167330677291</v>
      </c>
    </row>
    <row r="46" spans="1:6" x14ac:dyDescent="0.45">
      <c r="A46" s="1" t="s">
        <v>192</v>
      </c>
      <c r="B46" s="1" t="s">
        <v>193</v>
      </c>
      <c r="C46" s="1" t="s">
        <v>4115</v>
      </c>
      <c r="D46" s="1" t="s">
        <v>2912</v>
      </c>
      <c r="E46" s="1">
        <f t="shared" si="1"/>
        <v>719</v>
      </c>
      <c r="F46" s="7">
        <f>Table_1__21[[#This Row],[Population'[2']]]/Table_1__21[[#This Row],[Area]]</f>
        <v>132.41029207232268</v>
      </c>
    </row>
    <row r="47" spans="1:6" x14ac:dyDescent="0.45">
      <c r="A47" s="1" t="s">
        <v>201</v>
      </c>
      <c r="B47" s="1" t="s">
        <v>198</v>
      </c>
      <c r="C47" s="1" t="s">
        <v>4116</v>
      </c>
      <c r="D47" s="1" t="s">
        <v>4117</v>
      </c>
      <c r="E47" s="1">
        <f t="shared" si="1"/>
        <v>542</v>
      </c>
      <c r="F47" s="7">
        <f>Table_1__21[[#This Row],[Population'[2']]]/Table_1__21[[#This Row],[Area]]</f>
        <v>49.977859778597789</v>
      </c>
    </row>
    <row r="48" spans="1:6" x14ac:dyDescent="0.45">
      <c r="A48" s="1" t="s">
        <v>206</v>
      </c>
      <c r="B48" s="1" t="s">
        <v>202</v>
      </c>
      <c r="C48" s="1" t="s">
        <v>4118</v>
      </c>
      <c r="D48" s="1" t="s">
        <v>4119</v>
      </c>
      <c r="E48" s="1">
        <f t="shared" si="1"/>
        <v>706</v>
      </c>
      <c r="F48" s="7">
        <f>Table_1__21[[#This Row],[Population'[2']]]/Table_1__21[[#This Row],[Area]]</f>
        <v>52.611898016997166</v>
      </c>
    </row>
    <row r="49" spans="1:6" x14ac:dyDescent="0.45">
      <c r="A49" s="1" t="s">
        <v>85</v>
      </c>
      <c r="B49" s="1" t="s">
        <v>207</v>
      </c>
      <c r="C49" s="1" t="s">
        <v>4120</v>
      </c>
      <c r="D49" s="1" t="s">
        <v>1409</v>
      </c>
      <c r="E49" s="1">
        <f t="shared" si="1"/>
        <v>764</v>
      </c>
      <c r="F49" s="7">
        <f>Table_1__21[[#This Row],[Population'[2']]]/Table_1__21[[#This Row],[Area]]</f>
        <v>48.41492146596859</v>
      </c>
    </row>
    <row r="50" spans="1:6" x14ac:dyDescent="0.45">
      <c r="A50" s="1" t="s">
        <v>11</v>
      </c>
      <c r="B50" s="1" t="s">
        <v>211</v>
      </c>
      <c r="C50" s="1" t="s">
        <v>4121</v>
      </c>
      <c r="D50" s="1" t="s">
        <v>2440</v>
      </c>
      <c r="E50" s="1">
        <f t="shared" si="1"/>
        <v>407</v>
      </c>
      <c r="F50" s="7">
        <f>Table_1__21[[#This Row],[Population'[2']]]/Table_1__21[[#This Row],[Area]]</f>
        <v>26.842751842751841</v>
      </c>
    </row>
    <row r="51" spans="1:6" x14ac:dyDescent="0.45">
      <c r="A51" s="1" t="s">
        <v>4122</v>
      </c>
      <c r="B51" s="1" t="s">
        <v>214</v>
      </c>
      <c r="C51" s="1" t="s">
        <v>4123</v>
      </c>
      <c r="D51" s="1" t="s">
        <v>2061</v>
      </c>
      <c r="E51" s="1">
        <f t="shared" si="1"/>
        <v>570</v>
      </c>
      <c r="F51" s="7">
        <f>Table_1__21[[#This Row],[Population'[2']]]/Table_1__21[[#This Row],[Area]]</f>
        <v>52.06315789473684</v>
      </c>
    </row>
    <row r="52" spans="1:6" x14ac:dyDescent="0.45">
      <c r="A52" s="1" t="s">
        <v>855</v>
      </c>
      <c r="B52" s="1" t="s">
        <v>217</v>
      </c>
      <c r="C52" s="1" t="s">
        <v>4124</v>
      </c>
      <c r="D52" s="1" t="s">
        <v>2383</v>
      </c>
      <c r="E52" s="1">
        <f t="shared" si="1"/>
        <v>578</v>
      </c>
      <c r="F52" s="7">
        <f>Table_1__21[[#This Row],[Population'[2']]]/Table_1__21[[#This Row],[Area]]</f>
        <v>37.577854671280278</v>
      </c>
    </row>
    <row r="53" spans="1:6" x14ac:dyDescent="0.45">
      <c r="A53" s="1" t="s">
        <v>4125</v>
      </c>
      <c r="B53" s="1" t="s">
        <v>221</v>
      </c>
      <c r="C53" s="1" t="s">
        <v>4126</v>
      </c>
      <c r="D53" s="1" t="s">
        <v>2660</v>
      </c>
      <c r="E53" s="1">
        <f t="shared" si="1"/>
        <v>695</v>
      </c>
      <c r="F53" s="7">
        <f>Table_1__21[[#This Row],[Population'[2']]]/Table_1__21[[#This Row],[Area]]</f>
        <v>16.611510791366907</v>
      </c>
    </row>
    <row r="54" spans="1:6" x14ac:dyDescent="0.45">
      <c r="A54" s="1" t="s">
        <v>4127</v>
      </c>
      <c r="B54" s="1" t="s">
        <v>225</v>
      </c>
      <c r="C54" s="1" t="s">
        <v>4128</v>
      </c>
      <c r="D54" s="1" t="s">
        <v>1757</v>
      </c>
      <c r="E54" s="1">
        <f t="shared" si="1"/>
        <v>458</v>
      </c>
      <c r="F54" s="7">
        <f>Table_1__21[[#This Row],[Population'[2']]]/Table_1__21[[#This Row],[Area]]</f>
        <v>104.08515283842794</v>
      </c>
    </row>
    <row r="55" spans="1:6" x14ac:dyDescent="0.45">
      <c r="A55" s="1" t="s">
        <v>4129</v>
      </c>
      <c r="B55" s="1" t="s">
        <v>231</v>
      </c>
      <c r="C55" s="1" t="s">
        <v>4130</v>
      </c>
      <c r="D55" s="1" t="s">
        <v>4131</v>
      </c>
      <c r="E55" s="1">
        <f t="shared" si="1"/>
        <v>684</v>
      </c>
      <c r="F55" s="7">
        <f>Table_1__21[[#This Row],[Population'[2']]]/Table_1__21[[#This Row],[Area]]</f>
        <v>50.741228070175438</v>
      </c>
    </row>
    <row r="56" spans="1:6" x14ac:dyDescent="0.45">
      <c r="A56" s="1" t="s">
        <v>4132</v>
      </c>
      <c r="B56" s="1" t="s">
        <v>234</v>
      </c>
      <c r="C56" s="1" t="s">
        <v>4133</v>
      </c>
      <c r="D56" s="1" t="s">
        <v>4134</v>
      </c>
      <c r="E56" s="1">
        <f t="shared" si="1"/>
        <v>812</v>
      </c>
      <c r="F56" s="7">
        <f>Table_1__21[[#This Row],[Population'[2']]]/Table_1__21[[#This Row],[Area]]</f>
        <v>68.761083743842363</v>
      </c>
    </row>
    <row r="57" spans="1:6" x14ac:dyDescent="0.45">
      <c r="A57" s="1" t="s">
        <v>224</v>
      </c>
      <c r="B57" s="1" t="s">
        <v>238</v>
      </c>
      <c r="C57" s="1" t="s">
        <v>4135</v>
      </c>
      <c r="D57" s="1" t="s">
        <v>4136</v>
      </c>
      <c r="E57" s="1">
        <f t="shared" si="1"/>
        <v>647</v>
      </c>
      <c r="F57" s="7">
        <f>Table_1__21[[#This Row],[Population'[2']]]/Table_1__21[[#This Row],[Area]]</f>
        <v>18.933539412673881</v>
      </c>
    </row>
    <row r="58" spans="1:6" x14ac:dyDescent="0.45">
      <c r="A58" s="1" t="s">
        <v>21</v>
      </c>
      <c r="B58" s="1" t="s">
        <v>242</v>
      </c>
      <c r="C58" s="1" t="s">
        <v>4137</v>
      </c>
      <c r="D58" s="1" t="s">
        <v>3369</v>
      </c>
      <c r="E58" s="1">
        <f t="shared" si="1"/>
        <v>409</v>
      </c>
      <c r="F58" s="7">
        <f>Table_1__21[[#This Row],[Population'[2']]]/Table_1__21[[#This Row],[Area]]</f>
        <v>98.787286063569681</v>
      </c>
    </row>
    <row r="59" spans="1:6" x14ac:dyDescent="0.45">
      <c r="A59" s="1" t="s">
        <v>4138</v>
      </c>
      <c r="B59" s="1" t="s">
        <v>246</v>
      </c>
      <c r="C59" s="1" t="s">
        <v>4139</v>
      </c>
      <c r="D59" s="1" t="s">
        <v>3424</v>
      </c>
      <c r="E59" s="1">
        <f t="shared" si="1"/>
        <v>497</v>
      </c>
      <c r="F59" s="7">
        <f>Table_1__21[[#This Row],[Population'[2']]]/Table_1__21[[#This Row],[Area]]</f>
        <v>60.275653923541249</v>
      </c>
    </row>
    <row r="60" spans="1:6" x14ac:dyDescent="0.45">
      <c r="A60" s="1" t="s">
        <v>4140</v>
      </c>
      <c r="B60" s="1" t="s">
        <v>250</v>
      </c>
      <c r="C60" s="1" t="s">
        <v>4141</v>
      </c>
      <c r="D60" s="1" t="s">
        <v>4142</v>
      </c>
      <c r="E60" s="1">
        <f t="shared" si="1"/>
        <v>415</v>
      </c>
      <c r="F60" s="7">
        <f>Table_1__21[[#This Row],[Population'[2']]]/Table_1__21[[#This Row],[Area]]</f>
        <v>60.906024096385543</v>
      </c>
    </row>
    <row r="61" spans="1:6" x14ac:dyDescent="0.45">
      <c r="A61" s="1" t="s">
        <v>1918</v>
      </c>
      <c r="B61" s="1" t="s">
        <v>254</v>
      </c>
      <c r="C61" s="1" t="s">
        <v>4143</v>
      </c>
      <c r="D61" s="1" t="s">
        <v>2458</v>
      </c>
      <c r="E61" s="1">
        <f t="shared" si="1"/>
        <v>405</v>
      </c>
      <c r="F61" s="7">
        <f>Table_1__21[[#This Row],[Population'[2']]]/Table_1__21[[#This Row],[Area]]</f>
        <v>20.303703703703704</v>
      </c>
    </row>
    <row r="62" spans="1:6" x14ac:dyDescent="0.45">
      <c r="A62" s="1" t="s">
        <v>4144</v>
      </c>
      <c r="B62" s="1" t="s">
        <v>258</v>
      </c>
      <c r="C62" s="1" t="s">
        <v>4145</v>
      </c>
      <c r="D62" s="1" t="s">
        <v>4146</v>
      </c>
      <c r="E62" s="1">
        <f t="shared" si="1"/>
        <v>775</v>
      </c>
      <c r="F62" s="7">
        <f>Table_1__21[[#This Row],[Population'[2']]]/Table_1__21[[#This Row],[Area]]</f>
        <v>182.73161290322579</v>
      </c>
    </row>
    <row r="63" spans="1:6" x14ac:dyDescent="0.45">
      <c r="A63" s="1" t="s">
        <v>931</v>
      </c>
      <c r="B63" s="1" t="s">
        <v>262</v>
      </c>
      <c r="C63" s="1" t="s">
        <v>4147</v>
      </c>
      <c r="D63" s="1" t="s">
        <v>1547</v>
      </c>
      <c r="E63" s="1">
        <f t="shared" si="1"/>
        <v>609</v>
      </c>
      <c r="F63" s="7">
        <f>Table_1__21[[#This Row],[Population'[2']]]/Table_1__21[[#This Row],[Area]]</f>
        <v>46.410509031198686</v>
      </c>
    </row>
    <row r="64" spans="1:6" x14ac:dyDescent="0.45">
      <c r="A64" s="1" t="s">
        <v>4148</v>
      </c>
      <c r="B64" s="1" t="s">
        <v>265</v>
      </c>
      <c r="C64" s="1" t="s">
        <v>4149</v>
      </c>
      <c r="D64" s="1" t="s">
        <v>2632</v>
      </c>
      <c r="E64" s="1">
        <f t="shared" si="1"/>
        <v>428</v>
      </c>
      <c r="F64" s="7">
        <f>Table_1__21[[#This Row],[Population'[2']]]/Table_1__21[[#This Row],[Area]]</f>
        <v>11.485981308411215</v>
      </c>
    </row>
    <row r="65" spans="1:6" x14ac:dyDescent="0.45">
      <c r="A65" s="1" t="s">
        <v>3222</v>
      </c>
      <c r="B65" s="1" t="s">
        <v>269</v>
      </c>
      <c r="C65" s="1" t="s">
        <v>4150</v>
      </c>
      <c r="D65" s="1" t="s">
        <v>2350</v>
      </c>
      <c r="E65" s="1">
        <f t="shared" ref="E65:E83" si="2">VALUE(LEFT(D65,SEARCH("sq",D65)-2))</f>
        <v>589</v>
      </c>
      <c r="F65" s="7">
        <f>Table_1__21[[#This Row],[Population'[2']]]/Table_1__21[[#This Row],[Area]]</f>
        <v>46.694397283531409</v>
      </c>
    </row>
    <row r="66" spans="1:6" x14ac:dyDescent="0.45">
      <c r="A66" s="1" t="s">
        <v>2995</v>
      </c>
      <c r="B66" s="1" t="s">
        <v>273</v>
      </c>
      <c r="C66" s="1" t="s">
        <v>4151</v>
      </c>
      <c r="D66" s="1" t="s">
        <v>2701</v>
      </c>
      <c r="E66" s="1">
        <f t="shared" si="2"/>
        <v>636</v>
      </c>
      <c r="F66" s="7">
        <f>Table_1__21[[#This Row],[Population'[2']]]/Table_1__21[[#This Row],[Area]]</f>
        <v>25.929245283018869</v>
      </c>
    </row>
    <row r="67" spans="1:6" x14ac:dyDescent="0.45">
      <c r="A67" s="1" t="s">
        <v>962</v>
      </c>
      <c r="B67" s="1" t="s">
        <v>277</v>
      </c>
      <c r="C67" s="1" t="s">
        <v>4152</v>
      </c>
      <c r="D67" s="1" t="s">
        <v>2549</v>
      </c>
      <c r="E67" s="1">
        <f t="shared" si="2"/>
        <v>445</v>
      </c>
      <c r="F67" s="7">
        <f>Table_1__21[[#This Row],[Population'[2']]]/Table_1__21[[#This Row],[Area]]</f>
        <v>39.968539325842698</v>
      </c>
    </row>
    <row r="68" spans="1:6" x14ac:dyDescent="0.45">
      <c r="A68" s="1" t="s">
        <v>4153</v>
      </c>
      <c r="B68" s="1" t="s">
        <v>282</v>
      </c>
      <c r="C68" s="1" t="s">
        <v>4154</v>
      </c>
      <c r="D68" s="1" t="s">
        <v>1423</v>
      </c>
      <c r="E68" s="1">
        <f t="shared" si="2"/>
        <v>694</v>
      </c>
      <c r="F68" s="7">
        <f>Table_1__21[[#This Row],[Population'[2']]]/Table_1__21[[#This Row],[Area]]</f>
        <v>42.435158501440924</v>
      </c>
    </row>
    <row r="69" spans="1:6" x14ac:dyDescent="0.45">
      <c r="A69" s="1" t="s">
        <v>4155</v>
      </c>
      <c r="B69" s="1" t="s">
        <v>956</v>
      </c>
      <c r="C69" s="1" t="s">
        <v>4156</v>
      </c>
      <c r="D69" s="1" t="s">
        <v>2827</v>
      </c>
      <c r="E69" s="1">
        <f t="shared" si="2"/>
        <v>644</v>
      </c>
      <c r="F69" s="7">
        <f>Table_1__21[[#This Row],[Population'[2']]]/Table_1__21[[#This Row],[Area]]</f>
        <v>23.878881987577639</v>
      </c>
    </row>
    <row r="70" spans="1:6" x14ac:dyDescent="0.45">
      <c r="A70" s="1" t="s">
        <v>4157</v>
      </c>
      <c r="B70" s="1" t="s">
        <v>963</v>
      </c>
      <c r="C70" s="1" t="s">
        <v>4158</v>
      </c>
      <c r="D70" s="1" t="s">
        <v>1716</v>
      </c>
      <c r="E70" s="1">
        <f t="shared" si="2"/>
        <v>404</v>
      </c>
      <c r="F70" s="7">
        <f>Table_1__21[[#This Row],[Population'[2']]]/Table_1__21[[#This Row],[Area]]</f>
        <v>71.5</v>
      </c>
    </row>
    <row r="71" spans="1:6" x14ac:dyDescent="0.45">
      <c r="A71" s="1" t="s">
        <v>4159</v>
      </c>
      <c r="B71" s="1" t="s">
        <v>970</v>
      </c>
      <c r="C71" s="1" t="s">
        <v>4160</v>
      </c>
      <c r="D71" s="1" t="s">
        <v>1757</v>
      </c>
      <c r="E71" s="1">
        <f t="shared" si="2"/>
        <v>458</v>
      </c>
      <c r="F71" s="7">
        <f>Table_1__21[[#This Row],[Population'[2']]]/Table_1__21[[#This Row],[Area]]</f>
        <v>48.541484716157207</v>
      </c>
    </row>
    <row r="72" spans="1:6" x14ac:dyDescent="0.45">
      <c r="A72" s="1" t="s">
        <v>4161</v>
      </c>
      <c r="B72" s="1" t="s">
        <v>976</v>
      </c>
      <c r="C72" s="1" t="s">
        <v>4162</v>
      </c>
      <c r="D72" s="1" t="s">
        <v>1657</v>
      </c>
      <c r="E72" s="1">
        <f t="shared" si="2"/>
        <v>424</v>
      </c>
      <c r="F72" s="7">
        <f>Table_1__21[[#This Row],[Population'[2']]]/Table_1__21[[#This Row],[Area]]</f>
        <v>46.209905660377359</v>
      </c>
    </row>
    <row r="73" spans="1:6" x14ac:dyDescent="0.45">
      <c r="A73" s="1" t="s">
        <v>4163</v>
      </c>
      <c r="B73" s="1" t="s">
        <v>983</v>
      </c>
      <c r="C73" s="1" t="s">
        <v>4164</v>
      </c>
      <c r="D73" s="1" t="s">
        <v>4165</v>
      </c>
      <c r="E73" s="1">
        <f t="shared" si="2"/>
        <v>455</v>
      </c>
      <c r="F73" s="7">
        <f>Table_1__21[[#This Row],[Population'[2']]]/Table_1__21[[#This Row],[Area]]</f>
        <v>23.687912087912089</v>
      </c>
    </row>
    <row r="74" spans="1:6" x14ac:dyDescent="0.45">
      <c r="A74" s="1" t="s">
        <v>573</v>
      </c>
      <c r="B74" s="1" t="s">
        <v>990</v>
      </c>
      <c r="C74" s="1" t="s">
        <v>4166</v>
      </c>
      <c r="D74" s="1" t="s">
        <v>2407</v>
      </c>
      <c r="E74" s="1">
        <f t="shared" si="2"/>
        <v>416</v>
      </c>
      <c r="F74" s="7">
        <f>Table_1__21[[#This Row],[Population'[2']]]/Table_1__21[[#This Row],[Area]]</f>
        <v>65.225961538461533</v>
      </c>
    </row>
    <row r="75" spans="1:6" x14ac:dyDescent="0.45">
      <c r="A75" s="1" t="s">
        <v>4167</v>
      </c>
      <c r="B75" s="1" t="s">
        <v>998</v>
      </c>
      <c r="C75" s="1" t="s">
        <v>4168</v>
      </c>
      <c r="D75" s="1" t="s">
        <v>1716</v>
      </c>
      <c r="E75" s="1">
        <f t="shared" si="2"/>
        <v>404</v>
      </c>
      <c r="F75" s="7">
        <f>Table_1__21[[#This Row],[Population'[2']]]/Table_1__21[[#This Row],[Area]]</f>
        <v>38.225247524752476</v>
      </c>
    </row>
    <row r="76" spans="1:6" x14ac:dyDescent="0.45">
      <c r="A76" s="1" t="s">
        <v>1746</v>
      </c>
      <c r="B76" s="1" t="s">
        <v>1006</v>
      </c>
      <c r="C76" s="1" t="s">
        <v>4169</v>
      </c>
      <c r="D76" s="1" t="s">
        <v>2822</v>
      </c>
      <c r="E76" s="1">
        <f t="shared" si="2"/>
        <v>587</v>
      </c>
      <c r="F76" s="7">
        <f>Table_1__21[[#This Row],[Population'[2']]]/Table_1__21[[#This Row],[Area]]</f>
        <v>83.088586030664402</v>
      </c>
    </row>
    <row r="77" spans="1:6" x14ac:dyDescent="0.45">
      <c r="A77" s="1" t="s">
        <v>62</v>
      </c>
      <c r="B77" s="1" t="s">
        <v>1784</v>
      </c>
      <c r="C77" s="1" t="s">
        <v>4170</v>
      </c>
      <c r="D77" s="1" t="s">
        <v>3639</v>
      </c>
      <c r="E77" s="1">
        <f t="shared" si="2"/>
        <v>724</v>
      </c>
      <c r="F77" s="7">
        <f>Table_1__21[[#This Row],[Population'[2']]]/Table_1__21[[#This Row],[Area]]</f>
        <v>70.631215469613267</v>
      </c>
    </row>
    <row r="78" spans="1:6" x14ac:dyDescent="0.45">
      <c r="A78" s="1" t="s">
        <v>2030</v>
      </c>
      <c r="B78" s="1" t="s">
        <v>1787</v>
      </c>
      <c r="C78" s="1" t="s">
        <v>4171</v>
      </c>
      <c r="D78" s="1" t="s">
        <v>4172</v>
      </c>
      <c r="E78" s="1">
        <f t="shared" si="2"/>
        <v>810</v>
      </c>
      <c r="F78" s="7">
        <f>Table_1__21[[#This Row],[Population'[2']]]/Table_1__21[[#This Row],[Area]]</f>
        <v>25.613580246913582</v>
      </c>
    </row>
    <row r="79" spans="1:6" x14ac:dyDescent="0.45">
      <c r="A79" s="1" t="s">
        <v>2034</v>
      </c>
      <c r="B79" s="1" t="s">
        <v>1791</v>
      </c>
      <c r="C79" s="1" t="s">
        <v>4173</v>
      </c>
      <c r="D79" s="1" t="s">
        <v>2448</v>
      </c>
      <c r="E79" s="1">
        <f t="shared" si="2"/>
        <v>423</v>
      </c>
      <c r="F79" s="7">
        <f>Table_1__21[[#This Row],[Population'[2']]]/Table_1__21[[#This Row],[Area]]</f>
        <v>24.238770685579198</v>
      </c>
    </row>
    <row r="80" spans="1:6" x14ac:dyDescent="0.45">
      <c r="A80" s="1" t="s">
        <v>1825</v>
      </c>
      <c r="B80" s="1" t="s">
        <v>1794</v>
      </c>
      <c r="C80" s="1" t="s">
        <v>4174</v>
      </c>
      <c r="D80" s="1" t="s">
        <v>4175</v>
      </c>
      <c r="E80" s="1">
        <f t="shared" si="2"/>
        <v>677</v>
      </c>
      <c r="F80" s="7">
        <f>Table_1__21[[#This Row],[Population'[2']]]/Table_1__21[[#This Row],[Area]]</f>
        <v>14.590841949778435</v>
      </c>
    </row>
    <row r="81" spans="1:6" x14ac:dyDescent="0.45">
      <c r="A81" s="1" t="s">
        <v>281</v>
      </c>
      <c r="B81" s="1" t="s">
        <v>1798</v>
      </c>
      <c r="C81" s="1" t="s">
        <v>4086</v>
      </c>
      <c r="D81" s="1" t="s">
        <v>1574</v>
      </c>
      <c r="E81" s="1">
        <f t="shared" si="2"/>
        <v>607</v>
      </c>
      <c r="F81" s="7">
        <f>Table_1__21[[#This Row],[Population'[2']]]/Table_1__21[[#This Row],[Area]]</f>
        <v>31.627677100494235</v>
      </c>
    </row>
    <row r="82" spans="1:6" x14ac:dyDescent="0.45">
      <c r="A82" s="1" t="s">
        <v>4176</v>
      </c>
      <c r="B82" s="1" t="s">
        <v>1802</v>
      </c>
      <c r="C82" s="1" t="s">
        <v>4177</v>
      </c>
      <c r="D82" s="1" t="s">
        <v>3123</v>
      </c>
      <c r="E82" s="1">
        <f t="shared" si="2"/>
        <v>467</v>
      </c>
      <c r="F82" s="7">
        <f>Table_1__21[[#This Row],[Population'[2']]]/Table_1__21[[#This Row],[Area]]</f>
        <v>27.147751605995719</v>
      </c>
    </row>
    <row r="83" spans="1:6" x14ac:dyDescent="0.45">
      <c r="A83" s="1" t="s">
        <v>4178</v>
      </c>
      <c r="B83" s="1" t="s">
        <v>1805</v>
      </c>
      <c r="C83" s="1" t="s">
        <v>4179</v>
      </c>
      <c r="D83" s="1" t="s">
        <v>1373</v>
      </c>
      <c r="E83" s="1">
        <f t="shared" si="2"/>
        <v>920</v>
      </c>
      <c r="F83" s="7">
        <f>Table_1__21[[#This Row],[Population'[2']]]/Table_1__21[[#This Row],[Area]]</f>
        <v>30.505434782608695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4E33B-4E49-4284-94F9-B3769CEFF101}">
  <dimension ref="A1:F116"/>
  <sheetViews>
    <sheetView workbookViewId="0">
      <selection activeCell="H4" sqref="H4"/>
    </sheetView>
  </sheetViews>
  <sheetFormatPr defaultRowHeight="14.25" x14ac:dyDescent="0.45"/>
  <cols>
    <col min="1" max="1" width="20.1328125" bestFit="1" customWidth="1"/>
    <col min="2" max="2" width="13.265625" bestFit="1" customWidth="1"/>
    <col min="3" max="3" width="14.59765625" bestFit="1" customWidth="1"/>
    <col min="4" max="4" width="18.73046875" bestFit="1" customWidth="1"/>
  </cols>
  <sheetData>
    <row r="1" spans="1:6" x14ac:dyDescent="0.45">
      <c r="A1" t="s">
        <v>0</v>
      </c>
      <c r="B1" t="s">
        <v>1013</v>
      </c>
      <c r="C1" t="s">
        <v>2798</v>
      </c>
      <c r="D1" t="s">
        <v>2187</v>
      </c>
      <c r="E1" t="s">
        <v>7420</v>
      </c>
      <c r="F1" t="s">
        <v>4838</v>
      </c>
    </row>
    <row r="2" spans="1:6" x14ac:dyDescent="0.45">
      <c r="A2" s="1" t="s">
        <v>2614</v>
      </c>
      <c r="B2" s="1" t="s">
        <v>10</v>
      </c>
      <c r="C2" s="1" t="s">
        <v>4180</v>
      </c>
      <c r="D2" s="1" t="s">
        <v>2648</v>
      </c>
      <c r="E2" s="1">
        <f t="shared" ref="E2:E32" si="0">VALUE(LEFT(D2,SEARCH("sq",D2)-2))</f>
        <v>568</v>
      </c>
      <c r="F2" s="4">
        <f>Table_1__22[[#This Row],[Population'[6']]]/Table_1__22[[#This Row],[area]]</f>
        <v>45.08274647887324</v>
      </c>
    </row>
    <row r="3" spans="1:6" x14ac:dyDescent="0.45">
      <c r="A3" s="1" t="s">
        <v>4181</v>
      </c>
      <c r="B3" s="1" t="s">
        <v>16</v>
      </c>
      <c r="C3" s="1" t="s">
        <v>4182</v>
      </c>
      <c r="D3" s="1" t="s">
        <v>2285</v>
      </c>
      <c r="E3" s="1">
        <f t="shared" si="0"/>
        <v>435</v>
      </c>
      <c r="F3" s="4">
        <f>Table_1__22[[#This Row],[Population'[6']]]/Table_1__22[[#This Row],[area]]</f>
        <v>39.749425287356324</v>
      </c>
    </row>
    <row r="4" spans="1:6" x14ac:dyDescent="0.45">
      <c r="A4" s="1" t="s">
        <v>2803</v>
      </c>
      <c r="B4" s="1" t="s">
        <v>20</v>
      </c>
      <c r="C4" s="1" t="s">
        <v>4183</v>
      </c>
      <c r="D4" s="1" t="s">
        <v>3237</v>
      </c>
      <c r="E4" s="1">
        <f t="shared" si="0"/>
        <v>545</v>
      </c>
      <c r="F4" s="4">
        <f>Table_1__22[[#This Row],[Population'[6']]]/Table_1__22[[#This Row],[area]]</f>
        <v>10.431192660550458</v>
      </c>
    </row>
    <row r="5" spans="1:6" x14ac:dyDescent="0.45">
      <c r="A5" s="1" t="s">
        <v>4184</v>
      </c>
      <c r="B5" s="1" t="s">
        <v>25</v>
      </c>
      <c r="C5" s="1" t="s">
        <v>4185</v>
      </c>
      <c r="D5" s="1" t="s">
        <v>2735</v>
      </c>
      <c r="E5" s="1">
        <f t="shared" si="0"/>
        <v>693</v>
      </c>
      <c r="F5" s="4">
        <f>Table_1__22[[#This Row],[Population'[6']]]/Table_1__22[[#This Row],[area]]</f>
        <v>36.838383838383841</v>
      </c>
    </row>
    <row r="6" spans="1:6" x14ac:dyDescent="0.45">
      <c r="A6" s="1" t="s">
        <v>3575</v>
      </c>
      <c r="B6" s="1" t="s">
        <v>29</v>
      </c>
      <c r="C6" s="1" t="s">
        <v>4186</v>
      </c>
      <c r="D6" s="1" t="s">
        <v>2658</v>
      </c>
      <c r="E6" s="1">
        <f t="shared" si="0"/>
        <v>779</v>
      </c>
      <c r="F6" s="4">
        <f>Table_1__22[[#This Row],[Population'[6']]]/Table_1__22[[#This Row],[area]]</f>
        <v>45.695763799743261</v>
      </c>
    </row>
    <row r="7" spans="1:6" x14ac:dyDescent="0.45">
      <c r="A7" s="1" t="s">
        <v>2808</v>
      </c>
      <c r="B7" s="1" t="s">
        <v>33</v>
      </c>
      <c r="C7" s="1" t="s">
        <v>4187</v>
      </c>
      <c r="D7" s="1" t="s">
        <v>3197</v>
      </c>
      <c r="E7" s="1">
        <f t="shared" si="0"/>
        <v>594</v>
      </c>
      <c r="F7" s="4">
        <f>Table_1__22[[#This Row],[Population'[6']]]/Table_1__22[[#This Row],[area]]</f>
        <v>20.878787878787879</v>
      </c>
    </row>
    <row r="8" spans="1:6" x14ac:dyDescent="0.45">
      <c r="A8" s="1" t="s">
        <v>4188</v>
      </c>
      <c r="B8" s="1" t="s">
        <v>37</v>
      </c>
      <c r="C8" s="1" t="s">
        <v>4189</v>
      </c>
      <c r="D8" s="1" t="s">
        <v>2842</v>
      </c>
      <c r="E8" s="1">
        <f t="shared" si="0"/>
        <v>848</v>
      </c>
      <c r="F8" s="4">
        <f>Table_1__22[[#This Row],[Population'[6']]]/Table_1__22[[#This Row],[area]]</f>
        <v>20.10495283018868</v>
      </c>
    </row>
    <row r="9" spans="1:6" x14ac:dyDescent="0.45">
      <c r="A9" s="1" t="s">
        <v>557</v>
      </c>
      <c r="B9" s="1" t="s">
        <v>41</v>
      </c>
      <c r="C9" s="1" t="s">
        <v>4190</v>
      </c>
      <c r="D9" s="1" t="s">
        <v>4119</v>
      </c>
      <c r="E9" s="1">
        <f t="shared" si="0"/>
        <v>706</v>
      </c>
      <c r="F9" s="4">
        <f>Table_1__22[[#This Row],[Population'[6']]]/Table_1__22[[#This Row],[area]]</f>
        <v>26.991501416430594</v>
      </c>
    </row>
    <row r="10" spans="1:6" x14ac:dyDescent="0.45">
      <c r="A10" s="1" t="s">
        <v>4191</v>
      </c>
      <c r="B10" s="1" t="s">
        <v>45</v>
      </c>
      <c r="C10" s="1" t="s">
        <v>4192</v>
      </c>
      <c r="D10" s="1" t="s">
        <v>4193</v>
      </c>
      <c r="E10" s="1">
        <f t="shared" si="0"/>
        <v>621</v>
      </c>
      <c r="F10" s="4">
        <f>Table_1__22[[#This Row],[Population'[6']]]/Table_1__22[[#This Row],[area]]</f>
        <v>19.908212560386474</v>
      </c>
    </row>
    <row r="11" spans="1:6" x14ac:dyDescent="0.45">
      <c r="A11" s="1" t="s">
        <v>563</v>
      </c>
      <c r="B11" s="1" t="s">
        <v>49</v>
      </c>
      <c r="C11" s="1" t="s">
        <v>4194</v>
      </c>
      <c r="D11" s="1" t="s">
        <v>2421</v>
      </c>
      <c r="E11" s="1">
        <f t="shared" si="0"/>
        <v>685</v>
      </c>
      <c r="F11" s="4">
        <f>Table_1__22[[#This Row],[Population'[6']]]/Table_1__22[[#This Row],[area]]</f>
        <v>237.43357664233577</v>
      </c>
    </row>
    <row r="12" spans="1:6" x14ac:dyDescent="0.45">
      <c r="A12" s="1" t="s">
        <v>2633</v>
      </c>
      <c r="B12" s="1" t="s">
        <v>53</v>
      </c>
      <c r="C12" s="1" t="s">
        <v>4195</v>
      </c>
      <c r="D12" s="1" t="s">
        <v>1384</v>
      </c>
      <c r="E12" s="1">
        <f t="shared" si="0"/>
        <v>410</v>
      </c>
      <c r="F12" s="4">
        <f>Table_1__22[[#This Row],[Population'[6']]]/Table_1__22[[#This Row],[area]]</f>
        <v>217.56341463414634</v>
      </c>
    </row>
    <row r="13" spans="1:6" x14ac:dyDescent="0.45">
      <c r="A13" s="1" t="s">
        <v>36</v>
      </c>
      <c r="B13" s="1" t="s">
        <v>57</v>
      </c>
      <c r="C13" s="1" t="s">
        <v>4196</v>
      </c>
      <c r="D13" s="1" t="s">
        <v>4197</v>
      </c>
      <c r="E13" s="1">
        <f t="shared" si="0"/>
        <v>698</v>
      </c>
      <c r="F13" s="4">
        <f>Table_1__22[[#This Row],[Population'[6']]]/Table_1__22[[#This Row],[area]]</f>
        <v>61.309455587392549</v>
      </c>
    </row>
    <row r="14" spans="1:6" x14ac:dyDescent="0.45">
      <c r="A14" s="1" t="s">
        <v>3062</v>
      </c>
      <c r="B14" s="1" t="s">
        <v>61</v>
      </c>
      <c r="C14" s="1" t="s">
        <v>4199</v>
      </c>
      <c r="D14" s="1" t="s">
        <v>1928</v>
      </c>
      <c r="E14" s="1">
        <f t="shared" si="0"/>
        <v>429</v>
      </c>
      <c r="F14" s="4">
        <f>Table_1__22[[#This Row],[Population'[6']]]/Table_1__22[[#This Row],[area]]</f>
        <v>21.967365967365968</v>
      </c>
    </row>
    <row r="15" spans="1:6" x14ac:dyDescent="0.45">
      <c r="A15" s="1" t="s">
        <v>4200</v>
      </c>
      <c r="B15" s="1" t="s">
        <v>66</v>
      </c>
      <c r="C15" s="1" t="s">
        <v>4201</v>
      </c>
      <c r="D15" s="1" t="s">
        <v>4202</v>
      </c>
      <c r="E15" s="1">
        <f t="shared" si="0"/>
        <v>839</v>
      </c>
      <c r="F15" s="4">
        <f>Table_1__22[[#This Row],[Population'[6']]]/Table_1__22[[#This Row],[area]]</f>
        <v>52.839094159713945</v>
      </c>
    </row>
    <row r="16" spans="1:6" x14ac:dyDescent="0.45">
      <c r="A16" s="1" t="s">
        <v>1636</v>
      </c>
      <c r="B16" s="1" t="s">
        <v>70</v>
      </c>
      <c r="C16" s="1" t="s">
        <v>4203</v>
      </c>
      <c r="D16" s="1" t="s">
        <v>4204</v>
      </c>
      <c r="E16" s="1">
        <f t="shared" si="0"/>
        <v>655</v>
      </c>
      <c r="F16" s="4">
        <f>Table_1__22[[#This Row],[Population'[6']]]/Table_1__22[[#This Row],[area]]</f>
        <v>67.178625954198466</v>
      </c>
    </row>
    <row r="17" spans="1:6" x14ac:dyDescent="0.45">
      <c r="A17" s="1" t="s">
        <v>4205</v>
      </c>
      <c r="B17" s="1" t="s">
        <v>74</v>
      </c>
      <c r="C17" s="1" t="s">
        <v>4206</v>
      </c>
      <c r="D17" s="1" t="s">
        <v>2711</v>
      </c>
      <c r="E17" s="1">
        <f t="shared" si="0"/>
        <v>579</v>
      </c>
      <c r="F17" s="4">
        <f>Table_1__22[[#This Row],[Population'[6']]]/Table_1__22[[#This Row],[area]]</f>
        <v>130.69775474956822</v>
      </c>
    </row>
    <row r="18" spans="1:6" x14ac:dyDescent="0.45">
      <c r="A18" s="1" t="s">
        <v>583</v>
      </c>
      <c r="B18" s="1" t="s">
        <v>79</v>
      </c>
      <c r="C18" s="1" t="s">
        <v>4207</v>
      </c>
      <c r="D18" s="1" t="s">
        <v>2660</v>
      </c>
      <c r="E18" s="1">
        <f t="shared" si="0"/>
        <v>695</v>
      </c>
      <c r="F18" s="4">
        <f>Table_1__22[[#This Row],[Population'[6']]]/Table_1__22[[#This Row],[area]]</f>
        <v>13.37410071942446</v>
      </c>
    </row>
    <row r="19" spans="1:6" x14ac:dyDescent="0.45">
      <c r="A19" s="1" t="s">
        <v>3074</v>
      </c>
      <c r="B19" s="1" t="s">
        <v>84</v>
      </c>
      <c r="C19" s="1" t="s">
        <v>3100</v>
      </c>
      <c r="D19" s="1" t="s">
        <v>2241</v>
      </c>
      <c r="E19" s="1">
        <f t="shared" si="0"/>
        <v>508</v>
      </c>
      <c r="F19" s="4">
        <f>Table_1__22[[#This Row],[Population'[6']]]/Table_1__22[[#This Row],[area]]</f>
        <v>12.332677165354331</v>
      </c>
    </row>
    <row r="20" spans="1:6" x14ac:dyDescent="0.45">
      <c r="A20" s="1" t="s">
        <v>2222</v>
      </c>
      <c r="B20" s="1" t="s">
        <v>89</v>
      </c>
      <c r="C20" s="1" t="s">
        <v>4208</v>
      </c>
      <c r="D20" s="1" t="s">
        <v>4209</v>
      </c>
      <c r="E20" s="1">
        <f t="shared" si="0"/>
        <v>699</v>
      </c>
      <c r="F20" s="4">
        <f>Table_1__22[[#This Row],[Population'[6']]]/Table_1__22[[#This Row],[area]]</f>
        <v>142.31473533619456</v>
      </c>
    </row>
    <row r="21" spans="1:6" x14ac:dyDescent="0.45">
      <c r="A21" s="1" t="s">
        <v>2644</v>
      </c>
      <c r="B21" s="1" t="s">
        <v>93</v>
      </c>
      <c r="C21" s="1" t="s">
        <v>4210</v>
      </c>
      <c r="D21" s="1" t="s">
        <v>4211</v>
      </c>
      <c r="E21" s="1">
        <f t="shared" si="0"/>
        <v>476</v>
      </c>
      <c r="F21" s="4">
        <f>Table_1__22[[#This Row],[Population'[6']]]/Table_1__22[[#This Row],[area]]</f>
        <v>29.373949579831933</v>
      </c>
    </row>
    <row r="22" spans="1:6" x14ac:dyDescent="0.45">
      <c r="A22" s="1" t="s">
        <v>4212</v>
      </c>
      <c r="B22" s="1" t="s">
        <v>98</v>
      </c>
      <c r="C22" s="1" t="s">
        <v>4213</v>
      </c>
      <c r="D22" s="1" t="s">
        <v>4087</v>
      </c>
      <c r="E22" s="1">
        <f t="shared" si="0"/>
        <v>756</v>
      </c>
      <c r="F22" s="4">
        <f>Table_1__22[[#This Row],[Population'[6']]]/Table_1__22[[#This Row],[area]]</f>
        <v>10.358465608465609</v>
      </c>
    </row>
    <row r="23" spans="1:6" x14ac:dyDescent="0.45">
      <c r="A23" s="1" t="s">
        <v>2228</v>
      </c>
      <c r="B23" s="1" t="s">
        <v>103</v>
      </c>
      <c r="C23" s="1" t="s">
        <v>4214</v>
      </c>
      <c r="D23" s="1" t="s">
        <v>2129</v>
      </c>
      <c r="E23" s="1">
        <f t="shared" si="0"/>
        <v>563</v>
      </c>
      <c r="F23" s="4">
        <f>Table_1__22[[#This Row],[Population'[6']]]/Table_1__22[[#This Row],[area]]</f>
        <v>137.51687388987565</v>
      </c>
    </row>
    <row r="24" spans="1:6" x14ac:dyDescent="0.45">
      <c r="A24" s="1" t="s">
        <v>596</v>
      </c>
      <c r="B24" s="1" t="s">
        <v>106</v>
      </c>
      <c r="C24" s="1" t="s">
        <v>4215</v>
      </c>
      <c r="D24" s="1" t="s">
        <v>3500</v>
      </c>
      <c r="E24" s="1">
        <f t="shared" si="0"/>
        <v>507</v>
      </c>
      <c r="F24" s="4">
        <f>Table_1__22[[#This Row],[Population'[6']]]/Table_1__22[[#This Row],[area]]</f>
        <v>14.080867850098619</v>
      </c>
    </row>
    <row r="25" spans="1:6" x14ac:dyDescent="0.45">
      <c r="A25" s="1" t="s">
        <v>65</v>
      </c>
      <c r="B25" s="1" t="s">
        <v>110</v>
      </c>
      <c r="C25" s="1" t="s">
        <v>4216</v>
      </c>
      <c r="D25" s="1" t="s">
        <v>1871</v>
      </c>
      <c r="E25" s="1">
        <f t="shared" si="0"/>
        <v>396</v>
      </c>
      <c r="F25" s="4">
        <f>Table_1__22[[#This Row],[Population'[6']]]/Table_1__22[[#This Row],[area]]</f>
        <v>560.45202020202021</v>
      </c>
    </row>
    <row r="26" spans="1:6" x14ac:dyDescent="0.45">
      <c r="A26" s="1" t="s">
        <v>2236</v>
      </c>
      <c r="B26" s="1" t="s">
        <v>114</v>
      </c>
      <c r="C26" s="1" t="s">
        <v>4217</v>
      </c>
      <c r="D26" s="1" t="s">
        <v>3154</v>
      </c>
      <c r="E26" s="1">
        <f t="shared" si="0"/>
        <v>419</v>
      </c>
      <c r="F26" s="4">
        <f>Table_1__22[[#This Row],[Population'[6']]]/Table_1__22[[#This Row],[area]]</f>
        <v>49.505966587112169</v>
      </c>
    </row>
    <row r="27" spans="1:6" x14ac:dyDescent="0.45">
      <c r="A27" s="1" t="s">
        <v>4218</v>
      </c>
      <c r="B27" s="1" t="s">
        <v>118</v>
      </c>
      <c r="C27" s="1" t="s">
        <v>4220</v>
      </c>
      <c r="D27" s="1" t="s">
        <v>2470</v>
      </c>
      <c r="E27" s="1">
        <f t="shared" si="0"/>
        <v>392</v>
      </c>
      <c r="F27" s="4">
        <f>Table_1__22[[#This Row],[Population'[6']]]/Table_1__22[[#This Row],[area]]</f>
        <v>193.85204081632654</v>
      </c>
    </row>
    <row r="28" spans="1:6" x14ac:dyDescent="0.45">
      <c r="A28" s="1" t="s">
        <v>4219</v>
      </c>
      <c r="B28" s="1" t="s">
        <v>122</v>
      </c>
      <c r="C28" s="1" t="s">
        <v>4221</v>
      </c>
      <c r="D28" s="1" t="s">
        <v>1460</v>
      </c>
      <c r="E28" s="1">
        <f t="shared" si="0"/>
        <v>565</v>
      </c>
      <c r="F28" s="4">
        <f>Table_1__22[[#This Row],[Population'[6']]]/Table_1__22[[#This Row],[area]]</f>
        <v>31.15221238938053</v>
      </c>
    </row>
    <row r="29" spans="1:6" x14ac:dyDescent="0.45">
      <c r="A29" s="1" t="s">
        <v>642</v>
      </c>
      <c r="B29" s="1" t="s">
        <v>126</v>
      </c>
      <c r="C29" s="1" t="s">
        <v>4223</v>
      </c>
      <c r="D29" s="1" t="s">
        <v>4224</v>
      </c>
      <c r="E29" s="1">
        <f t="shared" si="0"/>
        <v>743</v>
      </c>
      <c r="F29" s="4">
        <f>Table_1__22[[#This Row],[Population'[6']]]/Table_1__22[[#This Row],[area]]</f>
        <v>33.238223418573348</v>
      </c>
    </row>
    <row r="30" spans="1:6" x14ac:dyDescent="0.45">
      <c r="A30" s="1" t="s">
        <v>1691</v>
      </c>
      <c r="B30" s="1" t="s">
        <v>130</v>
      </c>
      <c r="C30" s="1" t="s">
        <v>4225</v>
      </c>
      <c r="D30" s="1" t="s">
        <v>4226</v>
      </c>
      <c r="E30" s="1">
        <f t="shared" si="0"/>
        <v>490</v>
      </c>
      <c r="F30" s="4">
        <f>Table_1__22[[#This Row],[Population'[6']]]/Table_1__22[[#This Row],[area]]</f>
        <v>16.087755102040816</v>
      </c>
    </row>
    <row r="31" spans="1:6" x14ac:dyDescent="0.45">
      <c r="A31" s="1" t="s">
        <v>109</v>
      </c>
      <c r="B31" s="1" t="s">
        <v>133</v>
      </c>
      <c r="C31" s="1" t="s">
        <v>4227</v>
      </c>
      <c r="D31" s="1" t="s">
        <v>4117</v>
      </c>
      <c r="E31" s="1">
        <f t="shared" si="0"/>
        <v>542</v>
      </c>
      <c r="F31" s="4">
        <f>Table_1__22[[#This Row],[Population'[6']]]/Table_1__22[[#This Row],[area]]</f>
        <v>30.953874538745389</v>
      </c>
    </row>
    <row r="32" spans="1:6" x14ac:dyDescent="0.45">
      <c r="A32" s="1" t="s">
        <v>2460</v>
      </c>
      <c r="B32" s="1" t="s">
        <v>138</v>
      </c>
      <c r="C32" s="1" t="s">
        <v>4228</v>
      </c>
      <c r="D32" s="1" t="s">
        <v>1420</v>
      </c>
      <c r="E32" s="1">
        <f t="shared" si="0"/>
        <v>567</v>
      </c>
      <c r="F32" s="4">
        <f>Table_1__22[[#This Row],[Population'[6']]]/Table_1__22[[#This Row],[area]]</f>
        <v>14.873015873015873</v>
      </c>
    </row>
    <row r="33" spans="1:6" x14ac:dyDescent="0.45">
      <c r="A33" s="1" t="s">
        <v>113</v>
      </c>
      <c r="B33" s="1" t="s">
        <v>142</v>
      </c>
      <c r="C33" s="1" t="s">
        <v>4229</v>
      </c>
      <c r="D33" s="1" t="s">
        <v>1657</v>
      </c>
      <c r="E33" s="1">
        <f t="shared" ref="E33:E64" si="1">VALUE(LEFT(D33,SEARCH("sq",D33)-2))</f>
        <v>424</v>
      </c>
      <c r="F33" s="4">
        <f>Table_1__22[[#This Row],[Population'[6']]]/Table_1__22[[#This Row],[area]]</f>
        <v>30.40566037735849</v>
      </c>
    </row>
    <row r="34" spans="1:6" x14ac:dyDescent="0.45">
      <c r="A34" s="1" t="s">
        <v>4230</v>
      </c>
      <c r="B34" s="1" t="s">
        <v>146</v>
      </c>
      <c r="C34" s="1" t="s">
        <v>4231</v>
      </c>
      <c r="D34" s="1" t="s">
        <v>1274</v>
      </c>
      <c r="E34" s="1">
        <f t="shared" si="1"/>
        <v>754</v>
      </c>
      <c r="F34" s="4">
        <f>Table_1__22[[#This Row],[Population'[6']]]/Table_1__22[[#This Row],[area]]</f>
        <v>20.76525198938992</v>
      </c>
    </row>
    <row r="35" spans="1:6" x14ac:dyDescent="0.45">
      <c r="A35" s="1" t="s">
        <v>1101</v>
      </c>
      <c r="B35" s="1" t="s">
        <v>149</v>
      </c>
      <c r="C35" s="1" t="s">
        <v>4233</v>
      </c>
      <c r="D35" s="1" t="s">
        <v>4234</v>
      </c>
      <c r="E35" s="1">
        <f t="shared" si="1"/>
        <v>815</v>
      </c>
      <c r="F35" s="4">
        <f>Table_1__22[[#This Row],[Population'[6']]]/Table_1__22[[#This Row],[area]]</f>
        <v>16.790184049079755</v>
      </c>
    </row>
    <row r="36" spans="1:6" x14ac:dyDescent="0.45">
      <c r="A36" s="1" t="s">
        <v>4235</v>
      </c>
      <c r="B36" s="1" t="s">
        <v>153</v>
      </c>
      <c r="C36" s="1" t="s">
        <v>4237</v>
      </c>
      <c r="D36" s="1" t="s">
        <v>1560</v>
      </c>
      <c r="E36" s="1">
        <f t="shared" si="1"/>
        <v>546</v>
      </c>
      <c r="F36" s="4">
        <f>Table_1__22[[#This Row],[Population'[6']]]/Table_1__22[[#This Row],[area]]</f>
        <v>58.521978021978022</v>
      </c>
    </row>
    <row r="37" spans="1:6" x14ac:dyDescent="0.45">
      <c r="A37" s="1" t="s">
        <v>80</v>
      </c>
      <c r="B37" s="1" t="s">
        <v>157</v>
      </c>
      <c r="C37" s="1" t="s">
        <v>4238</v>
      </c>
      <c r="D37" s="1" t="s">
        <v>4239</v>
      </c>
      <c r="E37" s="1">
        <f t="shared" si="1"/>
        <v>922</v>
      </c>
      <c r="F37" s="4">
        <f>Table_1__22[[#This Row],[Population'[6']]]/Table_1__22[[#This Row],[area]]</f>
        <v>110.07809110629067</v>
      </c>
    </row>
    <row r="38" spans="1:6" x14ac:dyDescent="0.45">
      <c r="A38" s="1" t="s">
        <v>4222</v>
      </c>
      <c r="B38" s="1" t="s">
        <v>161</v>
      </c>
      <c r="C38" s="1" t="s">
        <v>4240</v>
      </c>
      <c r="D38" s="1" t="s">
        <v>1253</v>
      </c>
      <c r="E38" s="1">
        <f t="shared" si="1"/>
        <v>520</v>
      </c>
      <c r="F38" s="4">
        <f>Table_1__22[[#This Row],[Population'[6']]]/Table_1__22[[#This Row],[area]]</f>
        <v>29.273076923076925</v>
      </c>
    </row>
    <row r="39" spans="1:6" x14ac:dyDescent="0.45">
      <c r="A39" s="1" t="s">
        <v>4241</v>
      </c>
      <c r="B39" s="1" t="s">
        <v>165</v>
      </c>
      <c r="C39" s="1" t="s">
        <v>4242</v>
      </c>
      <c r="D39" s="1" t="s">
        <v>4243</v>
      </c>
      <c r="E39" s="1">
        <f t="shared" si="1"/>
        <v>492</v>
      </c>
      <c r="F39" s="4">
        <f>Table_1__22[[#This Row],[Population'[6']]]/Table_1__22[[#This Row],[area]]</f>
        <v>13.695121951219512</v>
      </c>
    </row>
    <row r="40" spans="1:6" x14ac:dyDescent="0.45">
      <c r="A40" s="1" t="s">
        <v>141</v>
      </c>
      <c r="B40" s="1" t="s">
        <v>169</v>
      </c>
      <c r="C40" s="1" t="s">
        <v>4244</v>
      </c>
      <c r="D40" s="1" t="s">
        <v>4245</v>
      </c>
      <c r="E40" s="1">
        <f t="shared" si="1"/>
        <v>675</v>
      </c>
      <c r="F40" s="4">
        <f>Table_1__22[[#This Row],[Population'[6']]]/Table_1__22[[#This Row],[area]]</f>
        <v>407.66518518518518</v>
      </c>
    </row>
    <row r="41" spans="1:6" x14ac:dyDescent="0.45">
      <c r="A41" s="1" t="s">
        <v>2279</v>
      </c>
      <c r="B41" s="1" t="s">
        <v>173</v>
      </c>
      <c r="C41" s="1" t="s">
        <v>4246</v>
      </c>
      <c r="D41" s="1" t="s">
        <v>3152</v>
      </c>
      <c r="E41" s="1">
        <f t="shared" si="1"/>
        <v>436</v>
      </c>
      <c r="F41" s="4">
        <f>Table_1__22[[#This Row],[Population'[6']]]/Table_1__22[[#This Row],[area]]</f>
        <v>23.534403669724771</v>
      </c>
    </row>
    <row r="42" spans="1:6" x14ac:dyDescent="0.45">
      <c r="A42" s="1" t="s">
        <v>2494</v>
      </c>
      <c r="B42" s="1" t="s">
        <v>177</v>
      </c>
      <c r="C42" s="1" t="s">
        <v>4247</v>
      </c>
      <c r="D42" s="1" t="s">
        <v>2329</v>
      </c>
      <c r="E42" s="1">
        <f t="shared" si="1"/>
        <v>725</v>
      </c>
      <c r="F42" s="4">
        <f>Table_1__22[[#This Row],[Population'[6']]]/Table_1__22[[#This Row],[area]]</f>
        <v>12.354482758620689</v>
      </c>
    </row>
    <row r="43" spans="1:6" x14ac:dyDescent="0.45">
      <c r="A43" s="1" t="s">
        <v>94</v>
      </c>
      <c r="B43" s="1" t="s">
        <v>181</v>
      </c>
      <c r="C43" s="1" t="s">
        <v>4248</v>
      </c>
      <c r="D43" s="1" t="s">
        <v>3534</v>
      </c>
      <c r="E43" s="1">
        <f t="shared" si="1"/>
        <v>702</v>
      </c>
      <c r="F43" s="4">
        <f>Table_1__22[[#This Row],[Population'[6']]]/Table_1__22[[#This Row],[area]]</f>
        <v>31.726495726495727</v>
      </c>
    </row>
    <row r="44" spans="1:6" x14ac:dyDescent="0.45">
      <c r="A44" s="1" t="s">
        <v>4249</v>
      </c>
      <c r="B44" s="1" t="s">
        <v>185</v>
      </c>
      <c r="C44" s="1" t="s">
        <v>4250</v>
      </c>
      <c r="D44" s="1" t="s">
        <v>2747</v>
      </c>
      <c r="E44" s="1">
        <f t="shared" si="1"/>
        <v>399</v>
      </c>
      <c r="F44" s="4">
        <f>Table_1__22[[#This Row],[Population'[6']]]/Table_1__22[[#This Row],[area]]</f>
        <v>24.127819548872182</v>
      </c>
    </row>
    <row r="45" spans="1:6" x14ac:dyDescent="0.45">
      <c r="A45" s="1" t="s">
        <v>4251</v>
      </c>
      <c r="B45" s="1" t="s">
        <v>189</v>
      </c>
      <c r="C45" s="1" t="s">
        <v>4252</v>
      </c>
      <c r="D45" s="1" t="s">
        <v>3086</v>
      </c>
      <c r="E45" s="1">
        <f t="shared" si="1"/>
        <v>462</v>
      </c>
      <c r="F45" s="4">
        <f>Table_1__22[[#This Row],[Population'[6']]]/Table_1__22[[#This Row],[area]]</f>
        <v>10.632034632034632</v>
      </c>
    </row>
    <row r="46" spans="1:6" x14ac:dyDescent="0.45">
      <c r="A46" s="1" t="s">
        <v>733</v>
      </c>
      <c r="B46" s="1" t="s">
        <v>193</v>
      </c>
      <c r="C46" s="1" t="s">
        <v>4253</v>
      </c>
      <c r="D46" s="1" t="s">
        <v>4254</v>
      </c>
      <c r="E46" s="1">
        <f t="shared" si="1"/>
        <v>466</v>
      </c>
      <c r="F46" s="4">
        <f>Table_1__22[[#This Row],[Population'[6']]]/Table_1__22[[#This Row],[area]]</f>
        <v>21.768240343347639</v>
      </c>
    </row>
    <row r="47" spans="1:6" x14ac:dyDescent="0.45">
      <c r="A47" s="1" t="s">
        <v>4255</v>
      </c>
      <c r="B47" s="1" t="s">
        <v>198</v>
      </c>
      <c r="C47" s="1" t="s">
        <v>4257</v>
      </c>
      <c r="D47" s="1" t="s">
        <v>4258</v>
      </c>
      <c r="E47" s="1">
        <f t="shared" si="1"/>
        <v>928</v>
      </c>
      <c r="F47" s="4">
        <f>Table_1__22[[#This Row],[Population'[6']]]/Table_1__22[[#This Row],[area]]</f>
        <v>43.53448275862069</v>
      </c>
    </row>
    <row r="48" spans="1:6" x14ac:dyDescent="0.45">
      <c r="A48" s="1" t="s">
        <v>3633</v>
      </c>
      <c r="B48" s="1" t="s">
        <v>202</v>
      </c>
      <c r="C48" s="1" t="s">
        <v>4259</v>
      </c>
      <c r="D48" s="1" t="s">
        <v>3133</v>
      </c>
      <c r="E48" s="1">
        <f t="shared" si="1"/>
        <v>551</v>
      </c>
      <c r="F48" s="4">
        <f>Table_1__22[[#This Row],[Population'[6']]]/Table_1__22[[#This Row],[area]]</f>
        <v>19.292196007259527</v>
      </c>
    </row>
    <row r="49" spans="1:6" x14ac:dyDescent="0.45">
      <c r="A49" s="1" t="s">
        <v>156</v>
      </c>
      <c r="B49" s="1" t="s">
        <v>207</v>
      </c>
      <c r="C49" s="1" t="s">
        <v>4260</v>
      </c>
      <c r="D49" s="1" t="s">
        <v>4261</v>
      </c>
      <c r="E49" s="1">
        <f t="shared" si="1"/>
        <v>605</v>
      </c>
      <c r="F49" s="4">
        <f>Table_1__22[[#This Row],[Population'[6']]]/Table_1__22[[#This Row],[area]]</f>
        <v>1114.310743801653</v>
      </c>
    </row>
    <row r="50" spans="1:6" x14ac:dyDescent="0.45">
      <c r="A50" s="1" t="s">
        <v>1797</v>
      </c>
      <c r="B50" s="1" t="s">
        <v>211</v>
      </c>
      <c r="C50" s="1" t="s">
        <v>4262</v>
      </c>
      <c r="D50" s="1" t="s">
        <v>2619</v>
      </c>
      <c r="E50" s="1">
        <f t="shared" si="1"/>
        <v>640</v>
      </c>
      <c r="F50" s="4">
        <f>Table_1__22[[#This Row],[Population'[6']]]/Table_1__22[[#This Row],[area]]</f>
        <v>183.44374999999999</v>
      </c>
    </row>
    <row r="51" spans="1:6" x14ac:dyDescent="0.45">
      <c r="A51" s="1" t="s">
        <v>160</v>
      </c>
      <c r="B51" s="1" t="s">
        <v>214</v>
      </c>
      <c r="C51" s="1" t="s">
        <v>4263</v>
      </c>
      <c r="D51" s="1" t="s">
        <v>2437</v>
      </c>
      <c r="E51" s="1">
        <f t="shared" si="1"/>
        <v>657</v>
      </c>
      <c r="F51" s="4">
        <f>Table_1__22[[#This Row],[Population'[6']]]/Table_1__22[[#This Row],[area]]</f>
        <v>332.92694063926939</v>
      </c>
    </row>
    <row r="52" spans="1:6" x14ac:dyDescent="0.45">
      <c r="A52" s="1" t="s">
        <v>764</v>
      </c>
      <c r="B52" s="1" t="s">
        <v>217</v>
      </c>
      <c r="C52" s="1" t="s">
        <v>4264</v>
      </c>
      <c r="D52" s="1" t="s">
        <v>1631</v>
      </c>
      <c r="E52" s="1">
        <f t="shared" si="1"/>
        <v>831</v>
      </c>
      <c r="F52" s="4">
        <f>Table_1__22[[#This Row],[Population'[6']]]/Table_1__22[[#This Row],[area]]</f>
        <v>63.29121540312876</v>
      </c>
    </row>
    <row r="53" spans="1:6" x14ac:dyDescent="0.45">
      <c r="A53" s="1" t="s">
        <v>2318</v>
      </c>
      <c r="B53" s="1" t="s">
        <v>221</v>
      </c>
      <c r="C53" s="1" t="s">
        <v>4266</v>
      </c>
      <c r="D53" s="1" t="s">
        <v>4267</v>
      </c>
      <c r="E53" s="1">
        <f t="shared" si="1"/>
        <v>506</v>
      </c>
      <c r="F53" s="4">
        <f>Table_1__22[[#This Row],[Population'[6']]]/Table_1__22[[#This Row],[area]]</f>
        <v>8.1640316205533594</v>
      </c>
    </row>
    <row r="54" spans="1:6" x14ac:dyDescent="0.45">
      <c r="A54" s="1" t="s">
        <v>4268</v>
      </c>
      <c r="B54" s="1" t="s">
        <v>225</v>
      </c>
      <c r="C54" s="1" t="s">
        <v>4269</v>
      </c>
      <c r="D54" s="1" t="s">
        <v>3256</v>
      </c>
      <c r="E54" s="1">
        <f t="shared" si="1"/>
        <v>766</v>
      </c>
      <c r="F54" s="4">
        <f>Table_1__22[[#This Row],[Population'[6']]]/Table_1__22[[#This Row],[area]]</f>
        <v>46.43733681462141</v>
      </c>
    </row>
    <row r="55" spans="1:6" x14ac:dyDescent="0.45">
      <c r="A55" s="1" t="s">
        <v>771</v>
      </c>
      <c r="B55" s="1" t="s">
        <v>231</v>
      </c>
      <c r="C55" s="1" t="s">
        <v>4270</v>
      </c>
      <c r="D55" s="1" t="s">
        <v>4271</v>
      </c>
      <c r="E55" s="1">
        <f t="shared" si="1"/>
        <v>629</v>
      </c>
      <c r="F55" s="4">
        <f>Table_1__22[[#This Row],[Population'[6']]]/Table_1__22[[#This Row],[area]]</f>
        <v>53.069952305246424</v>
      </c>
    </row>
    <row r="56" spans="1:6" x14ac:dyDescent="0.45">
      <c r="A56" s="1" t="s">
        <v>172</v>
      </c>
      <c r="B56" s="1" t="s">
        <v>234</v>
      </c>
      <c r="C56" s="1" t="s">
        <v>4272</v>
      </c>
      <c r="D56" s="1" t="s">
        <v>4273</v>
      </c>
      <c r="E56" s="1">
        <f t="shared" si="1"/>
        <v>613</v>
      </c>
      <c r="F56" s="4">
        <f>Table_1__22[[#This Row],[Population'[6']]]/Table_1__22[[#This Row],[area]]</f>
        <v>63.02446982055465</v>
      </c>
    </row>
    <row r="57" spans="1:6" x14ac:dyDescent="0.45">
      <c r="A57" s="1" t="s">
        <v>2149</v>
      </c>
      <c r="B57" s="1" t="s">
        <v>238</v>
      </c>
      <c r="C57" s="1" t="s">
        <v>4274</v>
      </c>
      <c r="D57" s="1" t="s">
        <v>2532</v>
      </c>
      <c r="E57" s="1">
        <f t="shared" si="1"/>
        <v>505</v>
      </c>
      <c r="F57" s="4">
        <f>Table_1__22[[#This Row],[Population'[6']]]/Table_1__22[[#This Row],[area]]</f>
        <v>20.219801980198021</v>
      </c>
    </row>
    <row r="58" spans="1:6" x14ac:dyDescent="0.45">
      <c r="A58" s="1" t="s">
        <v>789</v>
      </c>
      <c r="B58" s="1" t="s">
        <v>242</v>
      </c>
      <c r="C58" s="1" t="s">
        <v>4275</v>
      </c>
      <c r="D58" s="1" t="s">
        <v>1362</v>
      </c>
      <c r="E58" s="1">
        <f t="shared" si="1"/>
        <v>630</v>
      </c>
      <c r="F58" s="4">
        <f>Table_1__22[[#This Row],[Population'[6']]]/Table_1__22[[#This Row],[area]]</f>
        <v>83.438095238095244</v>
      </c>
    </row>
    <row r="59" spans="1:6" x14ac:dyDescent="0.45">
      <c r="A59" s="1" t="s">
        <v>2716</v>
      </c>
      <c r="B59" s="1" t="s">
        <v>246</v>
      </c>
      <c r="C59" s="1" t="s">
        <v>4276</v>
      </c>
      <c r="D59" s="1" t="s">
        <v>2372</v>
      </c>
      <c r="E59" s="1">
        <f t="shared" si="1"/>
        <v>620</v>
      </c>
      <c r="F59" s="4">
        <f>Table_1__22[[#This Row],[Population'[6']]]/Table_1__22[[#This Row],[area]]</f>
        <v>20.582258064516129</v>
      </c>
    </row>
    <row r="60" spans="1:6" x14ac:dyDescent="0.45">
      <c r="A60" s="1" t="s">
        <v>2330</v>
      </c>
      <c r="B60" s="1" t="s">
        <v>250</v>
      </c>
      <c r="C60" s="1" t="s">
        <v>4277</v>
      </c>
      <c r="D60" s="1" t="s">
        <v>2750</v>
      </c>
      <c r="E60" s="1">
        <f t="shared" si="1"/>
        <v>535</v>
      </c>
      <c r="F60" s="4">
        <f>Table_1__22[[#This Row],[Population'[6']]]/Table_1__22[[#This Row],[area]]</f>
        <v>28.401869158878505</v>
      </c>
    </row>
    <row r="61" spans="1:6" x14ac:dyDescent="0.45">
      <c r="A61" s="1" t="s">
        <v>188</v>
      </c>
      <c r="B61" s="1" t="s">
        <v>258</v>
      </c>
      <c r="C61" s="1" t="s">
        <v>4278</v>
      </c>
      <c r="D61" s="1" t="s">
        <v>1492</v>
      </c>
      <c r="E61" s="1">
        <f t="shared" si="1"/>
        <v>804</v>
      </c>
      <c r="F61" s="4">
        <f>Table_1__22[[#This Row],[Population'[6']]]/Table_1__22[[#This Row],[area]]</f>
        <v>19.360696517412936</v>
      </c>
    </row>
    <row r="62" spans="1:6" x14ac:dyDescent="0.45">
      <c r="A62" s="1" t="s">
        <v>192</v>
      </c>
      <c r="B62" s="1" t="s">
        <v>262</v>
      </c>
      <c r="C62" s="1" t="s">
        <v>4279</v>
      </c>
      <c r="D62" s="1" t="s">
        <v>3424</v>
      </c>
      <c r="E62" s="1">
        <f t="shared" si="1"/>
        <v>497</v>
      </c>
      <c r="F62" s="4">
        <f>Table_1__22[[#This Row],[Population'[6']]]/Table_1__22[[#This Row],[area]]</f>
        <v>24.599597585513077</v>
      </c>
    </row>
    <row r="63" spans="1:6" x14ac:dyDescent="0.45">
      <c r="A63" s="1" t="s">
        <v>4280</v>
      </c>
      <c r="B63" s="1" t="s">
        <v>265</v>
      </c>
      <c r="C63" s="1" t="s">
        <v>4281</v>
      </c>
      <c r="D63" s="1" t="s">
        <v>1807</v>
      </c>
      <c r="E63" s="1">
        <f t="shared" si="1"/>
        <v>528</v>
      </c>
      <c r="F63" s="4">
        <f>Table_1__22[[#This Row],[Population'[6']]]/Table_1__22[[#This Row],[area]]</f>
        <v>17.378787878787879</v>
      </c>
    </row>
    <row r="64" spans="1:6" x14ac:dyDescent="0.45">
      <c r="A64" s="1" t="s">
        <v>201</v>
      </c>
      <c r="B64" s="1" t="s">
        <v>269</v>
      </c>
      <c r="C64" s="1" t="s">
        <v>4283</v>
      </c>
      <c r="D64" s="1" t="s">
        <v>4284</v>
      </c>
      <c r="E64" s="1">
        <f t="shared" si="1"/>
        <v>438</v>
      </c>
      <c r="F64" s="4">
        <f>Table_1__22[[#This Row],[Population'[6']]]/Table_1__22[[#This Row],[area]]</f>
        <v>65.710045662100455</v>
      </c>
    </row>
    <row r="65" spans="1:6" x14ac:dyDescent="0.45">
      <c r="A65" s="1" t="s">
        <v>4285</v>
      </c>
      <c r="B65" s="1" t="s">
        <v>254</v>
      </c>
      <c r="C65" s="1" t="s">
        <v>4286</v>
      </c>
      <c r="D65" s="1" t="s">
        <v>3488</v>
      </c>
      <c r="E65" s="1">
        <f t="shared" ref="E65:E96" si="2">VALUE(LEFT(D65,SEARCH("sq",D65)-2))</f>
        <v>540</v>
      </c>
      <c r="F65" s="4">
        <f>Table_1__22[[#This Row],[Population'[6']]]/Table_1__22[[#This Row],[area]]</f>
        <v>42.746296296296293</v>
      </c>
    </row>
    <row r="66" spans="1:6" x14ac:dyDescent="0.45">
      <c r="A66" s="1" t="s">
        <v>2359</v>
      </c>
      <c r="B66" s="1" t="s">
        <v>273</v>
      </c>
      <c r="C66" s="1" t="s">
        <v>4287</v>
      </c>
      <c r="D66" s="1" t="s">
        <v>4288</v>
      </c>
      <c r="E66" s="1">
        <f t="shared" si="2"/>
        <v>454</v>
      </c>
      <c r="F66" s="4">
        <f>Table_1__22[[#This Row],[Population'[6']]]/Table_1__22[[#This Row],[area]]</f>
        <v>8.3370044052863435</v>
      </c>
    </row>
    <row r="67" spans="1:6" x14ac:dyDescent="0.45">
      <c r="A67" s="1" t="s">
        <v>825</v>
      </c>
      <c r="B67" s="1" t="s">
        <v>277</v>
      </c>
      <c r="C67" s="1" t="s">
        <v>4289</v>
      </c>
      <c r="D67" s="1" t="s">
        <v>4112</v>
      </c>
      <c r="E67" s="1">
        <f t="shared" si="2"/>
        <v>592</v>
      </c>
      <c r="F67" s="4">
        <f>Table_1__22[[#This Row],[Population'[6']]]/Table_1__22[[#This Row],[area]]</f>
        <v>41.804054054054056</v>
      </c>
    </row>
    <row r="68" spans="1:6" x14ac:dyDescent="0.45">
      <c r="A68" s="1" t="s">
        <v>831</v>
      </c>
      <c r="B68" s="1" t="s">
        <v>282</v>
      </c>
      <c r="C68" s="1" t="s">
        <v>4290</v>
      </c>
      <c r="D68" s="1" t="s">
        <v>4092</v>
      </c>
      <c r="E68" s="1">
        <f t="shared" si="2"/>
        <v>413</v>
      </c>
      <c r="F68" s="4">
        <f>Table_1__22[[#This Row],[Population'[6']]]/Table_1__22[[#This Row],[area]]</f>
        <v>34.765133171912836</v>
      </c>
    </row>
    <row r="69" spans="1:6" x14ac:dyDescent="0.45">
      <c r="A69" s="1" t="s">
        <v>4291</v>
      </c>
      <c r="B69" s="1" t="s">
        <v>956</v>
      </c>
      <c r="C69" s="1" t="s">
        <v>4292</v>
      </c>
      <c r="D69" s="1" t="s">
        <v>2256</v>
      </c>
      <c r="E69" s="1">
        <f t="shared" si="2"/>
        <v>417</v>
      </c>
      <c r="F69" s="4">
        <f>Table_1__22[[#This Row],[Population'[6']]]/Table_1__22[[#This Row],[area]]</f>
        <v>37.426858513189451</v>
      </c>
    </row>
    <row r="70" spans="1:6" x14ac:dyDescent="0.45">
      <c r="A70" s="1" t="s">
        <v>85</v>
      </c>
      <c r="B70" s="1" t="s">
        <v>963</v>
      </c>
      <c r="C70" s="1" t="s">
        <v>4293</v>
      </c>
      <c r="D70" s="1" t="s">
        <v>4294</v>
      </c>
      <c r="E70" s="1">
        <f t="shared" si="2"/>
        <v>646</v>
      </c>
      <c r="F70" s="4">
        <f>Table_1__22[[#This Row],[Population'[6']]]/Table_1__22[[#This Row],[area]]</f>
        <v>13.684210526315789</v>
      </c>
    </row>
    <row r="71" spans="1:6" x14ac:dyDescent="0.45">
      <c r="A71" s="1" t="s">
        <v>11</v>
      </c>
      <c r="B71" s="1" t="s">
        <v>970</v>
      </c>
      <c r="C71" s="1" t="s">
        <v>4295</v>
      </c>
      <c r="D71" s="1" t="s">
        <v>2344</v>
      </c>
      <c r="E71" s="1">
        <f t="shared" si="2"/>
        <v>539</v>
      </c>
      <c r="F71" s="4">
        <f>Table_1__22[[#This Row],[Population'[6']]]/Table_1__22[[#This Row],[area]]</f>
        <v>22.7012987012987</v>
      </c>
    </row>
    <row r="72" spans="1:6" x14ac:dyDescent="0.45">
      <c r="A72" s="1" t="s">
        <v>220</v>
      </c>
      <c r="B72" s="1" t="s">
        <v>976</v>
      </c>
      <c r="C72" s="1" t="s">
        <v>4296</v>
      </c>
      <c r="D72" s="1" t="s">
        <v>1486</v>
      </c>
      <c r="E72" s="1">
        <f t="shared" si="2"/>
        <v>598</v>
      </c>
      <c r="F72" s="4">
        <f>Table_1__22[[#This Row],[Population'[6']]]/Table_1__22[[#This Row],[area]]</f>
        <v>34.389632107023409</v>
      </c>
    </row>
    <row r="73" spans="1:6" x14ac:dyDescent="0.45">
      <c r="A73" s="1" t="s">
        <v>4297</v>
      </c>
      <c r="B73" s="1" t="s">
        <v>983</v>
      </c>
      <c r="C73" s="1" t="s">
        <v>4298</v>
      </c>
      <c r="D73" s="1" t="s">
        <v>2314</v>
      </c>
      <c r="E73" s="1">
        <f t="shared" si="2"/>
        <v>678</v>
      </c>
      <c r="F73" s="4">
        <f>Table_1__22[[#This Row],[Population'[6']]]/Table_1__22[[#This Row],[area]]</f>
        <v>27.958702064896755</v>
      </c>
    </row>
    <row r="74" spans="1:6" x14ac:dyDescent="0.45">
      <c r="A74" s="1" t="s">
        <v>855</v>
      </c>
      <c r="B74" s="1" t="s">
        <v>990</v>
      </c>
      <c r="C74" s="1" t="s">
        <v>4299</v>
      </c>
      <c r="D74" s="1" t="s">
        <v>1366</v>
      </c>
      <c r="E74" s="1">
        <f t="shared" si="2"/>
        <v>626</v>
      </c>
      <c r="F74" s="4">
        <f>Table_1__22[[#This Row],[Population'[6']]]/Table_1__22[[#This Row],[area]]</f>
        <v>92.83386581469648</v>
      </c>
    </row>
    <row r="75" spans="1:6" x14ac:dyDescent="0.45">
      <c r="A75" s="1" t="s">
        <v>4300</v>
      </c>
      <c r="B75" s="1" t="s">
        <v>998</v>
      </c>
      <c r="C75" s="1" t="s">
        <v>4301</v>
      </c>
      <c r="D75" s="1" t="s">
        <v>4302</v>
      </c>
      <c r="E75" s="1">
        <f t="shared" si="2"/>
        <v>877</v>
      </c>
      <c r="F75" s="4">
        <f>Table_1__22[[#This Row],[Population'[6']]]/Table_1__22[[#This Row],[area]]</f>
        <v>26.647662485746864</v>
      </c>
    </row>
    <row r="76" spans="1:6" x14ac:dyDescent="0.45">
      <c r="A76" s="1" t="s">
        <v>4256</v>
      </c>
      <c r="B76" s="1" t="s">
        <v>1006</v>
      </c>
      <c r="C76" s="1" t="s">
        <v>4303</v>
      </c>
      <c r="D76" s="1" t="s">
        <v>2999</v>
      </c>
      <c r="E76" s="1">
        <f t="shared" si="2"/>
        <v>792</v>
      </c>
      <c r="F76" s="4">
        <f>Table_1__22[[#This Row],[Population'[6']]]/Table_1__22[[#This Row],[area]]</f>
        <v>13.738636363636363</v>
      </c>
    </row>
    <row r="77" spans="1:6" x14ac:dyDescent="0.45">
      <c r="A77" s="1" t="s">
        <v>2942</v>
      </c>
      <c r="B77" s="1" t="s">
        <v>1784</v>
      </c>
      <c r="C77" s="1" t="s">
        <v>4304</v>
      </c>
      <c r="D77" s="1" t="s">
        <v>1200</v>
      </c>
      <c r="E77" s="1">
        <f t="shared" si="2"/>
        <v>606</v>
      </c>
      <c r="F77" s="4">
        <f>Table_1__22[[#This Row],[Population'[6']]]/Table_1__22[[#This Row],[area]]</f>
        <v>22.900990099009903</v>
      </c>
    </row>
    <row r="78" spans="1:6" x14ac:dyDescent="0.45">
      <c r="A78" s="1" t="s">
        <v>4232</v>
      </c>
      <c r="B78" s="1" t="s">
        <v>1787</v>
      </c>
      <c r="C78" s="1" t="s">
        <v>4306</v>
      </c>
      <c r="D78" s="1" t="s">
        <v>4307</v>
      </c>
      <c r="E78" s="1">
        <f t="shared" si="2"/>
        <v>747</v>
      </c>
      <c r="F78" s="4">
        <f>Table_1__22[[#This Row],[Population'[6']]]/Table_1__22[[#This Row],[area]]</f>
        <v>13.016064257028113</v>
      </c>
    </row>
    <row r="79" spans="1:6" x14ac:dyDescent="0.45">
      <c r="A79" s="1" t="s">
        <v>4308</v>
      </c>
      <c r="B79" s="1" t="s">
        <v>1791</v>
      </c>
      <c r="C79" s="1" t="s">
        <v>4309</v>
      </c>
      <c r="D79" s="1" t="s">
        <v>4310</v>
      </c>
      <c r="E79" s="1">
        <f t="shared" si="2"/>
        <v>493</v>
      </c>
      <c r="F79" s="4">
        <f>Table_1__22[[#This Row],[Population'[6']]]/Table_1__22[[#This Row],[area]]</f>
        <v>37.111561866125761</v>
      </c>
    </row>
    <row r="80" spans="1:6" x14ac:dyDescent="0.45">
      <c r="A80" s="1" t="s">
        <v>224</v>
      </c>
      <c r="B80" s="1" t="s">
        <v>1794</v>
      </c>
      <c r="C80" s="1" t="s">
        <v>4311</v>
      </c>
      <c r="D80" s="1" t="s">
        <v>3192</v>
      </c>
      <c r="E80" s="1">
        <f t="shared" si="2"/>
        <v>475</v>
      </c>
      <c r="F80" s="4">
        <f>Table_1__22[[#This Row],[Population'[6']]]/Table_1__22[[#This Row],[area]]</f>
        <v>39.938947368421054</v>
      </c>
    </row>
    <row r="81" spans="1:6" x14ac:dyDescent="0.45">
      <c r="A81" s="1" t="s">
        <v>4312</v>
      </c>
      <c r="B81" s="1" t="s">
        <v>1798</v>
      </c>
      <c r="C81" s="1" t="s">
        <v>4313</v>
      </c>
      <c r="D81" s="1" t="s">
        <v>2421</v>
      </c>
      <c r="E81" s="1">
        <f t="shared" si="2"/>
        <v>685</v>
      </c>
      <c r="F81" s="4">
        <f>Table_1__22[[#This Row],[Population'[6']]]/Table_1__22[[#This Row],[area]]</f>
        <v>61.607299270072993</v>
      </c>
    </row>
    <row r="82" spans="1:6" x14ac:dyDescent="0.45">
      <c r="A82" s="1" t="s">
        <v>4314</v>
      </c>
      <c r="B82" s="1" t="s">
        <v>1802</v>
      </c>
      <c r="C82" s="1" t="s">
        <v>4315</v>
      </c>
      <c r="D82" s="1" t="s">
        <v>4316</v>
      </c>
      <c r="E82" s="1">
        <f t="shared" si="2"/>
        <v>673</v>
      </c>
      <c r="F82" s="4">
        <f>Table_1__22[[#This Row],[Population'[6']]]/Table_1__22[[#This Row],[area]]</f>
        <v>67.096582466567611</v>
      </c>
    </row>
    <row r="83" spans="1:6" x14ac:dyDescent="0.45">
      <c r="A83" s="1" t="s">
        <v>21</v>
      </c>
      <c r="B83" s="1" t="s">
        <v>1805</v>
      </c>
      <c r="C83" s="1" t="s">
        <v>4317</v>
      </c>
      <c r="D83" s="1" t="s">
        <v>4316</v>
      </c>
      <c r="E83" s="1">
        <f t="shared" si="2"/>
        <v>673</v>
      </c>
      <c r="F83" s="4">
        <f>Table_1__22[[#This Row],[Population'[6']]]/Table_1__22[[#This Row],[area]]</f>
        <v>27.512630014858843</v>
      </c>
    </row>
    <row r="84" spans="1:6" x14ac:dyDescent="0.45">
      <c r="A84" s="1" t="s">
        <v>4318</v>
      </c>
      <c r="B84" s="1" t="s">
        <v>1809</v>
      </c>
      <c r="C84" s="1" t="s">
        <v>4319</v>
      </c>
      <c r="D84" s="1" t="s">
        <v>2283</v>
      </c>
      <c r="E84" s="1">
        <f t="shared" si="2"/>
        <v>420</v>
      </c>
      <c r="F84" s="4">
        <f>Table_1__22[[#This Row],[Population'[6']]]/Table_1__22[[#This Row],[area]]</f>
        <v>212.67142857142858</v>
      </c>
    </row>
    <row r="85" spans="1:6" x14ac:dyDescent="0.45">
      <c r="A85" s="1" t="s">
        <v>889</v>
      </c>
      <c r="B85" s="1" t="s">
        <v>1812</v>
      </c>
      <c r="C85" s="1" t="s">
        <v>4320</v>
      </c>
      <c r="D85" s="1" t="s">
        <v>1436</v>
      </c>
      <c r="E85" s="1">
        <f t="shared" si="2"/>
        <v>637</v>
      </c>
      <c r="F85" s="4">
        <f>Table_1__22[[#This Row],[Population'[6']]]/Table_1__22[[#This Row],[area]]</f>
        <v>48.880690737833596</v>
      </c>
    </row>
    <row r="86" spans="1:6" x14ac:dyDescent="0.45">
      <c r="A86" s="1" t="s">
        <v>631</v>
      </c>
      <c r="B86" s="1" t="s">
        <v>1816</v>
      </c>
      <c r="C86" s="1" t="s">
        <v>4321</v>
      </c>
      <c r="D86" s="1" t="s">
        <v>4322</v>
      </c>
      <c r="E86" s="1">
        <f t="shared" si="2"/>
        <v>547</v>
      </c>
      <c r="F86" s="4">
        <f>Table_1__22[[#This Row],[Population'[6']]]/Table_1__22[[#This Row],[area]]</f>
        <v>95.564899451553927</v>
      </c>
    </row>
    <row r="87" spans="1:6" x14ac:dyDescent="0.45">
      <c r="A87" s="1" t="s">
        <v>1542</v>
      </c>
      <c r="B87" s="1" t="s">
        <v>1818</v>
      </c>
      <c r="C87" s="1" t="s">
        <v>4323</v>
      </c>
      <c r="D87" s="1" t="s">
        <v>4324</v>
      </c>
      <c r="E87" s="1">
        <f t="shared" si="2"/>
        <v>518</v>
      </c>
      <c r="F87" s="4">
        <f>Table_1__22[[#This Row],[Population'[6']]]/Table_1__22[[#This Row],[area]]</f>
        <v>9.6119691119691115</v>
      </c>
    </row>
    <row r="88" spans="1:6" x14ac:dyDescent="0.45">
      <c r="A88" s="1" t="s">
        <v>4282</v>
      </c>
      <c r="B88" s="1" t="s">
        <v>1821</v>
      </c>
      <c r="C88" s="1" t="s">
        <v>4325</v>
      </c>
      <c r="D88" s="1" t="s">
        <v>2054</v>
      </c>
      <c r="E88" s="1">
        <f t="shared" si="2"/>
        <v>471</v>
      </c>
      <c r="F88" s="4">
        <f>Table_1__22[[#This Row],[Population'[6']]]/Table_1__22[[#This Row],[area]]</f>
        <v>21.585987261146496</v>
      </c>
    </row>
    <row r="89" spans="1:6" x14ac:dyDescent="0.45">
      <c r="A89" s="1" t="s">
        <v>237</v>
      </c>
      <c r="B89" s="1" t="s">
        <v>1824</v>
      </c>
      <c r="C89" s="1" t="s">
        <v>4326</v>
      </c>
      <c r="D89" s="1" t="s">
        <v>401</v>
      </c>
      <c r="E89" s="1">
        <f t="shared" si="2"/>
        <v>482</v>
      </c>
      <c r="F89" s="4">
        <f>Table_1__22[[#This Row],[Population'[6']]]/Table_1__22[[#This Row],[area]]</f>
        <v>52.726141078838175</v>
      </c>
    </row>
    <row r="90" spans="1:6" x14ac:dyDescent="0.45">
      <c r="A90" s="1" t="s">
        <v>4198</v>
      </c>
      <c r="B90" s="1" t="s">
        <v>1828</v>
      </c>
      <c r="C90" s="1" t="s">
        <v>4327</v>
      </c>
      <c r="D90" s="1" t="s">
        <v>2061</v>
      </c>
      <c r="E90" s="1">
        <f t="shared" si="2"/>
        <v>570</v>
      </c>
      <c r="F90" s="4">
        <f>Table_1__22[[#This Row],[Population'[6']]]/Table_1__22[[#This Row],[area]]</f>
        <v>41.217543859649126</v>
      </c>
    </row>
    <row r="91" spans="1:6" x14ac:dyDescent="0.45">
      <c r="A91" s="1" t="s">
        <v>4328</v>
      </c>
      <c r="B91" s="1" t="s">
        <v>1831</v>
      </c>
      <c r="C91" s="1" t="s">
        <v>4330</v>
      </c>
      <c r="D91" s="1" t="s">
        <v>4331</v>
      </c>
      <c r="E91" s="1">
        <f t="shared" si="2"/>
        <v>811</v>
      </c>
      <c r="F91" s="4">
        <f>Table_1__22[[#This Row],[Population'[6']]]/Table_1__22[[#This Row],[area]]</f>
        <v>8.256473489519113</v>
      </c>
    </row>
    <row r="92" spans="1:6" x14ac:dyDescent="0.45">
      <c r="A92" s="1" t="s">
        <v>2562</v>
      </c>
      <c r="B92" s="1" t="s">
        <v>1834</v>
      </c>
      <c r="C92" s="1" t="s">
        <v>4332</v>
      </c>
      <c r="D92" s="1" t="s">
        <v>1362</v>
      </c>
      <c r="E92" s="1">
        <f t="shared" si="2"/>
        <v>630</v>
      </c>
      <c r="F92" s="4">
        <f>Table_1__22[[#This Row],[Population'[6']]]/Table_1__22[[#This Row],[area]]</f>
        <v>22.38095238095238</v>
      </c>
    </row>
    <row r="93" spans="1:6" x14ac:dyDescent="0.45">
      <c r="A93" s="1" t="s">
        <v>4333</v>
      </c>
      <c r="B93" s="1" t="s">
        <v>1837</v>
      </c>
      <c r="C93" s="1" t="s">
        <v>4334</v>
      </c>
      <c r="D93" s="1" t="s">
        <v>2361</v>
      </c>
      <c r="E93" s="1">
        <f t="shared" si="2"/>
        <v>561</v>
      </c>
      <c r="F93" s="4">
        <f>Table_1__22[[#This Row],[Population'[6']]]/Table_1__22[[#This Row],[area]]</f>
        <v>642.57575757575762</v>
      </c>
    </row>
    <row r="94" spans="1:6" x14ac:dyDescent="0.45">
      <c r="A94" s="1" t="s">
        <v>4335</v>
      </c>
      <c r="B94" s="1" t="s">
        <v>472</v>
      </c>
      <c r="C94" s="1" t="s">
        <v>4336</v>
      </c>
      <c r="D94" s="1" t="s">
        <v>4175</v>
      </c>
      <c r="E94" s="1">
        <f t="shared" si="2"/>
        <v>677</v>
      </c>
      <c r="F94" s="4">
        <f>Table_1__22[[#This Row],[Population'[6']]]/Table_1__22[[#This Row],[area]]</f>
        <v>14.48301329394387</v>
      </c>
    </row>
    <row r="95" spans="1:6" x14ac:dyDescent="0.45">
      <c r="A95" s="1" t="s">
        <v>4337</v>
      </c>
      <c r="B95" s="1" t="s">
        <v>1843</v>
      </c>
      <c r="C95" s="1" t="s">
        <v>4338</v>
      </c>
      <c r="D95" s="1" t="s">
        <v>2176</v>
      </c>
      <c r="E95" s="1">
        <f t="shared" si="2"/>
        <v>450</v>
      </c>
      <c r="F95" s="4">
        <f>Table_1__22[[#This Row],[Population'[6']]]/Table_1__22[[#This Row],[area]]</f>
        <v>145.24222222222221</v>
      </c>
    </row>
    <row r="96" spans="1:6" x14ac:dyDescent="0.45">
      <c r="A96" s="1" t="s">
        <v>3982</v>
      </c>
      <c r="B96" s="1" t="s">
        <v>1854</v>
      </c>
      <c r="C96" s="1" t="s">
        <v>4339</v>
      </c>
      <c r="D96" s="1" t="s">
        <v>2241</v>
      </c>
      <c r="E96" s="1">
        <f t="shared" si="2"/>
        <v>508</v>
      </c>
      <c r="F96" s="4">
        <f>Table_1__22[[#This Row],[Population'[6']]]/Table_1__22[[#This Row],[area]]</f>
        <v>1969.3661417322835</v>
      </c>
    </row>
    <row r="97" spans="1:6" x14ac:dyDescent="0.45">
      <c r="A97" s="1" t="s">
        <v>4340</v>
      </c>
      <c r="B97" s="1" t="s">
        <v>3473</v>
      </c>
      <c r="C97" s="1" t="s">
        <v>4341</v>
      </c>
      <c r="D97" s="1" t="s">
        <v>4342</v>
      </c>
      <c r="E97" s="1">
        <f t="shared" ref="E97:E116" si="3">VALUE(LEFT(D97,SEARCH("sq",D97)-2))</f>
        <v>61.9</v>
      </c>
      <c r="F97" s="4">
        <f>Table_1__22[[#This Row],[Population'[6']]]/Table_1__22[[#This Row],[area]]</f>
        <v>5158.222940226171</v>
      </c>
    </row>
    <row r="98" spans="1:6" x14ac:dyDescent="0.45">
      <c r="A98" s="1" t="s">
        <v>4343</v>
      </c>
      <c r="B98" s="1" t="s">
        <v>4344</v>
      </c>
      <c r="C98" s="1" t="s">
        <v>4345</v>
      </c>
      <c r="D98" s="1" t="s">
        <v>2233</v>
      </c>
      <c r="E98" s="1">
        <f t="shared" si="3"/>
        <v>502</v>
      </c>
      <c r="F98" s="4">
        <f>Table_1__22[[#This Row],[Population'[6']]]/Table_1__22[[#This Row],[area]]</f>
        <v>36.145418326693225</v>
      </c>
    </row>
    <row r="99" spans="1:6" x14ac:dyDescent="0.45">
      <c r="A99" s="1" t="s">
        <v>924</v>
      </c>
      <c r="B99" s="1" t="s">
        <v>488</v>
      </c>
      <c r="C99" s="1" t="s">
        <v>4301</v>
      </c>
      <c r="D99" s="1" t="s">
        <v>4087</v>
      </c>
      <c r="E99" s="1">
        <f t="shared" si="3"/>
        <v>756</v>
      </c>
      <c r="F99" s="4">
        <f>Table_1__22[[#This Row],[Population'[6']]]/Table_1__22[[#This Row],[area]]</f>
        <v>30.912698412698411</v>
      </c>
    </row>
    <row r="100" spans="1:6" x14ac:dyDescent="0.45">
      <c r="A100" s="1" t="s">
        <v>2213</v>
      </c>
      <c r="B100" s="1" t="s">
        <v>1850</v>
      </c>
      <c r="C100" s="1" t="s">
        <v>4346</v>
      </c>
      <c r="D100" s="1" t="s">
        <v>1558</v>
      </c>
      <c r="E100" s="1">
        <f t="shared" si="3"/>
        <v>308</v>
      </c>
      <c r="F100" s="4">
        <f>Table_1__22[[#This Row],[Population'[6']]]/Table_1__22[[#This Row],[area]]</f>
        <v>14.386363636363637</v>
      </c>
    </row>
    <row r="101" spans="1:6" x14ac:dyDescent="0.45">
      <c r="A101" s="1" t="s">
        <v>4265</v>
      </c>
      <c r="B101" s="1" t="s">
        <v>1861</v>
      </c>
      <c r="C101" s="1" t="s">
        <v>4347</v>
      </c>
      <c r="D101" s="1" t="s">
        <v>4284</v>
      </c>
      <c r="E101" s="1">
        <f t="shared" si="3"/>
        <v>438</v>
      </c>
      <c r="F101" s="4">
        <f>Table_1__22[[#This Row],[Population'[6']]]/Table_1__22[[#This Row],[area]]</f>
        <v>11.057077625570777</v>
      </c>
    </row>
    <row r="102" spans="1:6" x14ac:dyDescent="0.45">
      <c r="A102" s="1" t="s">
        <v>931</v>
      </c>
      <c r="B102" s="1" t="s">
        <v>1862</v>
      </c>
      <c r="C102" s="1" t="s">
        <v>4348</v>
      </c>
      <c r="D102" s="1" t="s">
        <v>4349</v>
      </c>
      <c r="E102" s="1">
        <f t="shared" si="3"/>
        <v>421</v>
      </c>
      <c r="F102" s="4">
        <f>Table_1__22[[#This Row],[Population'[6']]]/Table_1__22[[#This Row],[area]]</f>
        <v>93.090261282660336</v>
      </c>
    </row>
    <row r="103" spans="1:6" x14ac:dyDescent="0.45">
      <c r="A103" s="1" t="s">
        <v>4329</v>
      </c>
      <c r="B103" s="1" t="s">
        <v>2430</v>
      </c>
      <c r="C103" s="1" t="s">
        <v>4350</v>
      </c>
      <c r="D103" s="1" t="s">
        <v>4351</v>
      </c>
      <c r="E103" s="1">
        <f t="shared" si="3"/>
        <v>1004</v>
      </c>
      <c r="F103" s="4">
        <f>Table_1__22[[#This Row],[Population'[6']]]/Table_1__22[[#This Row],[area]]</f>
        <v>8.4073705179282872</v>
      </c>
    </row>
    <row r="104" spans="1:6" x14ac:dyDescent="0.45">
      <c r="A104" s="1" t="s">
        <v>247</v>
      </c>
      <c r="B104" s="1" t="s">
        <v>1866</v>
      </c>
      <c r="C104" s="1" t="s">
        <v>4352</v>
      </c>
      <c r="D104" s="1" t="s">
        <v>1704</v>
      </c>
      <c r="E104" s="1">
        <f t="shared" si="3"/>
        <v>501</v>
      </c>
      <c r="F104" s="4">
        <f>Table_1__22[[#This Row],[Population'[6']]]/Table_1__22[[#This Row],[area]]</f>
        <v>12.72055888223553</v>
      </c>
    </row>
    <row r="105" spans="1:6" x14ac:dyDescent="0.45">
      <c r="A105" s="1" t="s">
        <v>4236</v>
      </c>
      <c r="B105" s="1" t="s">
        <v>1869</v>
      </c>
      <c r="C105" s="1" t="s">
        <v>4353</v>
      </c>
      <c r="D105" s="1" t="s">
        <v>4354</v>
      </c>
      <c r="E105" s="1">
        <f t="shared" si="3"/>
        <v>827</v>
      </c>
      <c r="F105" s="4">
        <f>Table_1__22[[#This Row],[Population'[6']]]/Table_1__22[[#This Row],[area]]</f>
        <v>36.237001209189842</v>
      </c>
    </row>
    <row r="106" spans="1:6" x14ac:dyDescent="0.45">
      <c r="A106" s="1" t="s">
        <v>962</v>
      </c>
      <c r="B106" s="1" t="s">
        <v>1872</v>
      </c>
      <c r="C106" s="1" t="s">
        <v>4355</v>
      </c>
      <c r="D106" s="1" t="s">
        <v>2475</v>
      </c>
      <c r="E106" s="1">
        <f t="shared" si="3"/>
        <v>463</v>
      </c>
      <c r="F106" s="4">
        <f>Table_1__22[[#This Row],[Population'[6']]]/Table_1__22[[#This Row],[area]]</f>
        <v>69.550755939524834</v>
      </c>
    </row>
    <row r="107" spans="1:6" x14ac:dyDescent="0.45">
      <c r="A107" s="1" t="s">
        <v>2578</v>
      </c>
      <c r="B107" s="1" t="s">
        <v>1875</v>
      </c>
      <c r="C107" s="1" t="s">
        <v>4356</v>
      </c>
      <c r="D107" s="1" t="s">
        <v>3336</v>
      </c>
      <c r="E107" s="1">
        <f t="shared" si="3"/>
        <v>651</v>
      </c>
      <c r="F107" s="4">
        <f>Table_1__22[[#This Row],[Population'[6']]]/Table_1__22[[#This Row],[area]]</f>
        <v>10.313364055299539</v>
      </c>
    </row>
    <row r="108" spans="1:6" x14ac:dyDescent="0.45">
      <c r="A108" s="1" t="s">
        <v>4305</v>
      </c>
      <c r="B108" s="1" t="s">
        <v>1878</v>
      </c>
      <c r="C108" s="1" t="s">
        <v>4357</v>
      </c>
      <c r="D108" s="1" t="s">
        <v>4358</v>
      </c>
      <c r="E108" s="1">
        <f t="shared" si="3"/>
        <v>632</v>
      </c>
      <c r="F108" s="4">
        <f>Table_1__22[[#This Row],[Population'[6']]]/Table_1__22[[#This Row],[area]]</f>
        <v>81.764240506329116</v>
      </c>
    </row>
    <row r="109" spans="1:6" x14ac:dyDescent="0.45">
      <c r="A109" s="1" t="s">
        <v>4359</v>
      </c>
      <c r="B109" s="1" t="s">
        <v>1882</v>
      </c>
      <c r="C109" s="1" t="s">
        <v>4360</v>
      </c>
      <c r="D109" s="1" t="s">
        <v>4361</v>
      </c>
      <c r="E109" s="1">
        <f t="shared" si="3"/>
        <v>1179</v>
      </c>
      <c r="F109" s="4">
        <f>Table_1__22[[#This Row],[Population'[6']]]/Table_1__22[[#This Row],[area]]</f>
        <v>22.059372349448687</v>
      </c>
    </row>
    <row r="110" spans="1:6" x14ac:dyDescent="0.45">
      <c r="A110" s="1" t="s">
        <v>4362</v>
      </c>
      <c r="B110" s="1" t="s">
        <v>1885</v>
      </c>
      <c r="C110" s="1" t="s">
        <v>4363</v>
      </c>
      <c r="D110" s="1" t="s">
        <v>4364</v>
      </c>
      <c r="E110" s="1">
        <f t="shared" si="3"/>
        <v>834</v>
      </c>
      <c r="F110" s="4">
        <f>Table_1__22[[#This Row],[Population'[6']]]/Table_1__22[[#This Row],[area]]</f>
        <v>25.370503597122301</v>
      </c>
    </row>
    <row r="111" spans="1:6" x14ac:dyDescent="0.45">
      <c r="A111" s="1" t="s">
        <v>1746</v>
      </c>
      <c r="B111" s="1" t="s">
        <v>1889</v>
      </c>
      <c r="C111" s="1" t="s">
        <v>4365</v>
      </c>
      <c r="D111" s="1" t="s">
        <v>2697</v>
      </c>
      <c r="E111" s="1">
        <f t="shared" si="3"/>
        <v>432</v>
      </c>
      <c r="F111" s="4">
        <f>Table_1__22[[#This Row],[Population'[6']]]/Table_1__22[[#This Row],[area]]</f>
        <v>75.261574074074076</v>
      </c>
    </row>
    <row r="112" spans="1:6" x14ac:dyDescent="0.45">
      <c r="A112" s="1" t="s">
        <v>62</v>
      </c>
      <c r="B112" s="1" t="s">
        <v>1893</v>
      </c>
      <c r="C112" s="1" t="s">
        <v>4366</v>
      </c>
      <c r="D112" s="1" t="s">
        <v>2158</v>
      </c>
      <c r="E112" s="1">
        <f t="shared" si="3"/>
        <v>760</v>
      </c>
      <c r="F112" s="4">
        <f>Table_1__22[[#This Row],[Population'[6']]]/Table_1__22[[#This Row],[area]]</f>
        <v>33.151315789473685</v>
      </c>
    </row>
    <row r="113" spans="1:6" x14ac:dyDescent="0.45">
      <c r="A113" s="1" t="s">
        <v>2030</v>
      </c>
      <c r="B113" s="1" t="s">
        <v>1897</v>
      </c>
      <c r="C113" s="1" t="s">
        <v>4367</v>
      </c>
      <c r="D113" s="1" t="s">
        <v>3657</v>
      </c>
      <c r="E113" s="1">
        <f t="shared" si="3"/>
        <v>761</v>
      </c>
      <c r="F113" s="4">
        <f>Table_1__22[[#This Row],[Population'[6']]]/Table_1__22[[#This Row],[area]]</f>
        <v>17.767411300919843</v>
      </c>
    </row>
    <row r="114" spans="1:6" x14ac:dyDescent="0.45">
      <c r="A114" s="1" t="s">
        <v>2034</v>
      </c>
      <c r="B114" s="1" t="s">
        <v>1900</v>
      </c>
      <c r="C114" s="1" t="s">
        <v>4368</v>
      </c>
      <c r="D114" s="1" t="s">
        <v>2839</v>
      </c>
      <c r="E114" s="1">
        <f t="shared" si="3"/>
        <v>593</v>
      </c>
      <c r="F114" s="4">
        <f>Table_1__22[[#This Row],[Population'[6']]]/Table_1__22[[#This Row],[area]]</f>
        <v>61.048903878583474</v>
      </c>
    </row>
    <row r="115" spans="1:6" x14ac:dyDescent="0.45">
      <c r="A115" s="1" t="s">
        <v>2058</v>
      </c>
      <c r="B115" s="1" t="s">
        <v>1903</v>
      </c>
      <c r="C115" s="1" t="s">
        <v>4369</v>
      </c>
      <c r="D115" s="1" t="s">
        <v>4370</v>
      </c>
      <c r="E115" s="1">
        <f t="shared" si="3"/>
        <v>266</v>
      </c>
      <c r="F115" s="4">
        <f>Table_1__22[[#This Row],[Population'[6']]]/Table_1__22[[#This Row],[area]]</f>
        <v>8.1616541353383454</v>
      </c>
    </row>
    <row r="116" spans="1:6" x14ac:dyDescent="0.45">
      <c r="A116" s="1" t="s">
        <v>2687</v>
      </c>
      <c r="B116" s="1" t="s">
        <v>1906</v>
      </c>
      <c r="C116" s="1" t="s">
        <v>4371</v>
      </c>
      <c r="D116" s="1" t="s">
        <v>3471</v>
      </c>
      <c r="E116" s="1">
        <f t="shared" si="3"/>
        <v>682</v>
      </c>
      <c r="F116" s="4">
        <f>Table_1__22[[#This Row],[Population'[6']]]/Table_1__22[[#This Row],[area]]</f>
        <v>27.587976539589445</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0486-1D1B-455D-B78C-5CF86C2F97F9}">
  <dimension ref="A1:F94"/>
  <sheetViews>
    <sheetView workbookViewId="0">
      <selection activeCell="F2" sqref="F2"/>
    </sheetView>
  </sheetViews>
  <sheetFormatPr defaultRowHeight="14.25" x14ac:dyDescent="0.45"/>
  <cols>
    <col min="1" max="1" width="17.265625" bestFit="1" customWidth="1"/>
    <col min="2" max="2" width="13.265625" bestFit="1" customWidth="1"/>
    <col min="3" max="3" width="14.59765625" bestFit="1" customWidth="1"/>
    <col min="4" max="4" width="19.73046875" bestFit="1" customWidth="1"/>
  </cols>
  <sheetData>
    <row r="1" spans="1:6" x14ac:dyDescent="0.45">
      <c r="A1" t="s">
        <v>0</v>
      </c>
      <c r="B1" t="s">
        <v>2062</v>
      </c>
      <c r="C1" t="s">
        <v>2202</v>
      </c>
      <c r="D1" t="s">
        <v>2064</v>
      </c>
      <c r="E1" t="s">
        <v>292</v>
      </c>
      <c r="F1" t="s">
        <v>7417</v>
      </c>
    </row>
    <row r="2" spans="1:6" x14ac:dyDescent="0.45">
      <c r="A2" s="1" t="s">
        <v>1065</v>
      </c>
      <c r="B2" s="1" t="s">
        <v>10</v>
      </c>
      <c r="C2" s="1" t="s">
        <v>4372</v>
      </c>
      <c r="D2" s="1" t="s">
        <v>2129</v>
      </c>
      <c r="E2" s="1">
        <f t="shared" ref="E2:E32" si="0">VALUE(LEFT(D2,SEARCH("sq",D2)-2))</f>
        <v>563</v>
      </c>
      <c r="F2" s="4">
        <f>Table_1__23[[#This Row],[Population'[2']]]/Table_1__23[[#This Row],[Area]]</f>
        <v>56.145648312611016</v>
      </c>
    </row>
    <row r="3" spans="1:6" x14ac:dyDescent="0.45">
      <c r="A3" s="1" t="s">
        <v>4373</v>
      </c>
      <c r="B3" s="1" t="s">
        <v>16</v>
      </c>
      <c r="C3" s="1" t="s">
        <v>4374</v>
      </c>
      <c r="D3" s="1" t="s">
        <v>2203</v>
      </c>
      <c r="E3" s="1">
        <f t="shared" si="0"/>
        <v>857</v>
      </c>
      <c r="F3" s="4">
        <f>Table_1__23[[#This Row],[Population'[2']]]/Table_1__23[[#This Row],[Area]]</f>
        <v>7.5332555425904317</v>
      </c>
    </row>
    <row r="4" spans="1:6" x14ac:dyDescent="0.45">
      <c r="A4" s="1" t="s">
        <v>4375</v>
      </c>
      <c r="B4" s="1" t="s">
        <v>20</v>
      </c>
      <c r="C4" s="1" t="s">
        <v>4376</v>
      </c>
      <c r="D4" s="1" t="s">
        <v>2787</v>
      </c>
      <c r="E4" s="1">
        <f t="shared" si="0"/>
        <v>715</v>
      </c>
      <c r="F4" s="4">
        <f>Table_1__23[[#This Row],[Population'[2']]]/Table_1__23[[#This Row],[Area]]</f>
        <v>0.64055944055944058</v>
      </c>
    </row>
    <row r="5" spans="1:6" x14ac:dyDescent="0.45">
      <c r="A5" s="1" t="s">
        <v>4377</v>
      </c>
      <c r="B5" s="1" t="s">
        <v>25</v>
      </c>
      <c r="C5" s="1" t="s">
        <v>4378</v>
      </c>
      <c r="D5" s="1" t="s">
        <v>4379</v>
      </c>
      <c r="E5" s="1">
        <f t="shared" si="0"/>
        <v>746</v>
      </c>
      <c r="F5" s="4">
        <f>Table_1__23[[#This Row],[Population'[2']]]/Table_1__23[[#This Row],[Area]]</f>
        <v>1.0174262734584449</v>
      </c>
    </row>
    <row r="6" spans="1:6" x14ac:dyDescent="0.45">
      <c r="A6" s="1" t="s">
        <v>2085</v>
      </c>
      <c r="B6" s="1" t="s">
        <v>29</v>
      </c>
      <c r="C6" s="1" t="s">
        <v>4380</v>
      </c>
      <c r="D6" s="1" t="s">
        <v>4381</v>
      </c>
      <c r="E6" s="1">
        <f t="shared" si="0"/>
        <v>711</v>
      </c>
      <c r="F6" s="4">
        <f>Table_1__23[[#This Row],[Population'[2']]]/Table_1__23[[#This Row],[Area]]</f>
        <v>0.67791842475386777</v>
      </c>
    </row>
    <row r="7" spans="1:6" x14ac:dyDescent="0.45">
      <c r="A7" s="1" t="s">
        <v>563</v>
      </c>
      <c r="B7" s="1" t="s">
        <v>33</v>
      </c>
      <c r="C7" s="1" t="s">
        <v>4382</v>
      </c>
      <c r="D7" s="1" t="s">
        <v>4383</v>
      </c>
      <c r="E7" s="1">
        <f t="shared" si="0"/>
        <v>687</v>
      </c>
      <c r="F7" s="4">
        <f>Table_1__23[[#This Row],[Population'[2']]]/Table_1__23[[#This Row],[Area]]</f>
        <v>7.8427947598253276</v>
      </c>
    </row>
    <row r="8" spans="1:6" x14ac:dyDescent="0.45">
      <c r="A8" s="1" t="s">
        <v>4384</v>
      </c>
      <c r="B8" s="1" t="s">
        <v>37</v>
      </c>
      <c r="C8" s="1" t="s">
        <v>4385</v>
      </c>
      <c r="D8" s="1" t="s">
        <v>2103</v>
      </c>
      <c r="E8" s="1">
        <f t="shared" si="0"/>
        <v>1075</v>
      </c>
      <c r="F8" s="4">
        <f>Table_1__23[[#This Row],[Population'[2']]]/Table_1__23[[#This Row],[Area]]</f>
        <v>10.516279069767442</v>
      </c>
    </row>
    <row r="9" spans="1:6" x14ac:dyDescent="0.45">
      <c r="A9" s="1" t="s">
        <v>3047</v>
      </c>
      <c r="B9" s="1" t="s">
        <v>41</v>
      </c>
      <c r="C9" s="1" t="s">
        <v>4386</v>
      </c>
      <c r="D9" s="1" t="s">
        <v>3488</v>
      </c>
      <c r="E9" s="1">
        <f t="shared" si="0"/>
        <v>540</v>
      </c>
      <c r="F9" s="4">
        <f>Table_1__23[[#This Row],[Population'[2']]]/Table_1__23[[#This Row],[Area]]</f>
        <v>3.7629629629629631</v>
      </c>
    </row>
    <row r="10" spans="1:6" x14ac:dyDescent="0.45">
      <c r="A10" s="1" t="s">
        <v>2212</v>
      </c>
      <c r="B10" s="1" t="s">
        <v>45</v>
      </c>
      <c r="C10" s="1" t="s">
        <v>4387</v>
      </c>
      <c r="D10" s="1" t="s">
        <v>4388</v>
      </c>
      <c r="E10" s="1">
        <f t="shared" si="0"/>
        <v>1221</v>
      </c>
      <c r="F10" s="4">
        <f>Table_1__23[[#This Row],[Population'[2']]]/Table_1__23[[#This Row],[Area]]</f>
        <v>2.3963963963963963</v>
      </c>
    </row>
    <row r="11" spans="1:6" x14ac:dyDescent="0.45">
      <c r="A11" s="1" t="s">
        <v>4389</v>
      </c>
      <c r="B11" s="1" t="s">
        <v>49</v>
      </c>
      <c r="C11" s="1" t="s">
        <v>4390</v>
      </c>
      <c r="D11" s="1" t="s">
        <v>4391</v>
      </c>
      <c r="E11" s="1">
        <f t="shared" si="0"/>
        <v>968</v>
      </c>
      <c r="F11" s="4">
        <f>Table_1__23[[#This Row],[Population'[2']]]/Table_1__23[[#This Row],[Area]]</f>
        <v>49.476239669421489</v>
      </c>
    </row>
    <row r="12" spans="1:6" x14ac:dyDescent="0.45">
      <c r="A12" s="1" t="s">
        <v>4392</v>
      </c>
      <c r="B12" s="1" t="s">
        <v>53</v>
      </c>
      <c r="C12" s="1" t="s">
        <v>4393</v>
      </c>
      <c r="D12" s="1" t="s">
        <v>4310</v>
      </c>
      <c r="E12" s="1">
        <f t="shared" si="0"/>
        <v>493</v>
      </c>
      <c r="F12" s="4">
        <f>Table_1__23[[#This Row],[Population'[2']]]/Table_1__23[[#This Row],[Area]]</f>
        <v>13.334685598377282</v>
      </c>
    </row>
    <row r="13" spans="1:6" x14ac:dyDescent="0.45">
      <c r="A13" s="1" t="s">
        <v>36</v>
      </c>
      <c r="B13" s="1" t="s">
        <v>57</v>
      </c>
      <c r="C13" s="1" t="s">
        <v>4394</v>
      </c>
      <c r="D13" s="1" t="s">
        <v>1426</v>
      </c>
      <c r="E13" s="1">
        <f t="shared" si="0"/>
        <v>584</v>
      </c>
      <c r="F13" s="4">
        <f>Table_1__23[[#This Row],[Population'[2']]]/Table_1__23[[#This Row],[Area]]</f>
        <v>14.232876712328768</v>
      </c>
    </row>
    <row r="14" spans="1:6" x14ac:dyDescent="0.45">
      <c r="A14" s="1" t="s">
        <v>2222</v>
      </c>
      <c r="B14" s="1" t="s">
        <v>61</v>
      </c>
      <c r="C14" s="1" t="s">
        <v>4395</v>
      </c>
      <c r="D14" s="1" t="s">
        <v>4396</v>
      </c>
      <c r="E14" s="1">
        <f t="shared" si="0"/>
        <v>559</v>
      </c>
      <c r="F14" s="4">
        <f>Table_1__23[[#This Row],[Population'[2']]]/Table_1__23[[#This Row],[Area]]</f>
        <v>45.361359570661897</v>
      </c>
    </row>
    <row r="15" spans="1:6" x14ac:dyDescent="0.45">
      <c r="A15" s="1" t="s">
        <v>2644</v>
      </c>
      <c r="B15" s="1" t="s">
        <v>66</v>
      </c>
      <c r="C15" s="1" t="s">
        <v>1851</v>
      </c>
      <c r="D15" s="1" t="s">
        <v>4397</v>
      </c>
      <c r="E15" s="1">
        <f t="shared" si="0"/>
        <v>740</v>
      </c>
      <c r="F15" s="4">
        <f>Table_1__23[[#This Row],[Population'[2']]]/Table_1__23[[#This Row],[Area]]</f>
        <v>11.771621621621621</v>
      </c>
    </row>
    <row r="16" spans="1:6" x14ac:dyDescent="0.45">
      <c r="A16" s="1" t="s">
        <v>2816</v>
      </c>
      <c r="B16" s="1" t="s">
        <v>70</v>
      </c>
      <c r="C16" s="1" t="s">
        <v>4398</v>
      </c>
      <c r="D16" s="1" t="s">
        <v>2810</v>
      </c>
      <c r="E16" s="1">
        <f t="shared" si="0"/>
        <v>894</v>
      </c>
      <c r="F16" s="4">
        <f>Table_1__23[[#This Row],[Population'[2']]]/Table_1__23[[#This Row],[Area]]</f>
        <v>4.4742729306487696</v>
      </c>
    </row>
    <row r="17" spans="1:6" x14ac:dyDescent="0.45">
      <c r="A17" s="1" t="s">
        <v>4399</v>
      </c>
      <c r="B17" s="1" t="s">
        <v>74</v>
      </c>
      <c r="C17" s="1" t="s">
        <v>4400</v>
      </c>
      <c r="D17" s="1" t="s">
        <v>4401</v>
      </c>
      <c r="E17" s="1">
        <f t="shared" si="0"/>
        <v>5961</v>
      </c>
      <c r="F17" s="4">
        <f>Table_1__23[[#This Row],[Population'[2']]]/Table_1__23[[#This Row],[Area]]</f>
        <v>0.97097802382150644</v>
      </c>
    </row>
    <row r="18" spans="1:6" x14ac:dyDescent="0.45">
      <c r="A18" s="1" t="s">
        <v>1083</v>
      </c>
      <c r="B18" s="1" t="s">
        <v>79</v>
      </c>
      <c r="C18" s="1" t="s">
        <v>4402</v>
      </c>
      <c r="D18" s="1" t="s">
        <v>1398</v>
      </c>
      <c r="E18" s="1">
        <f t="shared" si="0"/>
        <v>1196</v>
      </c>
      <c r="F18" s="4">
        <f>Table_1__23[[#This Row],[Population'[2']]]/Table_1__23[[#This Row],[Area]]</f>
        <v>8.4372909698996654</v>
      </c>
    </row>
    <row r="19" spans="1:6" x14ac:dyDescent="0.45">
      <c r="A19" s="1" t="s">
        <v>65</v>
      </c>
      <c r="B19" s="1" t="s">
        <v>84</v>
      </c>
      <c r="C19" s="1" t="s">
        <v>4403</v>
      </c>
      <c r="D19" s="1" t="s">
        <v>2744</v>
      </c>
      <c r="E19" s="1">
        <f t="shared" si="0"/>
        <v>573</v>
      </c>
      <c r="F19" s="4">
        <f>Table_1__23[[#This Row],[Population'[2']]]/Table_1__23[[#This Row],[Area]]</f>
        <v>11.155322862129145</v>
      </c>
    </row>
    <row r="20" spans="1:6" x14ac:dyDescent="0.45">
      <c r="A20" s="1" t="s">
        <v>4404</v>
      </c>
      <c r="B20" s="1" t="s">
        <v>89</v>
      </c>
      <c r="C20" s="1" t="s">
        <v>4405</v>
      </c>
      <c r="D20" s="1" t="s">
        <v>4092</v>
      </c>
      <c r="E20" s="1">
        <f t="shared" si="0"/>
        <v>413</v>
      </c>
      <c r="F20" s="4">
        <f>Table_1__23[[#This Row],[Population'[2']]]/Table_1__23[[#This Row],[Area]]</f>
        <v>25.242130750605327</v>
      </c>
    </row>
    <row r="21" spans="1:6" x14ac:dyDescent="0.45">
      <c r="A21" s="1" t="s">
        <v>4406</v>
      </c>
      <c r="B21" s="1" t="s">
        <v>93</v>
      </c>
      <c r="C21" s="1" t="s">
        <v>1770</v>
      </c>
      <c r="D21" s="1" t="s">
        <v>1550</v>
      </c>
      <c r="E21" s="1">
        <f t="shared" si="0"/>
        <v>572</v>
      </c>
      <c r="F21" s="4">
        <f>Table_1__23[[#This Row],[Population'[2']]]/Table_1__23[[#This Row],[Area]]</f>
        <v>15.727272727272727</v>
      </c>
    </row>
    <row r="22" spans="1:6" x14ac:dyDescent="0.45">
      <c r="A22" s="1" t="s">
        <v>1093</v>
      </c>
      <c r="B22" s="1" t="s">
        <v>98</v>
      </c>
      <c r="C22" s="1" t="s">
        <v>4407</v>
      </c>
      <c r="D22" s="1" t="s">
        <v>4408</v>
      </c>
      <c r="E22" s="1">
        <f t="shared" si="0"/>
        <v>2576</v>
      </c>
      <c r="F22" s="4">
        <f>Table_1__23[[#This Row],[Population'[2']]]/Table_1__23[[#This Row],[Area]]</f>
        <v>4.1894409937888195</v>
      </c>
    </row>
    <row r="23" spans="1:6" x14ac:dyDescent="0.45">
      <c r="A23" s="1" t="s">
        <v>3811</v>
      </c>
      <c r="B23" s="1" t="s">
        <v>103</v>
      </c>
      <c r="C23" s="1" t="s">
        <v>38</v>
      </c>
      <c r="D23" s="1" t="s">
        <v>4409</v>
      </c>
      <c r="E23" s="1">
        <f t="shared" si="0"/>
        <v>264</v>
      </c>
      <c r="F23" s="4">
        <f>Table_1__23[[#This Row],[Population'[2']]]/Table_1__23[[#This Row],[Area]]</f>
        <v>79.344696969696969</v>
      </c>
    </row>
    <row r="24" spans="1:6" x14ac:dyDescent="0.45">
      <c r="A24" s="1" t="s">
        <v>4410</v>
      </c>
      <c r="B24" s="1" t="s">
        <v>106</v>
      </c>
      <c r="C24" s="1" t="s">
        <v>4411</v>
      </c>
      <c r="D24" s="1" t="s">
        <v>4412</v>
      </c>
      <c r="E24" s="1">
        <f t="shared" si="0"/>
        <v>1396</v>
      </c>
      <c r="F24" s="4">
        <f>Table_1__23[[#This Row],[Population'[2']]]/Table_1__23[[#This Row],[Area]]</f>
        <v>6.5100286532951293</v>
      </c>
    </row>
    <row r="25" spans="1:6" x14ac:dyDescent="0.45">
      <c r="A25" s="1" t="s">
        <v>1694</v>
      </c>
      <c r="B25" s="1" t="s">
        <v>110</v>
      </c>
      <c r="C25" s="1" t="s">
        <v>4413</v>
      </c>
      <c r="D25" s="1" t="s">
        <v>4414</v>
      </c>
      <c r="E25" s="1">
        <f t="shared" si="0"/>
        <v>1013</v>
      </c>
      <c r="F25" s="4">
        <f>Table_1__23[[#This Row],[Population'[2']]]/Table_1__23[[#This Row],[Area]]</f>
        <v>23.896347482724579</v>
      </c>
    </row>
    <row r="26" spans="1:6" x14ac:dyDescent="0.45">
      <c r="A26" s="1" t="s">
        <v>4415</v>
      </c>
      <c r="B26" s="1" t="s">
        <v>114</v>
      </c>
      <c r="C26" s="1" t="s">
        <v>4416</v>
      </c>
      <c r="D26" s="1" t="s">
        <v>1649</v>
      </c>
      <c r="E26" s="1">
        <f t="shared" si="0"/>
        <v>440</v>
      </c>
      <c r="F26" s="4">
        <f>Table_1__23[[#This Row],[Population'[2']]]/Table_1__23[[#This Row],[Area]]</f>
        <v>4.4022727272727273</v>
      </c>
    </row>
    <row r="27" spans="1:6" x14ac:dyDescent="0.45">
      <c r="A27" s="1" t="s">
        <v>4417</v>
      </c>
      <c r="B27" s="1" t="s">
        <v>118</v>
      </c>
      <c r="C27" s="1" t="s">
        <v>4418</v>
      </c>
      <c r="D27" s="1" t="s">
        <v>4211</v>
      </c>
      <c r="E27" s="1">
        <f t="shared" si="0"/>
        <v>476</v>
      </c>
      <c r="F27" s="4">
        <f>Table_1__23[[#This Row],[Population'[2']]]/Table_1__23[[#This Row],[Area]]</f>
        <v>12.292016806722689</v>
      </c>
    </row>
    <row r="28" spans="1:6" x14ac:dyDescent="0.45">
      <c r="A28" s="1" t="s">
        <v>1702</v>
      </c>
      <c r="B28" s="1" t="s">
        <v>122</v>
      </c>
      <c r="C28" s="1" t="s">
        <v>4419</v>
      </c>
      <c r="D28" s="1" t="s">
        <v>1449</v>
      </c>
      <c r="E28" s="1">
        <f t="shared" si="0"/>
        <v>534</v>
      </c>
      <c r="F28" s="4">
        <f>Table_1__23[[#This Row],[Population'[2']]]/Table_1__23[[#This Row],[Area]]</f>
        <v>68.380149812734089</v>
      </c>
    </row>
    <row r="29" spans="1:6" x14ac:dyDescent="0.45">
      <c r="A29" s="1" t="s">
        <v>1101</v>
      </c>
      <c r="B29" s="1" t="s">
        <v>126</v>
      </c>
      <c r="C29" s="1" t="s">
        <v>4420</v>
      </c>
      <c r="D29" s="1" t="s">
        <v>3187</v>
      </c>
      <c r="E29" s="1">
        <f t="shared" si="0"/>
        <v>331</v>
      </c>
      <c r="F29" s="4">
        <f>Table_1__23[[#This Row],[Population'[2']]]/Table_1__23[[#This Row],[Area]]</f>
        <v>1623.1299093655589</v>
      </c>
    </row>
    <row r="30" spans="1:6" x14ac:dyDescent="0.45">
      <c r="A30" s="1" t="s">
        <v>4421</v>
      </c>
      <c r="B30" s="1" t="s">
        <v>130</v>
      </c>
      <c r="C30" s="1" t="s">
        <v>4422</v>
      </c>
      <c r="D30" s="1" t="s">
        <v>1373</v>
      </c>
      <c r="E30" s="1">
        <f t="shared" si="0"/>
        <v>920</v>
      </c>
      <c r="F30" s="4">
        <f>Table_1__23[[#This Row],[Population'[2']]]/Table_1__23[[#This Row],[Area]]</f>
        <v>2.1532608695652176</v>
      </c>
    </row>
    <row r="31" spans="1:6" x14ac:dyDescent="0.45">
      <c r="A31" s="1" t="s">
        <v>3823</v>
      </c>
      <c r="B31" s="1" t="s">
        <v>133</v>
      </c>
      <c r="C31" s="1" t="s">
        <v>4423</v>
      </c>
      <c r="D31" s="1" t="s">
        <v>2767</v>
      </c>
      <c r="E31" s="1">
        <f t="shared" si="0"/>
        <v>576</v>
      </c>
      <c r="F31" s="4">
        <f>Table_1__23[[#This Row],[Population'[2']]]/Table_1__23[[#This Row],[Area]]</f>
        <v>9.8923611111111107</v>
      </c>
    </row>
    <row r="32" spans="1:6" x14ac:dyDescent="0.45">
      <c r="A32" s="1" t="s">
        <v>80</v>
      </c>
      <c r="B32" s="1" t="s">
        <v>138</v>
      </c>
      <c r="C32" s="1" t="s">
        <v>4424</v>
      </c>
      <c r="D32" s="1" t="s">
        <v>2767</v>
      </c>
      <c r="E32" s="1">
        <f t="shared" si="0"/>
        <v>576</v>
      </c>
      <c r="F32" s="4">
        <f>Table_1__23[[#This Row],[Population'[2']]]/Table_1__23[[#This Row],[Area]]</f>
        <v>5.3559027777777777</v>
      </c>
    </row>
    <row r="33" spans="1:6" x14ac:dyDescent="0.45">
      <c r="A33" s="1" t="s">
        <v>4425</v>
      </c>
      <c r="B33" s="1" t="s">
        <v>142</v>
      </c>
      <c r="C33" s="1" t="s">
        <v>4426</v>
      </c>
      <c r="D33" s="1" t="s">
        <v>2825</v>
      </c>
      <c r="E33" s="1">
        <f t="shared" ref="E33:E64" si="1">VALUE(LEFT(D33,SEARCH("sq",D33)-2))</f>
        <v>975</v>
      </c>
      <c r="F33" s="4">
        <f>Table_1__23[[#This Row],[Population'[2']]]/Table_1__23[[#This Row],[Area]]</f>
        <v>2.7784615384615385</v>
      </c>
    </row>
    <row r="34" spans="1:6" x14ac:dyDescent="0.45">
      <c r="A34" s="1" t="s">
        <v>4427</v>
      </c>
      <c r="B34" s="1" t="s">
        <v>146</v>
      </c>
      <c r="C34" s="1" t="s">
        <v>4428</v>
      </c>
      <c r="D34" s="1" t="s">
        <v>2718</v>
      </c>
      <c r="E34" s="1">
        <f t="shared" si="1"/>
        <v>718</v>
      </c>
      <c r="F34" s="4">
        <f>Table_1__23[[#This Row],[Population'[2']]]/Table_1__23[[#This Row],[Area]]</f>
        <v>6.7757660167130922</v>
      </c>
    </row>
    <row r="35" spans="1:6" x14ac:dyDescent="0.45">
      <c r="A35" s="1" t="s">
        <v>4429</v>
      </c>
      <c r="B35" s="1" t="s">
        <v>149</v>
      </c>
      <c r="C35" s="1" t="s">
        <v>4430</v>
      </c>
      <c r="D35" s="1" t="s">
        <v>4431</v>
      </c>
      <c r="E35" s="1">
        <f t="shared" si="1"/>
        <v>855</v>
      </c>
      <c r="F35" s="4">
        <f>Table_1__23[[#This Row],[Population'[2']]]/Table_1__23[[#This Row],[Area]]</f>
        <v>25.571929824561405</v>
      </c>
    </row>
    <row r="36" spans="1:6" x14ac:dyDescent="0.45">
      <c r="A36" s="1" t="s">
        <v>4432</v>
      </c>
      <c r="B36" s="1" t="s">
        <v>153</v>
      </c>
      <c r="C36" s="1" t="s">
        <v>4433</v>
      </c>
      <c r="D36" s="1" t="s">
        <v>4434</v>
      </c>
      <c r="E36" s="1">
        <f t="shared" si="1"/>
        <v>1705</v>
      </c>
      <c r="F36" s="4">
        <f>Table_1__23[[#This Row],[Population'[2']]]/Table_1__23[[#This Row],[Area]]</f>
        <v>1.1155425219941348</v>
      </c>
    </row>
    <row r="37" spans="1:6" x14ac:dyDescent="0.45">
      <c r="A37" s="1" t="s">
        <v>1111</v>
      </c>
      <c r="B37" s="1" t="s">
        <v>157</v>
      </c>
      <c r="C37" s="1" t="s">
        <v>4435</v>
      </c>
      <c r="D37" s="1" t="s">
        <v>2061</v>
      </c>
      <c r="E37" s="1">
        <f t="shared" si="1"/>
        <v>570</v>
      </c>
      <c r="F37" s="4">
        <f>Table_1__23[[#This Row],[Population'[2']]]/Table_1__23[[#This Row],[Area]]</f>
        <v>3.5701754385964914</v>
      </c>
    </row>
    <row r="38" spans="1:6" x14ac:dyDescent="0.45">
      <c r="A38" s="1" t="s">
        <v>4436</v>
      </c>
      <c r="B38" s="1" t="s">
        <v>161</v>
      </c>
      <c r="C38" s="1" t="s">
        <v>4437</v>
      </c>
      <c r="D38" s="1" t="s">
        <v>1757</v>
      </c>
      <c r="E38" s="1">
        <f t="shared" si="1"/>
        <v>458</v>
      </c>
      <c r="F38" s="4">
        <f>Table_1__23[[#This Row],[Population'[2']]]/Table_1__23[[#This Row],[Area]]</f>
        <v>4.3056768558951966</v>
      </c>
    </row>
    <row r="39" spans="1:6" x14ac:dyDescent="0.45">
      <c r="A39" s="1" t="s">
        <v>708</v>
      </c>
      <c r="B39" s="1" t="s">
        <v>165</v>
      </c>
      <c r="C39" s="1" t="s">
        <v>4438</v>
      </c>
      <c r="D39" s="1" t="s">
        <v>2082</v>
      </c>
      <c r="E39" s="1">
        <f t="shared" si="1"/>
        <v>776</v>
      </c>
      <c r="F39" s="4">
        <f>Table_1__23[[#This Row],[Population'[2']]]/Table_1__23[[#This Row],[Area]]</f>
        <v>0.81572164948453607</v>
      </c>
    </row>
    <row r="40" spans="1:6" x14ac:dyDescent="0.45">
      <c r="A40" s="1" t="s">
        <v>2871</v>
      </c>
      <c r="B40" s="1" t="s">
        <v>169</v>
      </c>
      <c r="C40" s="1" t="s">
        <v>4439</v>
      </c>
      <c r="D40" s="1" t="s">
        <v>2061</v>
      </c>
      <c r="E40" s="1">
        <f t="shared" si="1"/>
        <v>570</v>
      </c>
      <c r="F40" s="4">
        <f>Table_1__23[[#This Row],[Population'[2']]]/Table_1__23[[#This Row],[Area]]</f>
        <v>4.3754385964912279</v>
      </c>
    </row>
    <row r="41" spans="1:6" x14ac:dyDescent="0.45">
      <c r="A41" s="1" t="s">
        <v>1766</v>
      </c>
      <c r="B41" s="1" t="s">
        <v>173</v>
      </c>
      <c r="C41" s="1" t="s">
        <v>4440</v>
      </c>
      <c r="D41" s="1" t="s">
        <v>1560</v>
      </c>
      <c r="E41" s="1">
        <f t="shared" si="1"/>
        <v>546</v>
      </c>
      <c r="F41" s="4">
        <f>Table_1__23[[#This Row],[Population'[2']]]/Table_1__23[[#This Row],[Area]]</f>
        <v>111.20879120879121</v>
      </c>
    </row>
    <row r="42" spans="1:6" x14ac:dyDescent="0.45">
      <c r="A42" s="1" t="s">
        <v>1461</v>
      </c>
      <c r="B42" s="1" t="s">
        <v>177</v>
      </c>
      <c r="C42" s="1" t="s">
        <v>4441</v>
      </c>
      <c r="D42" s="1" t="s">
        <v>4442</v>
      </c>
      <c r="E42" s="1">
        <f t="shared" si="1"/>
        <v>544</v>
      </c>
      <c r="F42" s="4">
        <f>Table_1__23[[#This Row],[Population'[2']]]/Table_1__23[[#This Row],[Area]]</f>
        <v>16.75</v>
      </c>
    </row>
    <row r="43" spans="1:6" x14ac:dyDescent="0.45">
      <c r="A43" s="1" t="s">
        <v>3121</v>
      </c>
      <c r="B43" s="1" t="s">
        <v>181</v>
      </c>
      <c r="C43" s="1" t="s">
        <v>4443</v>
      </c>
      <c r="D43" s="1" t="s">
        <v>4444</v>
      </c>
      <c r="E43" s="1">
        <f t="shared" si="1"/>
        <v>553</v>
      </c>
      <c r="F43" s="4">
        <f>Table_1__23[[#This Row],[Population'[2']]]/Table_1__23[[#This Row],[Area]]</f>
        <v>6.3526220614828208</v>
      </c>
    </row>
    <row r="44" spans="1:6" x14ac:dyDescent="0.45">
      <c r="A44" s="1" t="s">
        <v>4445</v>
      </c>
      <c r="B44" s="1" t="s">
        <v>185</v>
      </c>
      <c r="C44" s="1" t="s">
        <v>4446</v>
      </c>
      <c r="D44" s="1" t="s">
        <v>4079</v>
      </c>
      <c r="E44" s="1">
        <f t="shared" si="1"/>
        <v>713</v>
      </c>
      <c r="F44" s="4">
        <f>Table_1__23[[#This Row],[Population'[2']]]/Table_1__23[[#This Row],[Area]]</f>
        <v>1.3688639551192145</v>
      </c>
    </row>
    <row r="45" spans="1:6" x14ac:dyDescent="0.45">
      <c r="A45" s="1" t="s">
        <v>4447</v>
      </c>
      <c r="B45" s="1" t="s">
        <v>189</v>
      </c>
      <c r="C45" s="1" t="s">
        <v>4448</v>
      </c>
      <c r="D45" s="1" t="s">
        <v>4449</v>
      </c>
      <c r="E45" s="1">
        <f t="shared" si="1"/>
        <v>710</v>
      </c>
      <c r="F45" s="4">
        <f>Table_1__23[[#This Row],[Population'[2']]]/Table_1__23[[#This Row],[Area]]</f>
        <v>4.0450704225352112</v>
      </c>
    </row>
    <row r="46" spans="1:6" x14ac:dyDescent="0.45">
      <c r="A46" s="1" t="s">
        <v>4251</v>
      </c>
      <c r="B46" s="1" t="s">
        <v>193</v>
      </c>
      <c r="C46" s="1" t="s">
        <v>4450</v>
      </c>
      <c r="D46" s="1" t="s">
        <v>4451</v>
      </c>
      <c r="E46" s="1">
        <f t="shared" si="1"/>
        <v>2413</v>
      </c>
      <c r="F46" s="4">
        <f>Table_1__23[[#This Row],[Population'[2']]]/Table_1__23[[#This Row],[Area]]</f>
        <v>4.3302942395358475</v>
      </c>
    </row>
    <row r="47" spans="1:6" x14ac:dyDescent="0.45">
      <c r="A47" s="1" t="s">
        <v>4452</v>
      </c>
      <c r="B47" s="1" t="s">
        <v>198</v>
      </c>
      <c r="C47" s="1" t="s">
        <v>4453</v>
      </c>
      <c r="D47" s="1" t="s">
        <v>2777</v>
      </c>
      <c r="E47" s="1">
        <f t="shared" si="1"/>
        <v>721</v>
      </c>
      <c r="F47" s="4">
        <f>Table_1__23[[#This Row],[Population'[2']]]/Table_1__23[[#This Row],[Area]]</f>
        <v>1.0235783633841886</v>
      </c>
    </row>
    <row r="48" spans="1:6" x14ac:dyDescent="0.45">
      <c r="A48" s="1" t="s">
        <v>733</v>
      </c>
      <c r="B48" s="1" t="s">
        <v>202</v>
      </c>
      <c r="C48" s="1" t="s">
        <v>2926</v>
      </c>
      <c r="D48" s="1" t="s">
        <v>2061</v>
      </c>
      <c r="E48" s="1">
        <f t="shared" si="1"/>
        <v>570</v>
      </c>
      <c r="F48" s="4">
        <f>Table_1__23[[#This Row],[Population'[2']]]/Table_1__23[[#This Row],[Area]]</f>
        <v>11.149122807017545</v>
      </c>
    </row>
    <row r="49" spans="1:6" x14ac:dyDescent="0.45">
      <c r="A49" s="1" t="s">
        <v>160</v>
      </c>
      <c r="B49" s="1" t="s">
        <v>207</v>
      </c>
      <c r="C49" s="1" t="s">
        <v>4454</v>
      </c>
      <c r="D49" s="1" t="s">
        <v>2744</v>
      </c>
      <c r="E49" s="1">
        <f t="shared" si="1"/>
        <v>573</v>
      </c>
      <c r="F49" s="4">
        <f>Table_1__23[[#This Row],[Population'[2']]]/Table_1__23[[#This Row],[Area]]</f>
        <v>13.193717277486911</v>
      </c>
    </row>
    <row r="50" spans="1:6" x14ac:dyDescent="0.45">
      <c r="A50" s="1" t="s">
        <v>764</v>
      </c>
      <c r="B50" s="1" t="s">
        <v>211</v>
      </c>
      <c r="C50" s="1" t="s">
        <v>4455</v>
      </c>
      <c r="D50" s="1" t="s">
        <v>2224</v>
      </c>
      <c r="E50" s="1">
        <f t="shared" si="1"/>
        <v>376</v>
      </c>
      <c r="F50" s="4">
        <f>Table_1__23[[#This Row],[Population'[2']]]/Table_1__23[[#This Row],[Area]]</f>
        <v>13.680851063829786</v>
      </c>
    </row>
    <row r="51" spans="1:6" x14ac:dyDescent="0.45">
      <c r="A51" s="1" t="s">
        <v>4456</v>
      </c>
      <c r="B51" s="1" t="s">
        <v>214</v>
      </c>
      <c r="C51" s="1" t="s">
        <v>4457</v>
      </c>
      <c r="D51" s="1" t="s">
        <v>1452</v>
      </c>
      <c r="E51" s="1">
        <f t="shared" si="1"/>
        <v>516</v>
      </c>
      <c r="F51" s="4">
        <f>Table_1__23[[#This Row],[Population'[2']]]/Table_1__23[[#This Row],[Area]]</f>
        <v>12.689922480620154</v>
      </c>
    </row>
    <row r="52" spans="1:6" x14ac:dyDescent="0.45">
      <c r="A52" s="1" t="s">
        <v>4458</v>
      </c>
      <c r="B52" s="1" t="s">
        <v>217</v>
      </c>
      <c r="C52" s="1" t="s">
        <v>4459</v>
      </c>
      <c r="D52" s="1" t="s">
        <v>4460</v>
      </c>
      <c r="E52" s="1">
        <f t="shared" si="1"/>
        <v>1061</v>
      </c>
      <c r="F52" s="4">
        <f>Table_1__23[[#This Row],[Population'[2']]]/Table_1__23[[#This Row],[Area]]</f>
        <v>7.6625824693685205</v>
      </c>
    </row>
    <row r="53" spans="1:6" x14ac:dyDescent="0.45">
      <c r="A53" s="1" t="s">
        <v>4461</v>
      </c>
      <c r="B53" s="1" t="s">
        <v>221</v>
      </c>
      <c r="C53" s="1" t="s">
        <v>4462</v>
      </c>
      <c r="D53" s="1" t="s">
        <v>4463</v>
      </c>
      <c r="E53" s="1">
        <f t="shared" si="1"/>
        <v>773</v>
      </c>
      <c r="F53" s="4">
        <f>Table_1__23[[#This Row],[Population'[2']]]/Table_1__23[[#This Row],[Area]]</f>
        <v>1.0219922380336353</v>
      </c>
    </row>
    <row r="54" spans="1:6" x14ac:dyDescent="0.45">
      <c r="A54" s="1" t="s">
        <v>4464</v>
      </c>
      <c r="B54" s="1" t="s">
        <v>225</v>
      </c>
      <c r="C54" s="1" t="s">
        <v>4465</v>
      </c>
      <c r="D54" s="1" t="s">
        <v>4466</v>
      </c>
      <c r="E54" s="1">
        <f t="shared" si="1"/>
        <v>952</v>
      </c>
      <c r="F54" s="4">
        <f>Table_1__23[[#This Row],[Population'[2']]]/Table_1__23[[#This Row],[Area]]</f>
        <v>3.8886554621848739</v>
      </c>
    </row>
    <row r="55" spans="1:6" x14ac:dyDescent="0.45">
      <c r="A55" s="1" t="s">
        <v>2318</v>
      </c>
      <c r="B55" s="1" t="s">
        <v>231</v>
      </c>
      <c r="C55" s="1" t="s">
        <v>4467</v>
      </c>
      <c r="D55" s="1" t="s">
        <v>4468</v>
      </c>
      <c r="E55" s="1">
        <f t="shared" si="1"/>
        <v>1108</v>
      </c>
      <c r="F55" s="4">
        <f>Table_1__23[[#This Row],[Population'[2']]]/Table_1__23[[#This Row],[Area]]</f>
        <v>7.7301444043321297</v>
      </c>
    </row>
    <row r="56" spans="1:6" x14ac:dyDescent="0.45">
      <c r="A56" s="1" t="s">
        <v>4469</v>
      </c>
      <c r="B56" s="1" t="s">
        <v>234</v>
      </c>
      <c r="C56" s="1" t="s">
        <v>4470</v>
      </c>
      <c r="D56" s="1" t="s">
        <v>4202</v>
      </c>
      <c r="E56" s="1">
        <f t="shared" si="1"/>
        <v>839</v>
      </c>
      <c r="F56" s="4">
        <f>Table_1__23[[#This Row],[Population'[2']]]/Table_1__23[[#This Row],[Area]]</f>
        <v>354.03575685339689</v>
      </c>
    </row>
    <row r="57" spans="1:6" x14ac:dyDescent="0.45">
      <c r="A57" s="1" t="s">
        <v>789</v>
      </c>
      <c r="B57" s="1" t="s">
        <v>238</v>
      </c>
      <c r="C57" s="1" t="s">
        <v>4471</v>
      </c>
      <c r="D57" s="1" t="s">
        <v>4472</v>
      </c>
      <c r="E57" s="1">
        <f t="shared" si="1"/>
        <v>2564</v>
      </c>
      <c r="F57" s="4">
        <f>Table_1__23[[#This Row],[Population'[2']]]/Table_1__23[[#This Row],[Area]]</f>
        <v>14.060452418096723</v>
      </c>
    </row>
    <row r="58" spans="1:6" x14ac:dyDescent="0.45">
      <c r="A58" s="1" t="s">
        <v>803</v>
      </c>
      <c r="B58" s="1" t="s">
        <v>242</v>
      </c>
      <c r="C58" s="1" t="s">
        <v>4473</v>
      </c>
      <c r="D58" s="1" t="s">
        <v>2304</v>
      </c>
      <c r="E58" s="1">
        <f t="shared" si="1"/>
        <v>571</v>
      </c>
      <c r="F58" s="4">
        <f>Table_1__23[[#This Row],[Population'[2']]]/Table_1__23[[#This Row],[Area]]</f>
        <v>1.3362521891418564</v>
      </c>
    </row>
    <row r="59" spans="1:6" x14ac:dyDescent="0.45">
      <c r="A59" s="1" t="s">
        <v>4474</v>
      </c>
      <c r="B59" s="1" t="s">
        <v>246</v>
      </c>
      <c r="C59" s="1" t="s">
        <v>4475</v>
      </c>
      <c r="D59" s="1" t="s">
        <v>2061</v>
      </c>
      <c r="E59" s="1">
        <f t="shared" si="1"/>
        <v>570</v>
      </c>
      <c r="F59" s="4">
        <f>Table_1__23[[#This Row],[Population'[2']]]/Table_1__23[[#This Row],[Area]]</f>
        <v>1.0105263157894737</v>
      </c>
    </row>
    <row r="60" spans="1:6" x14ac:dyDescent="0.45">
      <c r="A60" s="1" t="s">
        <v>192</v>
      </c>
      <c r="B60" s="1" t="s">
        <v>254</v>
      </c>
      <c r="C60" s="1" t="s">
        <v>4476</v>
      </c>
      <c r="D60" s="1" t="s">
        <v>2744</v>
      </c>
      <c r="E60" s="1">
        <f t="shared" si="1"/>
        <v>573</v>
      </c>
      <c r="F60" s="4">
        <f>Table_1__23[[#This Row],[Population'[2']]]/Table_1__23[[#This Row],[Area]]</f>
        <v>61.567190226876093</v>
      </c>
    </row>
    <row r="61" spans="1:6" x14ac:dyDescent="0.45">
      <c r="A61" s="1" t="s">
        <v>2921</v>
      </c>
      <c r="B61" s="1" t="s">
        <v>250</v>
      </c>
      <c r="C61" s="1" t="s">
        <v>4477</v>
      </c>
      <c r="D61" s="1" t="s">
        <v>4478</v>
      </c>
      <c r="E61" s="1">
        <f t="shared" si="1"/>
        <v>859</v>
      </c>
      <c r="F61" s="4">
        <f>Table_1__23[[#This Row],[Population'[2']]]/Table_1__23[[#This Row],[Area]]</f>
        <v>0.61233993015133881</v>
      </c>
    </row>
    <row r="62" spans="1:6" x14ac:dyDescent="0.45">
      <c r="A62" s="1" t="s">
        <v>4479</v>
      </c>
      <c r="B62" s="1" t="s">
        <v>258</v>
      </c>
      <c r="C62" s="1" t="s">
        <v>4480</v>
      </c>
      <c r="D62" s="1" t="s">
        <v>1447</v>
      </c>
      <c r="E62" s="1">
        <f t="shared" si="1"/>
        <v>485</v>
      </c>
      <c r="F62" s="4">
        <f>Table_1__23[[#This Row],[Population'[2']]]/Table_1__23[[#This Row],[Area]]</f>
        <v>16.08659793814433</v>
      </c>
    </row>
    <row r="63" spans="1:6" x14ac:dyDescent="0.45">
      <c r="A63" s="1" t="s">
        <v>4481</v>
      </c>
      <c r="B63" s="1" t="s">
        <v>262</v>
      </c>
      <c r="C63" s="1" t="s">
        <v>4482</v>
      </c>
      <c r="D63" s="1" t="s">
        <v>4483</v>
      </c>
      <c r="E63" s="1">
        <f t="shared" si="1"/>
        <v>1424</v>
      </c>
      <c r="F63" s="4">
        <f>Table_1__23[[#This Row],[Population'[2']]]/Table_1__23[[#This Row],[Area]]</f>
        <v>3.446629213483146</v>
      </c>
    </row>
    <row r="64" spans="1:6" x14ac:dyDescent="0.45">
      <c r="A64" s="1" t="s">
        <v>4484</v>
      </c>
      <c r="B64" s="1" t="s">
        <v>265</v>
      </c>
      <c r="C64" s="1" t="s">
        <v>4485</v>
      </c>
      <c r="D64" s="1" t="s">
        <v>1895</v>
      </c>
      <c r="E64" s="1">
        <f t="shared" si="1"/>
        <v>441</v>
      </c>
      <c r="F64" s="4">
        <f>Table_1__23[[#This Row],[Population'[2']]]/Table_1__23[[#This Row],[Area]]</f>
        <v>8.2154195011337876</v>
      </c>
    </row>
    <row r="65" spans="1:6" x14ac:dyDescent="0.45">
      <c r="A65" s="1" t="s">
        <v>2933</v>
      </c>
      <c r="B65" s="1" t="s">
        <v>269</v>
      </c>
      <c r="C65" s="1" t="s">
        <v>4486</v>
      </c>
      <c r="D65" s="1" t="s">
        <v>3369</v>
      </c>
      <c r="E65" s="1">
        <f t="shared" ref="E65:E94" si="2">VALUE(LEFT(D65,SEARCH("sq",D65)-2))</f>
        <v>409</v>
      </c>
      <c r="F65" s="4">
        <f>Table_1__23[[#This Row],[Population'[2']]]/Table_1__23[[#This Row],[Area]]</f>
        <v>17.498777506112468</v>
      </c>
    </row>
    <row r="66" spans="1:6" x14ac:dyDescent="0.45">
      <c r="A66" s="1" t="s">
        <v>4487</v>
      </c>
      <c r="B66" s="1" t="s">
        <v>273</v>
      </c>
      <c r="C66" s="1" t="s">
        <v>4488</v>
      </c>
      <c r="D66" s="1" t="s">
        <v>2637</v>
      </c>
      <c r="E66" s="1">
        <f t="shared" si="2"/>
        <v>575</v>
      </c>
      <c r="F66" s="4">
        <f>Table_1__23[[#This Row],[Population'[2']]]/Table_1__23[[#This Row],[Area]]</f>
        <v>7.6747826086956525</v>
      </c>
    </row>
    <row r="67" spans="1:6" x14ac:dyDescent="0.45">
      <c r="A67" s="1" t="s">
        <v>4489</v>
      </c>
      <c r="B67" s="1" t="s">
        <v>277</v>
      </c>
      <c r="C67" s="1" t="s">
        <v>4490</v>
      </c>
      <c r="D67" s="1" t="s">
        <v>4491</v>
      </c>
      <c r="E67" s="1">
        <f t="shared" si="2"/>
        <v>616</v>
      </c>
      <c r="F67" s="4">
        <f>Table_1__23[[#This Row],[Population'[2']]]/Table_1__23[[#This Row],[Area]]</f>
        <v>25.571428571428573</v>
      </c>
    </row>
    <row r="68" spans="1:6" x14ac:dyDescent="0.45">
      <c r="A68" s="1" t="s">
        <v>2950</v>
      </c>
      <c r="B68" s="1" t="s">
        <v>282</v>
      </c>
      <c r="C68" s="1" t="s">
        <v>4426</v>
      </c>
      <c r="D68" s="1" t="s">
        <v>2697</v>
      </c>
      <c r="E68" s="1">
        <f t="shared" si="2"/>
        <v>432</v>
      </c>
      <c r="F68" s="4">
        <f>Table_1__23[[#This Row],[Population'[2']]]/Table_1__23[[#This Row],[Area]]</f>
        <v>6.270833333333333</v>
      </c>
    </row>
    <row r="69" spans="1:6" x14ac:dyDescent="0.45">
      <c r="A69" s="1" t="s">
        <v>4492</v>
      </c>
      <c r="B69" s="1" t="s">
        <v>956</v>
      </c>
      <c r="C69" s="1" t="s">
        <v>4493</v>
      </c>
      <c r="D69" s="1" t="s">
        <v>4494</v>
      </c>
      <c r="E69" s="1">
        <f t="shared" si="2"/>
        <v>883</v>
      </c>
      <c r="F69" s="4">
        <f>Table_1__23[[#This Row],[Population'[2']]]/Table_1__23[[#This Row],[Area]]</f>
        <v>3.3080407701019254</v>
      </c>
    </row>
    <row r="70" spans="1:6" x14ac:dyDescent="0.45">
      <c r="A70" s="1" t="s">
        <v>4314</v>
      </c>
      <c r="B70" s="1" t="s">
        <v>963</v>
      </c>
      <c r="C70" s="1" t="s">
        <v>1810</v>
      </c>
      <c r="D70" s="1" t="s">
        <v>3488</v>
      </c>
      <c r="E70" s="1">
        <f t="shared" si="2"/>
        <v>540</v>
      </c>
      <c r="F70" s="4">
        <f>Table_1__23[[#This Row],[Population'[2']]]/Table_1__23[[#This Row],[Area]]</f>
        <v>17.06111111111111</v>
      </c>
    </row>
    <row r="71" spans="1:6" x14ac:dyDescent="0.45">
      <c r="A71" s="1" t="s">
        <v>1905</v>
      </c>
      <c r="B71" s="1" t="s">
        <v>970</v>
      </c>
      <c r="C71" s="1" t="s">
        <v>4495</v>
      </c>
      <c r="D71" s="1" t="s">
        <v>2861</v>
      </c>
      <c r="E71" s="1">
        <f t="shared" si="2"/>
        <v>574</v>
      </c>
      <c r="F71" s="4">
        <f>Table_1__23[[#This Row],[Population'[2']]]/Table_1__23[[#This Row],[Area]]</f>
        <v>13.08362369337979</v>
      </c>
    </row>
    <row r="72" spans="1:6" x14ac:dyDescent="0.45">
      <c r="A72" s="1" t="s">
        <v>4318</v>
      </c>
      <c r="B72" s="1" t="s">
        <v>976</v>
      </c>
      <c r="C72" s="1" t="s">
        <v>4496</v>
      </c>
      <c r="D72" s="1" t="s">
        <v>2314</v>
      </c>
      <c r="E72" s="1">
        <f t="shared" si="2"/>
        <v>678</v>
      </c>
      <c r="F72" s="4">
        <f>Table_1__23[[#This Row],[Population'[2']]]/Table_1__23[[#This Row],[Area]]</f>
        <v>47.942477876106196</v>
      </c>
    </row>
    <row r="73" spans="1:6" x14ac:dyDescent="0.45">
      <c r="A73" s="1" t="s">
        <v>889</v>
      </c>
      <c r="B73" s="1" t="s">
        <v>983</v>
      </c>
      <c r="C73" s="1" t="s">
        <v>4497</v>
      </c>
      <c r="D73" s="1" t="s">
        <v>2741</v>
      </c>
      <c r="E73" s="1">
        <f t="shared" si="2"/>
        <v>439</v>
      </c>
      <c r="F73" s="4">
        <f>Table_1__23[[#This Row],[Population'[2']]]/Table_1__23[[#This Row],[Area]]</f>
        <v>12.015945330296127</v>
      </c>
    </row>
    <row r="74" spans="1:6" x14ac:dyDescent="0.45">
      <c r="A74" s="1" t="s">
        <v>4498</v>
      </c>
      <c r="B74" s="1" t="s">
        <v>990</v>
      </c>
      <c r="C74" s="1" t="s">
        <v>4499</v>
      </c>
      <c r="D74" s="1" t="s">
        <v>2908</v>
      </c>
      <c r="E74" s="1">
        <f t="shared" si="2"/>
        <v>717</v>
      </c>
      <c r="F74" s="4">
        <f>Table_1__23[[#This Row],[Population'[2']]]/Table_1__23[[#This Row],[Area]]</f>
        <v>15.350069735006974</v>
      </c>
    </row>
    <row r="75" spans="1:6" x14ac:dyDescent="0.45">
      <c r="A75" s="1" t="s">
        <v>4500</v>
      </c>
      <c r="B75" s="1" t="s">
        <v>998</v>
      </c>
      <c r="C75" s="1" t="s">
        <v>4501</v>
      </c>
      <c r="D75" s="1" t="s">
        <v>2727</v>
      </c>
      <c r="E75" s="1">
        <f t="shared" si="2"/>
        <v>554</v>
      </c>
      <c r="F75" s="4">
        <f>Table_1__23[[#This Row],[Population'[2']]]/Table_1__23[[#This Row],[Area]]</f>
        <v>14.666064981949459</v>
      </c>
    </row>
    <row r="76" spans="1:6" x14ac:dyDescent="0.45">
      <c r="A76" s="1" t="s">
        <v>3975</v>
      </c>
      <c r="B76" s="1" t="s">
        <v>1006</v>
      </c>
      <c r="C76" s="1" t="s">
        <v>4502</v>
      </c>
      <c r="D76" s="1" t="s">
        <v>1215</v>
      </c>
      <c r="E76" s="1">
        <f t="shared" si="2"/>
        <v>1008</v>
      </c>
      <c r="F76" s="4">
        <f>Table_1__23[[#This Row],[Population'[2']]]/Table_1__23[[#This Row],[Area]]</f>
        <v>1.3998015873015872</v>
      </c>
    </row>
    <row r="77" spans="1:6" x14ac:dyDescent="0.45">
      <c r="A77" s="1" t="s">
        <v>924</v>
      </c>
      <c r="B77" s="1" t="s">
        <v>1784</v>
      </c>
      <c r="C77" s="1" t="s">
        <v>4503</v>
      </c>
      <c r="D77" s="1" t="s">
        <v>2637</v>
      </c>
      <c r="E77" s="1">
        <f t="shared" si="2"/>
        <v>575</v>
      </c>
      <c r="F77" s="4">
        <f>Table_1__23[[#This Row],[Population'[2']]]/Table_1__23[[#This Row],[Area]]</f>
        <v>25.071304347826086</v>
      </c>
    </row>
    <row r="78" spans="1:6" x14ac:dyDescent="0.45">
      <c r="A78" s="1" t="s">
        <v>4504</v>
      </c>
      <c r="B78" s="1" t="s">
        <v>1787</v>
      </c>
      <c r="C78" s="1" t="s">
        <v>4505</v>
      </c>
      <c r="D78" s="1" t="s">
        <v>3178</v>
      </c>
      <c r="E78" s="1">
        <f t="shared" si="2"/>
        <v>241</v>
      </c>
      <c r="F78" s="4">
        <f>Table_1__23[[#This Row],[Population'[2']]]/Table_1__23[[#This Row],[Area]]</f>
        <v>702.6182572614108</v>
      </c>
    </row>
    <row r="79" spans="1:6" x14ac:dyDescent="0.45">
      <c r="A79" s="1" t="s">
        <v>4506</v>
      </c>
      <c r="B79" s="1" t="s">
        <v>1791</v>
      </c>
      <c r="C79" s="1" t="s">
        <v>4507</v>
      </c>
      <c r="D79" s="1" t="s">
        <v>1274</v>
      </c>
      <c r="E79" s="1">
        <f t="shared" si="2"/>
        <v>754</v>
      </c>
      <c r="F79" s="4">
        <f>Table_1__23[[#This Row],[Population'[2']]]/Table_1__23[[#This Row],[Area]]</f>
        <v>27.757294429708224</v>
      </c>
    </row>
    <row r="80" spans="1:6" x14ac:dyDescent="0.45">
      <c r="A80" s="1" t="s">
        <v>4508</v>
      </c>
      <c r="B80" s="1" t="s">
        <v>1794</v>
      </c>
      <c r="C80" s="1" t="s">
        <v>4509</v>
      </c>
      <c r="D80" s="1" t="s">
        <v>1196</v>
      </c>
      <c r="E80" s="1">
        <f t="shared" si="2"/>
        <v>739</v>
      </c>
      <c r="F80" s="4">
        <f>Table_1__23[[#This Row],[Population'[2']]]/Table_1__23[[#This Row],[Area]]</f>
        <v>49.861975642760484</v>
      </c>
    </row>
    <row r="81" spans="1:6" x14ac:dyDescent="0.45">
      <c r="A81" s="1" t="s">
        <v>2984</v>
      </c>
      <c r="B81" s="1" t="s">
        <v>1798</v>
      </c>
      <c r="C81" s="1" t="s">
        <v>4510</v>
      </c>
      <c r="D81" s="1" t="s">
        <v>2637</v>
      </c>
      <c r="E81" s="1">
        <f t="shared" si="2"/>
        <v>575</v>
      </c>
      <c r="F81" s="4">
        <f>Table_1__23[[#This Row],[Population'[2']]]/Table_1__23[[#This Row],[Area]]</f>
        <v>29.72</v>
      </c>
    </row>
    <row r="82" spans="1:6" x14ac:dyDescent="0.45">
      <c r="A82" s="1" t="s">
        <v>2989</v>
      </c>
      <c r="B82" s="1" t="s">
        <v>1802</v>
      </c>
      <c r="C82" s="1" t="s">
        <v>4511</v>
      </c>
      <c r="D82" s="1" t="s">
        <v>4512</v>
      </c>
      <c r="E82" s="1">
        <f t="shared" si="2"/>
        <v>2441</v>
      </c>
      <c r="F82" s="4">
        <f>Table_1__23[[#This Row],[Population'[2']]]/Table_1__23[[#This Row],[Area]]</f>
        <v>2.1511675542810322</v>
      </c>
    </row>
    <row r="83" spans="1:6" x14ac:dyDescent="0.45">
      <c r="A83" s="1" t="s">
        <v>2992</v>
      </c>
      <c r="B83" s="1" t="s">
        <v>1805</v>
      </c>
      <c r="C83" s="1" t="s">
        <v>4513</v>
      </c>
      <c r="D83" s="1" t="s">
        <v>4514</v>
      </c>
      <c r="E83" s="1">
        <f t="shared" si="2"/>
        <v>566</v>
      </c>
      <c r="F83" s="4">
        <f>Table_1__23[[#This Row],[Population'[2']]]/Table_1__23[[#This Row],[Area]]</f>
        <v>5.4876325088339222</v>
      </c>
    </row>
    <row r="84" spans="1:6" x14ac:dyDescent="0.45">
      <c r="A84" s="1" t="s">
        <v>2770</v>
      </c>
      <c r="B84" s="1" t="s">
        <v>1809</v>
      </c>
      <c r="C84" s="1" t="s">
        <v>4515</v>
      </c>
      <c r="D84" s="1" t="s">
        <v>4516</v>
      </c>
      <c r="E84" s="1">
        <f t="shared" si="2"/>
        <v>1313</v>
      </c>
      <c r="F84" s="4">
        <f>Table_1__23[[#This Row],[Population'[2']]]/Table_1__23[[#This Row],[Area]]</f>
        <v>1.1233815689261233</v>
      </c>
    </row>
    <row r="85" spans="1:6" x14ac:dyDescent="0.45">
      <c r="A85" s="1" t="s">
        <v>3000</v>
      </c>
      <c r="B85" s="1" t="s">
        <v>1812</v>
      </c>
      <c r="C85" s="1" t="s">
        <v>4517</v>
      </c>
      <c r="D85" s="1" t="s">
        <v>3466</v>
      </c>
      <c r="E85" s="1">
        <f t="shared" si="2"/>
        <v>430</v>
      </c>
      <c r="F85" s="4">
        <f>Table_1__23[[#This Row],[Population'[2']]]/Table_1__23[[#This Row],[Area]]</f>
        <v>14.262790697674419</v>
      </c>
    </row>
    <row r="86" spans="1:6" x14ac:dyDescent="0.45">
      <c r="A86" s="1" t="s">
        <v>4518</v>
      </c>
      <c r="B86" s="1" t="s">
        <v>1816</v>
      </c>
      <c r="C86" s="1" t="s">
        <v>4519</v>
      </c>
      <c r="D86" s="1" t="s">
        <v>2637</v>
      </c>
      <c r="E86" s="1">
        <f t="shared" si="2"/>
        <v>575</v>
      </c>
      <c r="F86" s="4">
        <f>Table_1__23[[#This Row],[Population'[2']]]/Table_1__23[[#This Row],[Area]]</f>
        <v>9.0243478260869558</v>
      </c>
    </row>
    <row r="87" spans="1:6" x14ac:dyDescent="0.45">
      <c r="A87" s="1" t="s">
        <v>1980</v>
      </c>
      <c r="B87" s="1" t="s">
        <v>1818</v>
      </c>
      <c r="C87" s="1" t="s">
        <v>4520</v>
      </c>
      <c r="D87" s="1" t="s">
        <v>4079</v>
      </c>
      <c r="E87" s="1">
        <f t="shared" si="2"/>
        <v>713</v>
      </c>
      <c r="F87" s="4">
        <f>Table_1__23[[#This Row],[Population'[2']]]/Table_1__23[[#This Row],[Area]]</f>
        <v>0.98036465638148662</v>
      </c>
    </row>
    <row r="88" spans="1:6" x14ac:dyDescent="0.45">
      <c r="A88" s="1" t="s">
        <v>4521</v>
      </c>
      <c r="B88" s="1" t="s">
        <v>1821</v>
      </c>
      <c r="C88" s="1" t="s">
        <v>4522</v>
      </c>
      <c r="D88" s="1" t="s">
        <v>1768</v>
      </c>
      <c r="E88" s="1">
        <f t="shared" si="2"/>
        <v>394</v>
      </c>
      <c r="F88" s="4">
        <f>Table_1__23[[#This Row],[Population'[2']]]/Table_1__23[[#This Row],[Area]]</f>
        <v>17.5</v>
      </c>
    </row>
    <row r="89" spans="1:6" x14ac:dyDescent="0.45">
      <c r="A89" s="1" t="s">
        <v>2180</v>
      </c>
      <c r="B89" s="1" t="s">
        <v>1824</v>
      </c>
      <c r="C89" s="1" t="s">
        <v>4523</v>
      </c>
      <c r="D89" s="1" t="s">
        <v>2648</v>
      </c>
      <c r="E89" s="1">
        <f t="shared" si="2"/>
        <v>568</v>
      </c>
      <c r="F89" s="4">
        <f>Table_1__23[[#This Row],[Population'[2']]]/Table_1__23[[#This Row],[Area]]</f>
        <v>7.382042253521127</v>
      </c>
    </row>
    <row r="90" spans="1:6" x14ac:dyDescent="0.45">
      <c r="A90" s="1" t="s">
        <v>62</v>
      </c>
      <c r="B90" s="1" t="s">
        <v>1828</v>
      </c>
      <c r="C90" s="1" t="s">
        <v>4524</v>
      </c>
      <c r="D90" s="1" t="s">
        <v>4525</v>
      </c>
      <c r="E90" s="1">
        <f t="shared" si="2"/>
        <v>390</v>
      </c>
      <c r="F90" s="4">
        <f>Table_1__23[[#This Row],[Population'[2']]]/Table_1__23[[#This Row],[Area]]</f>
        <v>51.853846153846156</v>
      </c>
    </row>
    <row r="91" spans="1:6" x14ac:dyDescent="0.45">
      <c r="A91" s="1" t="s">
        <v>2030</v>
      </c>
      <c r="B91" s="1" t="s">
        <v>1831</v>
      </c>
      <c r="C91" s="1" t="s">
        <v>4526</v>
      </c>
      <c r="D91" s="1" t="s">
        <v>1619</v>
      </c>
      <c r="E91" s="1">
        <f t="shared" si="2"/>
        <v>444</v>
      </c>
      <c r="F91" s="4">
        <f>Table_1__23[[#This Row],[Population'[2']]]/Table_1__23[[#This Row],[Area]]</f>
        <v>21.195945945945947</v>
      </c>
    </row>
    <row r="92" spans="1:6" x14ac:dyDescent="0.45">
      <c r="A92" s="1" t="s">
        <v>2034</v>
      </c>
      <c r="B92" s="1" t="s">
        <v>1834</v>
      </c>
      <c r="C92" s="1" t="s">
        <v>4527</v>
      </c>
      <c r="D92" s="1" t="s">
        <v>2637</v>
      </c>
      <c r="E92" s="1">
        <f t="shared" si="2"/>
        <v>575</v>
      </c>
      <c r="F92" s="4">
        <f>Table_1__23[[#This Row],[Population'[2']]]/Table_1__23[[#This Row],[Area]]</f>
        <v>6.413913043478261</v>
      </c>
    </row>
    <row r="93" spans="1:6" x14ac:dyDescent="0.45">
      <c r="A93" s="1" t="s">
        <v>2039</v>
      </c>
      <c r="B93" s="1" t="s">
        <v>1837</v>
      </c>
      <c r="C93" s="1" t="s">
        <v>4378</v>
      </c>
      <c r="D93" s="1" t="s">
        <v>2637</v>
      </c>
      <c r="E93" s="1">
        <f t="shared" si="2"/>
        <v>575</v>
      </c>
      <c r="F93" s="4">
        <f>Table_1__23[[#This Row],[Population'[2']]]/Table_1__23[[#This Row],[Area]]</f>
        <v>1.32</v>
      </c>
    </row>
    <row r="94" spans="1:6" x14ac:dyDescent="0.45">
      <c r="A94" s="1" t="s">
        <v>3459</v>
      </c>
      <c r="B94" s="1" t="s">
        <v>472</v>
      </c>
      <c r="C94" s="1" t="s">
        <v>4528</v>
      </c>
      <c r="D94" s="1" t="s">
        <v>2767</v>
      </c>
      <c r="E94" s="1">
        <f t="shared" si="2"/>
        <v>576</v>
      </c>
      <c r="F94" s="4">
        <f>Table_1__23[[#This Row],[Population'[2']]]/Table_1__23[[#This Row],[Area]]</f>
        <v>24.102430555555557</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DD8E6-275B-414B-9D59-4F467A15E857}">
  <dimension ref="A1:F11"/>
  <sheetViews>
    <sheetView workbookViewId="0">
      <selection activeCell="H6" sqref="H6"/>
    </sheetView>
  </sheetViews>
  <sheetFormatPr defaultRowHeight="14.25" x14ac:dyDescent="0.45"/>
  <cols>
    <col min="1" max="1" width="18" bestFit="1" customWidth="1"/>
    <col min="2" max="2" width="13.73046875" bestFit="1" customWidth="1"/>
    <col min="3" max="3" width="15" bestFit="1" customWidth="1"/>
    <col min="4" max="4" width="18.73046875" bestFit="1" customWidth="1"/>
    <col min="5" max="5" width="9.06640625" style="11"/>
  </cols>
  <sheetData>
    <row r="1" spans="1:6" x14ac:dyDescent="0.45">
      <c r="A1" t="s">
        <v>0</v>
      </c>
      <c r="B1" t="s">
        <v>4529</v>
      </c>
      <c r="C1" t="s">
        <v>4530</v>
      </c>
      <c r="D1" t="s">
        <v>4531</v>
      </c>
      <c r="E1" s="11" t="s">
        <v>7417</v>
      </c>
      <c r="F1" t="s">
        <v>4838</v>
      </c>
    </row>
    <row r="2" spans="1:6" x14ac:dyDescent="0.45">
      <c r="A2" s="1" t="s">
        <v>4532</v>
      </c>
      <c r="B2" s="1" t="s">
        <v>10</v>
      </c>
      <c r="C2" s="1" t="s">
        <v>4533</v>
      </c>
      <c r="D2" s="1" t="s">
        <v>1839</v>
      </c>
      <c r="E2" s="12">
        <f t="shared" ref="E2:E11" si="0">VALUE(LEFT(D2,SEARCH("sq",D2)-2))</f>
        <v>401</v>
      </c>
      <c r="F2" s="4">
        <f>List_edit[[#This Row],[Population '[6']]]/List_edit[[#This Row],[Pop Den]]</f>
        <v>151.22443890274315</v>
      </c>
    </row>
    <row r="3" spans="1:6" x14ac:dyDescent="0.45">
      <c r="A3" s="1" t="s">
        <v>583</v>
      </c>
      <c r="B3" s="1" t="s">
        <v>16</v>
      </c>
      <c r="C3" s="1" t="s">
        <v>4534</v>
      </c>
      <c r="D3" s="1" t="s">
        <v>4535</v>
      </c>
      <c r="E3" s="12">
        <f t="shared" si="0"/>
        <v>934</v>
      </c>
      <c r="F3" s="4">
        <f>List_edit[[#This Row],[Population '[6']]]/List_edit[[#This Row],[Pop Den]]</f>
        <v>50.626338329764451</v>
      </c>
    </row>
    <row r="4" spans="1:6" x14ac:dyDescent="0.45">
      <c r="A4" s="1" t="s">
        <v>4536</v>
      </c>
      <c r="B4" s="1" t="s">
        <v>20</v>
      </c>
      <c r="C4" s="1" t="s">
        <v>4537</v>
      </c>
      <c r="D4" s="1" t="s">
        <v>4538</v>
      </c>
      <c r="E4" s="12">
        <f t="shared" si="0"/>
        <v>708</v>
      </c>
      <c r="F4" s="4">
        <f>List_edit[[#This Row],[Population '[6']]]/List_edit[[#This Row],[Pop Den]]</f>
        <v>107.21610169491525</v>
      </c>
    </row>
    <row r="5" spans="1:6" x14ac:dyDescent="0.45">
      <c r="A5" s="1" t="s">
        <v>4539</v>
      </c>
      <c r="B5" s="1" t="s">
        <v>25</v>
      </c>
      <c r="C5" s="1" t="s">
        <v>4540</v>
      </c>
      <c r="D5" s="1" t="s">
        <v>4541</v>
      </c>
      <c r="E5" s="12">
        <f t="shared" si="0"/>
        <v>1801</v>
      </c>
      <c r="F5" s="4">
        <f>List_edit[[#This Row],[Population '[6']]]/List_edit[[#This Row],[Pop Den]]</f>
        <v>17.330372015546917</v>
      </c>
    </row>
    <row r="6" spans="1:6" x14ac:dyDescent="0.45">
      <c r="A6" s="1" t="s">
        <v>4542</v>
      </c>
      <c r="B6" s="1" t="s">
        <v>29</v>
      </c>
      <c r="C6" s="1" t="s">
        <v>4543</v>
      </c>
      <c r="D6" s="1" t="s">
        <v>4544</v>
      </c>
      <c r="E6" s="12">
        <f t="shared" si="0"/>
        <v>1714</v>
      </c>
      <c r="F6" s="4">
        <f>List_edit[[#This Row],[Population '[6']]]/List_edit[[#This Row],[Pop Den]]</f>
        <v>52.112018669778294</v>
      </c>
    </row>
    <row r="7" spans="1:6" x14ac:dyDescent="0.45">
      <c r="A7" s="1" t="s">
        <v>1475</v>
      </c>
      <c r="B7" s="1" t="s">
        <v>33</v>
      </c>
      <c r="C7" s="1" t="s">
        <v>4545</v>
      </c>
      <c r="D7" s="1" t="s">
        <v>4058</v>
      </c>
      <c r="E7" s="12">
        <f t="shared" si="0"/>
        <v>876</v>
      </c>
      <c r="F7" s="4">
        <f>List_edit[[#This Row],[Population '[6']]]/List_edit[[#This Row],[Pop Den]]</f>
        <v>464.24429223744295</v>
      </c>
    </row>
    <row r="8" spans="1:6" x14ac:dyDescent="0.45">
      <c r="A8" s="1" t="s">
        <v>4546</v>
      </c>
      <c r="B8" s="1" t="s">
        <v>37</v>
      </c>
      <c r="C8" s="1" t="s">
        <v>4547</v>
      </c>
      <c r="D8" s="1" t="s">
        <v>4535</v>
      </c>
      <c r="E8" s="12">
        <f t="shared" si="0"/>
        <v>934</v>
      </c>
      <c r="F8" s="4">
        <f>List_edit[[#This Row],[Population '[6']]]/List_edit[[#This Row],[Pop Den]]</f>
        <v>158.45182012847965</v>
      </c>
    </row>
    <row r="9" spans="1:6" x14ac:dyDescent="0.45">
      <c r="A9" s="1" t="s">
        <v>4548</v>
      </c>
      <c r="B9" s="1" t="s">
        <v>41</v>
      </c>
      <c r="C9" s="1" t="s">
        <v>4549</v>
      </c>
      <c r="D9" s="1" t="s">
        <v>2660</v>
      </c>
      <c r="E9" s="12">
        <f t="shared" si="0"/>
        <v>695</v>
      </c>
      <c r="F9" s="4">
        <f>List_edit[[#This Row],[Population '[6']]]/List_edit[[#This Row],[Pop Den]]</f>
        <v>434.21151079136689</v>
      </c>
    </row>
    <row r="10" spans="1:6" x14ac:dyDescent="0.45">
      <c r="A10" s="1" t="s">
        <v>4550</v>
      </c>
      <c r="B10" s="1" t="s">
        <v>45</v>
      </c>
      <c r="C10" s="1" t="s">
        <v>4551</v>
      </c>
      <c r="D10" s="1" t="s">
        <v>1376</v>
      </c>
      <c r="E10" s="12">
        <f t="shared" si="0"/>
        <v>369</v>
      </c>
      <c r="F10" s="4">
        <f>List_edit[[#This Row],[Population '[6']]]/List_edit[[#This Row],[Pop Den]]</f>
        <v>343.69918699186991</v>
      </c>
    </row>
    <row r="11" spans="1:6" x14ac:dyDescent="0.45">
      <c r="A11" s="1" t="s">
        <v>2578</v>
      </c>
      <c r="B11" s="1" t="s">
        <v>49</v>
      </c>
      <c r="C11" s="1" t="s">
        <v>4552</v>
      </c>
      <c r="D11" s="1" t="s">
        <v>4553</v>
      </c>
      <c r="E11" s="12">
        <f t="shared" si="0"/>
        <v>537</v>
      </c>
      <c r="F11" s="4">
        <f>List_edit[[#This Row],[Population '[6']]]/List_edit[[#This Row],[Pop Den]]</f>
        <v>80.01303538175047</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0D69C-CBE5-47F3-9FDE-FE710AF5F13E}">
  <dimension ref="A1:F34"/>
  <sheetViews>
    <sheetView workbookViewId="0">
      <selection activeCell="F2" sqref="F2"/>
    </sheetView>
  </sheetViews>
  <sheetFormatPr defaultRowHeight="14.25" x14ac:dyDescent="0.45"/>
  <cols>
    <col min="1" max="1" width="16.59765625" bestFit="1" customWidth="1"/>
    <col min="2" max="2" width="13.73046875" bestFit="1" customWidth="1"/>
    <col min="3" max="3" width="9.59765625" bestFit="1" customWidth="1"/>
    <col min="4" max="4" width="19.73046875" bestFit="1" customWidth="1"/>
    <col min="5" max="5" width="9.06640625" style="11"/>
  </cols>
  <sheetData>
    <row r="1" spans="1:6" x14ac:dyDescent="0.45">
      <c r="A1" t="s">
        <v>0</v>
      </c>
      <c r="B1" t="s">
        <v>4554</v>
      </c>
      <c r="C1" t="s">
        <v>4555</v>
      </c>
      <c r="D1" t="s">
        <v>4556</v>
      </c>
      <c r="E1" s="11" t="s">
        <v>292</v>
      </c>
      <c r="F1" t="s">
        <v>7417</v>
      </c>
    </row>
    <row r="2" spans="1:6" x14ac:dyDescent="0.45">
      <c r="A2" s="1" t="s">
        <v>4557</v>
      </c>
      <c r="B2" s="1" t="s">
        <v>10</v>
      </c>
      <c r="C2" s="1" t="s">
        <v>4558</v>
      </c>
      <c r="D2" s="1" t="s">
        <v>4559</v>
      </c>
      <c r="E2" s="12">
        <v>1166</v>
      </c>
      <c r="F2" s="14">
        <f>List_edit___2[[#This Row],[Pop. '[6']]]/List_edit___2[[#This Row],[Area]]</f>
        <v>582.43653516295024</v>
      </c>
    </row>
    <row r="3" spans="1:6" x14ac:dyDescent="0.45">
      <c r="A3" s="1" t="s">
        <v>4560</v>
      </c>
      <c r="B3" s="1" t="s">
        <v>16</v>
      </c>
      <c r="C3" s="1" t="s">
        <v>4561</v>
      </c>
      <c r="D3" s="1" t="s">
        <v>4562</v>
      </c>
      <c r="E3" s="12">
        <f t="shared" ref="E3:E34" si="0">VALUE(LEFT(D3,SEARCH("sq",D3)-2))</f>
        <v>6928</v>
      </c>
      <c r="F3" s="14">
        <f>List_edit___2[[#This Row],[Pop. '[6']]]/List_edit___2[[#This Row],[Area]]</f>
        <v>0.50909353348729791</v>
      </c>
    </row>
    <row r="4" spans="1:6" x14ac:dyDescent="0.45">
      <c r="A4" s="1" t="s">
        <v>4563</v>
      </c>
      <c r="B4" s="1" t="s">
        <v>20</v>
      </c>
      <c r="C4" s="1" t="s">
        <v>4564</v>
      </c>
      <c r="D4" s="1" t="s">
        <v>4565</v>
      </c>
      <c r="E4" s="12">
        <f t="shared" si="0"/>
        <v>6071</v>
      </c>
      <c r="F4" s="14">
        <f>List_edit___2[[#This Row],[Pop. '[6']]]/List_edit___2[[#This Row],[Area]]</f>
        <v>10.643221874485258</v>
      </c>
    </row>
    <row r="5" spans="1:6" x14ac:dyDescent="0.45">
      <c r="A5" s="1" t="s">
        <v>4566</v>
      </c>
      <c r="B5" s="1" t="s">
        <v>4567</v>
      </c>
      <c r="C5" s="1" t="s">
        <v>4568</v>
      </c>
      <c r="D5" s="1" t="s">
        <v>4569</v>
      </c>
      <c r="E5" s="12">
        <f t="shared" si="0"/>
        <v>4540</v>
      </c>
      <c r="F5" s="14">
        <f>List_edit___2[[#This Row],[Pop. '[6']]]/List_edit___2[[#This Row],[Area]]</f>
        <v>5.8755506607929515</v>
      </c>
    </row>
    <row r="6" spans="1:6" x14ac:dyDescent="0.45">
      <c r="A6" s="1" t="s">
        <v>4404</v>
      </c>
      <c r="B6" s="1" t="s">
        <v>25</v>
      </c>
      <c r="C6" s="1" t="s">
        <v>4570</v>
      </c>
      <c r="D6" s="1" t="s">
        <v>4571</v>
      </c>
      <c r="E6" s="12">
        <f t="shared" si="0"/>
        <v>3757</v>
      </c>
      <c r="F6" s="14">
        <f>List_edit___2[[#This Row],[Pop. '[6']]]/List_edit___2[[#This Row],[Area]]</f>
        <v>3.1783337769496938</v>
      </c>
    </row>
    <row r="7" spans="1:6" x14ac:dyDescent="0.45">
      <c r="A7" s="1" t="s">
        <v>4572</v>
      </c>
      <c r="B7" s="1" t="s">
        <v>29</v>
      </c>
      <c r="C7" s="1" t="s">
        <v>4573</v>
      </c>
      <c r="D7" s="1" t="s">
        <v>2170</v>
      </c>
      <c r="E7" s="12">
        <f t="shared" si="0"/>
        <v>1406</v>
      </c>
      <c r="F7" s="14">
        <f>List_edit___2[[#This Row],[Pop. '[6']]]/List_edit___2[[#This Row],[Area]]</f>
        <v>34.817923186344238</v>
      </c>
    </row>
    <row r="8" spans="1:6" x14ac:dyDescent="0.45">
      <c r="A8" s="1" t="s">
        <v>4574</v>
      </c>
      <c r="B8" s="1" t="s">
        <v>33</v>
      </c>
      <c r="C8" s="1" t="s">
        <v>4575</v>
      </c>
      <c r="D8" s="1" t="s">
        <v>4576</v>
      </c>
      <c r="E8" s="12">
        <f t="shared" si="0"/>
        <v>2325</v>
      </c>
      <c r="F8" s="14">
        <f>List_edit___2[[#This Row],[Pop. '[6']]]/List_edit___2[[#This Row],[Area]]</f>
        <v>0.75182795698924731</v>
      </c>
    </row>
    <row r="9" spans="1:6" x14ac:dyDescent="0.45">
      <c r="A9" s="1" t="s">
        <v>4577</v>
      </c>
      <c r="B9" s="1" t="s">
        <v>37</v>
      </c>
      <c r="C9" s="1" t="s">
        <v>4578</v>
      </c>
      <c r="D9" s="1" t="s">
        <v>4579</v>
      </c>
      <c r="E9" s="12">
        <f t="shared" si="0"/>
        <v>3807</v>
      </c>
      <c r="F9" s="14">
        <f>List_edit___2[[#This Row],[Pop. '[6']]]/List_edit___2[[#This Row],[Area]]</f>
        <v>57.314158129760969</v>
      </c>
    </row>
    <row r="10" spans="1:6" x14ac:dyDescent="0.45">
      <c r="A10" s="1" t="s">
        <v>4580</v>
      </c>
      <c r="B10" s="1" t="s">
        <v>41</v>
      </c>
      <c r="C10" s="1" t="s">
        <v>4581</v>
      </c>
      <c r="D10" s="1" t="s">
        <v>4582</v>
      </c>
      <c r="E10" s="12">
        <f t="shared" si="0"/>
        <v>4182</v>
      </c>
      <c r="F10" s="14">
        <f>List_edit___2[[#This Row],[Pop. '[6']]]/List_edit___2[[#This Row],[Area]]</f>
        <v>13.978957436633189</v>
      </c>
    </row>
    <row r="11" spans="1:6" x14ac:dyDescent="0.45">
      <c r="A11" s="1" t="s">
        <v>708</v>
      </c>
      <c r="B11" s="1" t="s">
        <v>45</v>
      </c>
      <c r="C11" s="1" t="s">
        <v>4583</v>
      </c>
      <c r="D11" s="1" t="s">
        <v>4584</v>
      </c>
      <c r="E11" s="12">
        <f t="shared" si="0"/>
        <v>3966</v>
      </c>
      <c r="F11" s="14">
        <f>List_edit___2[[#This Row],[Pop. '[6']]]/List_edit___2[[#This Row],[Area]]</f>
        <v>6.8073625819465455</v>
      </c>
    </row>
    <row r="12" spans="1:6" x14ac:dyDescent="0.45">
      <c r="A12" s="1" t="s">
        <v>4585</v>
      </c>
      <c r="B12" s="1" t="s">
        <v>49</v>
      </c>
      <c r="C12" s="1" t="s">
        <v>4586</v>
      </c>
      <c r="D12" s="1" t="s">
        <v>4587</v>
      </c>
      <c r="E12" s="12">
        <f t="shared" si="0"/>
        <v>3031</v>
      </c>
      <c r="F12" s="14">
        <f>List_edit___2[[#This Row],[Pop. '[6']]]/List_edit___2[[#This Row],[Area]]</f>
        <v>1.4186737050478391</v>
      </c>
    </row>
    <row r="13" spans="1:6" x14ac:dyDescent="0.45">
      <c r="A13" s="1" t="s">
        <v>4588</v>
      </c>
      <c r="B13" s="1" t="s">
        <v>53</v>
      </c>
      <c r="C13" s="1" t="s">
        <v>4589</v>
      </c>
      <c r="D13" s="1" t="s">
        <v>4590</v>
      </c>
      <c r="E13" s="12">
        <f t="shared" si="0"/>
        <v>2126</v>
      </c>
      <c r="F13" s="14">
        <f>List_edit___2[[#This Row],[Pop. '[6']]]/List_edit___2[[#This Row],[Area]]</f>
        <v>0.29397930385700849</v>
      </c>
    </row>
    <row r="14" spans="1:6" x14ac:dyDescent="0.45">
      <c r="A14" s="1" t="s">
        <v>4591</v>
      </c>
      <c r="B14" s="1" t="s">
        <v>57</v>
      </c>
      <c r="C14" s="1" t="s">
        <v>4592</v>
      </c>
      <c r="D14" s="1" t="s">
        <v>4593</v>
      </c>
      <c r="E14" s="12">
        <f t="shared" si="0"/>
        <v>3446</v>
      </c>
      <c r="F14" s="14">
        <f>List_edit___2[[#This Row],[Pop. '[6']]]/List_edit___2[[#This Row],[Area]]</f>
        <v>1.2182240278583865</v>
      </c>
    </row>
    <row r="15" spans="1:6" x14ac:dyDescent="0.45">
      <c r="A15" s="1" t="s">
        <v>4594</v>
      </c>
      <c r="B15" s="1" t="s">
        <v>61</v>
      </c>
      <c r="C15" s="1" t="s">
        <v>4595</v>
      </c>
      <c r="D15" s="1" t="s">
        <v>4596</v>
      </c>
      <c r="E15" s="12">
        <f t="shared" si="0"/>
        <v>4393</v>
      </c>
      <c r="F15" s="14">
        <f>List_edit___2[[#This Row],[Pop. '[6']]]/List_edit___2[[#This Row],[Area]]</f>
        <v>16.178010471204189</v>
      </c>
    </row>
    <row r="16" spans="1:6" x14ac:dyDescent="0.45">
      <c r="A16" s="1" t="s">
        <v>789</v>
      </c>
      <c r="B16" s="1" t="s">
        <v>66</v>
      </c>
      <c r="C16" s="1" t="s">
        <v>4597</v>
      </c>
      <c r="D16" s="1" t="s">
        <v>4598</v>
      </c>
      <c r="E16" s="12">
        <f t="shared" si="0"/>
        <v>4831</v>
      </c>
      <c r="F16" s="14">
        <f>List_edit___2[[#This Row],[Pop. '[6']]]/List_edit___2[[#This Row],[Area]]</f>
        <v>4.0513351273028357</v>
      </c>
    </row>
    <row r="17" spans="1:6" x14ac:dyDescent="0.45">
      <c r="A17" s="1" t="s">
        <v>4599</v>
      </c>
      <c r="B17" s="1" t="s">
        <v>4600</v>
      </c>
      <c r="C17" s="1" t="s">
        <v>4601</v>
      </c>
      <c r="D17" s="1" t="s">
        <v>4602</v>
      </c>
      <c r="E17" s="12">
        <f t="shared" si="0"/>
        <v>109</v>
      </c>
      <c r="F17" s="14">
        <f>List_edit___2[[#This Row],[Pop. '[6']]]/List_edit___2[[#This Row],[Area]]</f>
        <v>177.69724770642202</v>
      </c>
    </row>
    <row r="18" spans="1:6" x14ac:dyDescent="0.45">
      <c r="A18" s="1" t="s">
        <v>4603</v>
      </c>
      <c r="B18" s="1" t="s">
        <v>70</v>
      </c>
      <c r="C18" s="1" t="s">
        <v>4604</v>
      </c>
      <c r="D18" s="1" t="s">
        <v>4605</v>
      </c>
      <c r="E18" s="12">
        <f t="shared" si="0"/>
        <v>2965</v>
      </c>
      <c r="F18" s="14">
        <f>List_edit___2[[#This Row],[Pop. '[6']]]/List_edit___2[[#This Row],[Area]]</f>
        <v>7.9962900505902192</v>
      </c>
    </row>
    <row r="19" spans="1:6" x14ac:dyDescent="0.45">
      <c r="A19" s="1" t="s">
        <v>4606</v>
      </c>
      <c r="B19" s="1" t="s">
        <v>74</v>
      </c>
      <c r="C19" s="1" t="s">
        <v>4607</v>
      </c>
      <c r="D19" s="1" t="s">
        <v>4608</v>
      </c>
      <c r="E19" s="12">
        <f t="shared" si="0"/>
        <v>5449</v>
      </c>
      <c r="F19" s="14">
        <f>List_edit___2[[#This Row],[Pop. '[6']]]/List_edit___2[[#This Row],[Area]]</f>
        <v>13.097265553312534</v>
      </c>
    </row>
    <row r="20" spans="1:6" x14ac:dyDescent="0.45">
      <c r="A20" s="1" t="s">
        <v>4609</v>
      </c>
      <c r="B20" s="1" t="s">
        <v>79</v>
      </c>
      <c r="C20" s="1" t="s">
        <v>4610</v>
      </c>
      <c r="D20" s="1" t="s">
        <v>4611</v>
      </c>
      <c r="E20" s="12">
        <f t="shared" si="0"/>
        <v>1931</v>
      </c>
      <c r="F20" s="14">
        <f>List_edit___2[[#This Row],[Pop. '[6']]]/List_edit___2[[#This Row],[Area]]</f>
        <v>2.3412739513205594</v>
      </c>
    </row>
    <row r="21" spans="1:6" x14ac:dyDescent="0.45">
      <c r="A21" s="1" t="s">
        <v>1150</v>
      </c>
      <c r="B21" s="1" t="s">
        <v>84</v>
      </c>
      <c r="C21" s="1" t="s">
        <v>4612</v>
      </c>
      <c r="D21" s="1" t="s">
        <v>4613</v>
      </c>
      <c r="E21" s="12">
        <f t="shared" si="0"/>
        <v>6627</v>
      </c>
      <c r="F21" s="14">
        <f>List_edit___2[[#This Row],[Pop. '[6']]]/List_edit___2[[#This Row],[Area]]</f>
        <v>10.184095367436246</v>
      </c>
    </row>
    <row r="22" spans="1:6" x14ac:dyDescent="0.45">
      <c r="A22" s="1" t="s">
        <v>4614</v>
      </c>
      <c r="B22" s="1" t="s">
        <v>89</v>
      </c>
      <c r="C22" s="1" t="s">
        <v>4615</v>
      </c>
      <c r="D22" s="1" t="s">
        <v>4616</v>
      </c>
      <c r="E22" s="12">
        <f t="shared" si="0"/>
        <v>2855</v>
      </c>
      <c r="F22" s="14">
        <f>List_edit___2[[#This Row],[Pop. '[6']]]/List_edit___2[[#This Row],[Area]]</f>
        <v>2.8907180385288966</v>
      </c>
    </row>
    <row r="23" spans="1:6" x14ac:dyDescent="0.45">
      <c r="A23" s="1" t="s">
        <v>4617</v>
      </c>
      <c r="B23" s="1" t="s">
        <v>93</v>
      </c>
      <c r="C23" s="1" t="s">
        <v>4618</v>
      </c>
      <c r="D23" s="1" t="s">
        <v>4619</v>
      </c>
      <c r="E23" s="12">
        <f t="shared" si="0"/>
        <v>5858</v>
      </c>
      <c r="F23" s="14">
        <f>List_edit___2[[#This Row],[Pop. '[6']]]/List_edit___2[[#This Row],[Area]]</f>
        <v>6.6440764766131784</v>
      </c>
    </row>
    <row r="24" spans="1:6" x14ac:dyDescent="0.45">
      <c r="A24" s="1" t="s">
        <v>4620</v>
      </c>
      <c r="B24" s="1" t="s">
        <v>98</v>
      </c>
      <c r="C24" s="1" t="s">
        <v>4621</v>
      </c>
      <c r="D24" s="1" t="s">
        <v>4622</v>
      </c>
      <c r="E24" s="12">
        <f t="shared" si="0"/>
        <v>2449</v>
      </c>
      <c r="F24" s="14">
        <f>List_edit___2[[#This Row],[Pop. '[6']]]/List_edit___2[[#This Row],[Area]]</f>
        <v>7.5541037158023681</v>
      </c>
    </row>
    <row r="25" spans="1:6" x14ac:dyDescent="0.45">
      <c r="A25" s="1" t="s">
        <v>4623</v>
      </c>
      <c r="B25" s="1" t="s">
        <v>103</v>
      </c>
      <c r="C25" s="1" t="s">
        <v>4624</v>
      </c>
      <c r="D25" s="1" t="s">
        <v>4625</v>
      </c>
      <c r="E25" s="12">
        <f t="shared" si="0"/>
        <v>3710</v>
      </c>
      <c r="F25" s="14">
        <f>List_edit___2[[#This Row],[Pop. '[6']]]/List_edit___2[[#This Row],[Area]]</f>
        <v>39.554716981132074</v>
      </c>
    </row>
    <row r="26" spans="1:6" x14ac:dyDescent="0.45">
      <c r="A26" s="1" t="s">
        <v>1171</v>
      </c>
      <c r="B26" s="1" t="s">
        <v>106</v>
      </c>
      <c r="C26" s="1" t="s">
        <v>4626</v>
      </c>
      <c r="D26" s="1" t="s">
        <v>4627</v>
      </c>
      <c r="E26" s="12">
        <f t="shared" si="0"/>
        <v>5514</v>
      </c>
      <c r="F26" s="14">
        <f>List_edit___2[[#This Row],[Pop. '[6']]]/List_edit___2[[#This Row],[Area]]</f>
        <v>22.480594849474066</v>
      </c>
    </row>
    <row r="27" spans="1:6" x14ac:dyDescent="0.45">
      <c r="A27" s="1" t="s">
        <v>1173</v>
      </c>
      <c r="B27" s="1" t="s">
        <v>110</v>
      </c>
      <c r="C27" s="1" t="s">
        <v>4628</v>
      </c>
      <c r="D27" s="1" t="s">
        <v>4629</v>
      </c>
      <c r="E27" s="12">
        <f t="shared" si="0"/>
        <v>4717</v>
      </c>
      <c r="F27" s="14">
        <f>List_edit___2[[#This Row],[Pop. '[6']]]/List_edit___2[[#This Row],[Area]]</f>
        <v>5.7827008691965229</v>
      </c>
    </row>
    <row r="28" spans="1:6" x14ac:dyDescent="0.45">
      <c r="A28" s="1" t="s">
        <v>4630</v>
      </c>
      <c r="B28" s="1" t="s">
        <v>114</v>
      </c>
      <c r="C28" s="1" t="s">
        <v>4631</v>
      </c>
      <c r="D28" s="1" t="s">
        <v>4632</v>
      </c>
      <c r="E28" s="12">
        <f t="shared" si="0"/>
        <v>1909</v>
      </c>
      <c r="F28" s="14">
        <f>List_edit___2[[#This Row],[Pop. '[6']]]/List_edit___2[[#This Row],[Area]]</f>
        <v>78.762702985856464</v>
      </c>
    </row>
    <row r="29" spans="1:6" x14ac:dyDescent="0.45">
      <c r="A29" s="1" t="s">
        <v>1324</v>
      </c>
      <c r="B29" s="1" t="s">
        <v>118</v>
      </c>
      <c r="C29" s="1" t="s">
        <v>4633</v>
      </c>
      <c r="D29" s="1" t="s">
        <v>4634</v>
      </c>
      <c r="E29" s="12">
        <f t="shared" si="0"/>
        <v>4180</v>
      </c>
      <c r="F29" s="14">
        <f>List_edit___2[[#This Row],[Pop. '[6']]]/List_edit___2[[#This Row],[Area]]</f>
        <v>2.581578947368421</v>
      </c>
    </row>
    <row r="30" spans="1:6" x14ac:dyDescent="0.45">
      <c r="A30" s="1" t="s">
        <v>4635</v>
      </c>
      <c r="B30" s="1" t="s">
        <v>122</v>
      </c>
      <c r="C30" s="1" t="s">
        <v>4636</v>
      </c>
      <c r="D30" s="1" t="s">
        <v>4637</v>
      </c>
      <c r="E30" s="12">
        <f t="shared" si="0"/>
        <v>6647</v>
      </c>
      <c r="F30" s="14">
        <f>List_edit___2[[#This Row],[Pop. '[6']]]/List_edit___2[[#This Row],[Area]]</f>
        <v>2.5029336542801262</v>
      </c>
    </row>
    <row r="31" spans="1:6" x14ac:dyDescent="0.45">
      <c r="A31" s="1" t="s">
        <v>4638</v>
      </c>
      <c r="B31" s="1" t="s">
        <v>126</v>
      </c>
      <c r="C31" s="1" t="s">
        <v>4639</v>
      </c>
      <c r="D31" s="1" t="s">
        <v>4640</v>
      </c>
      <c r="E31" s="12">
        <f t="shared" si="0"/>
        <v>2203</v>
      </c>
      <c r="F31" s="14">
        <f>List_edit___2[[#This Row],[Pop. '[6']]]/List_edit___2[[#This Row],[Area]]</f>
        <v>14.853835678620063</v>
      </c>
    </row>
    <row r="32" spans="1:6" x14ac:dyDescent="0.45">
      <c r="A32" s="1" t="s">
        <v>4641</v>
      </c>
      <c r="B32" s="1" t="s">
        <v>130</v>
      </c>
      <c r="C32" s="1" t="s">
        <v>4642</v>
      </c>
      <c r="D32" s="1" t="s">
        <v>4643</v>
      </c>
      <c r="E32" s="12">
        <f t="shared" si="0"/>
        <v>3345</v>
      </c>
      <c r="F32" s="14">
        <f>List_edit___2[[#This Row],[Pop. '[6']]]/List_edit___2[[#This Row],[Area]]</f>
        <v>4.622122571001495</v>
      </c>
    </row>
    <row r="33" spans="1:6" x14ac:dyDescent="0.45">
      <c r="A33" s="1" t="s">
        <v>573</v>
      </c>
      <c r="B33" s="1" t="s">
        <v>133</v>
      </c>
      <c r="C33" s="1" t="s">
        <v>4644</v>
      </c>
      <c r="D33" s="1" t="s">
        <v>4645</v>
      </c>
      <c r="E33" s="12">
        <f t="shared" si="0"/>
        <v>3830</v>
      </c>
      <c r="F33" s="14">
        <f>List_edit___2[[#This Row],[Pop. '[6']]]/List_edit___2[[#This Row],[Area]]</f>
        <v>1.0597911227154047</v>
      </c>
    </row>
    <row r="34" spans="1:6" x14ac:dyDescent="0.45">
      <c r="A34" s="1" t="s">
        <v>4646</v>
      </c>
      <c r="B34" s="1" t="s">
        <v>138</v>
      </c>
      <c r="C34" s="1" t="s">
        <v>4647</v>
      </c>
      <c r="D34" s="1" t="s">
        <v>4648</v>
      </c>
      <c r="E34" s="12">
        <f t="shared" si="0"/>
        <v>1068</v>
      </c>
      <c r="F34" s="14">
        <f>List_edit___2[[#This Row],[Pop. '[6']]]/List_edit___2[[#This Row],[Area]]</f>
        <v>71.805243445692881</v>
      </c>
    </row>
  </sheetData>
  <phoneticPr fontId="1" type="noConversion"/>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F757-5310-4BEB-97F8-9F655B842D2D}">
  <dimension ref="A1:F101"/>
  <sheetViews>
    <sheetView workbookViewId="0">
      <selection activeCell="H7" sqref="H7"/>
    </sheetView>
  </sheetViews>
  <sheetFormatPr defaultRowHeight="14.25" x14ac:dyDescent="0.45"/>
  <cols>
    <col min="1" max="1" width="18.59765625" bestFit="1" customWidth="1"/>
    <col min="2" max="2" width="13.73046875" bestFit="1" customWidth="1"/>
    <col min="3" max="3" width="18.265625" bestFit="1" customWidth="1"/>
    <col min="4" max="4" width="18.73046875" bestFit="1" customWidth="1"/>
    <col min="5" max="6" width="9.06640625" style="11"/>
  </cols>
  <sheetData>
    <row r="1" spans="1:6" x14ac:dyDescent="0.45">
      <c r="A1" t="s">
        <v>0</v>
      </c>
      <c r="B1" t="s">
        <v>4529</v>
      </c>
      <c r="C1" t="s">
        <v>4649</v>
      </c>
      <c r="D1" t="s">
        <v>4650</v>
      </c>
      <c r="E1" s="11" t="s">
        <v>292</v>
      </c>
      <c r="F1" s="11" t="s">
        <v>7421</v>
      </c>
    </row>
    <row r="2" spans="1:6" x14ac:dyDescent="0.45">
      <c r="A2" s="1" t="s">
        <v>4651</v>
      </c>
      <c r="B2" s="1" t="s">
        <v>10</v>
      </c>
      <c r="C2" s="1" t="s">
        <v>4652</v>
      </c>
      <c r="D2" s="1" t="s">
        <v>2285</v>
      </c>
      <c r="E2" s="12">
        <f t="shared" ref="E2:E32" si="0">VALUE(LEFT(D2,SEARCH("sq",D2)-2))</f>
        <v>435</v>
      </c>
      <c r="F2" s="14">
        <f>List_edit___3[[#This Row],[Pop. (2017 est.)'[6']]]/List_edit___3[[#This Row],[Area]]</f>
        <v>362.85977011494253</v>
      </c>
    </row>
    <row r="3" spans="1:6" x14ac:dyDescent="0.45">
      <c r="A3" s="1" t="s">
        <v>2204</v>
      </c>
      <c r="B3" s="1" t="s">
        <v>16</v>
      </c>
      <c r="C3" s="1" t="s">
        <v>4653</v>
      </c>
      <c r="D3" s="1" t="s">
        <v>1739</v>
      </c>
      <c r="E3" s="12">
        <f t="shared" si="0"/>
        <v>263</v>
      </c>
      <c r="F3" s="14">
        <f>List_edit___3[[#This Row],[Pop. (2017 est.)'[6']]]/List_edit___3[[#This Row],[Area]]</f>
        <v>141.28897338403041</v>
      </c>
    </row>
    <row r="4" spans="1:6" x14ac:dyDescent="0.45">
      <c r="A4" s="1" t="s">
        <v>4654</v>
      </c>
      <c r="B4" s="1" t="s">
        <v>20</v>
      </c>
      <c r="C4" s="1" t="s">
        <v>4656</v>
      </c>
      <c r="D4" s="1" t="s">
        <v>2206</v>
      </c>
      <c r="E4" s="12">
        <f t="shared" si="0"/>
        <v>236</v>
      </c>
      <c r="F4" s="14">
        <f>List_edit___3[[#This Row],[Pop. (2017 est.)'[6']]]/List_edit___3[[#This Row],[Area]]</f>
        <v>46.334745762711862</v>
      </c>
    </row>
    <row r="5" spans="1:6" x14ac:dyDescent="0.45">
      <c r="A5" s="1" t="s">
        <v>4657</v>
      </c>
      <c r="B5" s="1" t="s">
        <v>25</v>
      </c>
      <c r="C5" s="1" t="s">
        <v>4659</v>
      </c>
      <c r="D5" s="1" t="s">
        <v>4553</v>
      </c>
      <c r="E5" s="12">
        <f t="shared" si="0"/>
        <v>537</v>
      </c>
      <c r="F5" s="14">
        <f>List_edit___3[[#This Row],[Pop. (2017 est.)'[6']]]/List_edit___3[[#This Row],[Area]]</f>
        <v>47.543761638733706</v>
      </c>
    </row>
    <row r="6" spans="1:6" x14ac:dyDescent="0.45">
      <c r="A6" s="1" t="s">
        <v>4655</v>
      </c>
      <c r="B6" s="1" t="s">
        <v>29</v>
      </c>
      <c r="C6" s="1" t="s">
        <v>4660</v>
      </c>
      <c r="D6" s="1" t="s">
        <v>1744</v>
      </c>
      <c r="E6" s="12">
        <f t="shared" si="0"/>
        <v>427</v>
      </c>
      <c r="F6" s="14">
        <f>List_edit___3[[#This Row],[Pop. (2017 est.)'[6']]]/List_edit___3[[#This Row],[Area]]</f>
        <v>62.840749414519905</v>
      </c>
    </row>
    <row r="7" spans="1:6" x14ac:dyDescent="0.45">
      <c r="A7" s="1" t="s">
        <v>4661</v>
      </c>
      <c r="B7" s="1" t="s">
        <v>33</v>
      </c>
      <c r="C7" s="1" t="s">
        <v>4662</v>
      </c>
      <c r="D7" s="1" t="s">
        <v>1640</v>
      </c>
      <c r="E7" s="12">
        <f t="shared" si="0"/>
        <v>247</v>
      </c>
      <c r="F7" s="14">
        <f>List_edit___3[[#This Row],[Pop. (2017 est.)'[6']]]/List_edit___3[[#This Row],[Area]]</f>
        <v>70.991902834008101</v>
      </c>
    </row>
    <row r="8" spans="1:6" x14ac:dyDescent="0.45">
      <c r="A8" s="1" t="s">
        <v>4663</v>
      </c>
      <c r="B8" s="1" t="s">
        <v>37</v>
      </c>
      <c r="C8" s="1" t="s">
        <v>4664</v>
      </c>
      <c r="D8" s="1" t="s">
        <v>4665</v>
      </c>
      <c r="E8" s="12">
        <f t="shared" si="0"/>
        <v>959</v>
      </c>
      <c r="F8" s="14">
        <f>List_edit___3[[#This Row],[Pop. (2017 est.)'[6']]]/List_edit___3[[#This Row],[Area]]</f>
        <v>49.338894681960376</v>
      </c>
    </row>
    <row r="9" spans="1:6" x14ac:dyDescent="0.45">
      <c r="A9" s="1" t="s">
        <v>4666</v>
      </c>
      <c r="B9" s="1" t="s">
        <v>41</v>
      </c>
      <c r="C9" s="1" t="s">
        <v>4668</v>
      </c>
      <c r="D9" s="1" t="s">
        <v>1506</v>
      </c>
      <c r="E9" s="12">
        <f t="shared" si="0"/>
        <v>741</v>
      </c>
      <c r="F9" s="14">
        <f>List_edit___3[[#This Row],[Pop. (2017 est.)'[6']]]/List_edit___3[[#This Row],[Area]]</f>
        <v>26.873144399460188</v>
      </c>
    </row>
    <row r="10" spans="1:6" x14ac:dyDescent="0.45">
      <c r="A10" s="1" t="s">
        <v>4658</v>
      </c>
      <c r="B10" s="1" t="s">
        <v>45</v>
      </c>
      <c r="C10" s="1" t="s">
        <v>4670</v>
      </c>
      <c r="D10" s="1" t="s">
        <v>4671</v>
      </c>
      <c r="E10" s="12">
        <f t="shared" si="0"/>
        <v>887</v>
      </c>
      <c r="F10" s="14">
        <f>List_edit___3[[#This Row],[Pop. (2017 est.)'[6']]]/List_edit___3[[#This Row],[Area]]</f>
        <v>38.478015783540023</v>
      </c>
    </row>
    <row r="11" spans="1:6" x14ac:dyDescent="0.45">
      <c r="A11" s="1" t="s">
        <v>4672</v>
      </c>
      <c r="B11" s="1" t="s">
        <v>49</v>
      </c>
      <c r="C11" s="1" t="s">
        <v>4673</v>
      </c>
      <c r="D11" s="1" t="s">
        <v>2888</v>
      </c>
      <c r="E11" s="12">
        <f t="shared" si="0"/>
        <v>860</v>
      </c>
      <c r="F11" s="14">
        <f>List_edit___3[[#This Row],[Pop. (2017 est.)'[6']]]/List_edit___3[[#This Row],[Area]]</f>
        <v>142.54186046511629</v>
      </c>
    </row>
    <row r="12" spans="1:6" x14ac:dyDescent="0.45">
      <c r="A12" s="1" t="s">
        <v>4674</v>
      </c>
      <c r="B12" s="1" t="s">
        <v>53</v>
      </c>
      <c r="C12" s="1" t="s">
        <v>4675</v>
      </c>
      <c r="D12" s="1" t="s">
        <v>4676</v>
      </c>
      <c r="E12" s="12">
        <f t="shared" si="0"/>
        <v>660</v>
      </c>
      <c r="F12" s="14">
        <f>List_edit___3[[#This Row],[Pop. (2017 est.)'[6']]]/List_edit___3[[#This Row],[Area]]</f>
        <v>382.22424242424245</v>
      </c>
    </row>
    <row r="13" spans="1:6" x14ac:dyDescent="0.45">
      <c r="A13" s="1" t="s">
        <v>1629</v>
      </c>
      <c r="B13" s="1" t="s">
        <v>57</v>
      </c>
      <c r="C13" s="1" t="s">
        <v>4677</v>
      </c>
      <c r="D13" s="1" t="s">
        <v>1463</v>
      </c>
      <c r="E13" s="12">
        <f t="shared" si="0"/>
        <v>515</v>
      </c>
      <c r="F13" s="14">
        <f>List_edit___3[[#This Row],[Pop. (2017 est.)'[6']]]/List_edit___3[[#This Row],[Area]]</f>
        <v>172.61747572815534</v>
      </c>
    </row>
    <row r="14" spans="1:6" x14ac:dyDescent="0.45">
      <c r="A14" s="1" t="s">
        <v>4678</v>
      </c>
      <c r="B14" s="1" t="s">
        <v>61</v>
      </c>
      <c r="C14" s="1" t="s">
        <v>4680</v>
      </c>
      <c r="D14" s="1" t="s">
        <v>2600</v>
      </c>
      <c r="E14" s="12">
        <f t="shared" si="0"/>
        <v>365</v>
      </c>
      <c r="F14" s="14">
        <f>List_edit___3[[#This Row],[Pop. (2017 est.)'[6']]]/List_edit___3[[#This Row],[Area]]</f>
        <v>538.94794520547941</v>
      </c>
    </row>
    <row r="15" spans="1:6" x14ac:dyDescent="0.45">
      <c r="A15" s="1" t="s">
        <v>3062</v>
      </c>
      <c r="B15" s="1" t="s">
        <v>66</v>
      </c>
      <c r="C15" s="1" t="s">
        <v>4681</v>
      </c>
      <c r="D15" s="1" t="s">
        <v>2238</v>
      </c>
      <c r="E15" s="12">
        <f t="shared" si="0"/>
        <v>474</v>
      </c>
      <c r="F15" s="14">
        <f>List_edit___3[[#This Row],[Pop. (2017 est.)'[6']]]/List_edit___3[[#This Row],[Area]]</f>
        <v>172.58438818565401</v>
      </c>
    </row>
    <row r="16" spans="1:6" x14ac:dyDescent="0.45">
      <c r="A16" s="1" t="s">
        <v>1636</v>
      </c>
      <c r="B16" s="1" t="s">
        <v>70</v>
      </c>
      <c r="C16" s="1" t="s">
        <v>4683</v>
      </c>
      <c r="D16" s="1" t="s">
        <v>2215</v>
      </c>
      <c r="E16" s="12">
        <f t="shared" si="0"/>
        <v>306</v>
      </c>
      <c r="F16" s="14">
        <f>List_edit___3[[#This Row],[Pop. (2017 est.)'[6']]]/List_edit___3[[#This Row],[Area]]</f>
        <v>33.777777777777779</v>
      </c>
    </row>
    <row r="17" spans="1:6" x14ac:dyDescent="0.45">
      <c r="A17" s="1" t="s">
        <v>4684</v>
      </c>
      <c r="B17" s="1" t="s">
        <v>74</v>
      </c>
      <c r="C17" s="1" t="s">
        <v>4686</v>
      </c>
      <c r="D17" s="1" t="s">
        <v>3403</v>
      </c>
      <c r="E17" s="12">
        <f t="shared" si="0"/>
        <v>1341</v>
      </c>
      <c r="F17" s="14">
        <f>List_edit___3[[#This Row],[Pop. (2017 est.)'[6']]]/List_edit___3[[#This Row],[Area]]</f>
        <v>51.229679343773306</v>
      </c>
    </row>
    <row r="18" spans="1:6" x14ac:dyDescent="0.45">
      <c r="A18" s="1" t="s">
        <v>4687</v>
      </c>
      <c r="B18" s="1" t="s">
        <v>79</v>
      </c>
      <c r="C18" s="1" t="s">
        <v>4688</v>
      </c>
      <c r="D18" s="1" t="s">
        <v>2632</v>
      </c>
      <c r="E18" s="12">
        <f t="shared" si="0"/>
        <v>428</v>
      </c>
      <c r="F18" s="14">
        <f>List_edit___3[[#This Row],[Pop. (2017 est.)'[6']]]/List_edit___3[[#This Row],[Area]]</f>
        <v>53.348130841121495</v>
      </c>
    </row>
    <row r="19" spans="1:6" x14ac:dyDescent="0.45">
      <c r="A19" s="1" t="s">
        <v>4689</v>
      </c>
      <c r="B19" s="1" t="s">
        <v>84</v>
      </c>
      <c r="C19" s="1" t="s">
        <v>4690</v>
      </c>
      <c r="D19" s="1" t="s">
        <v>2001</v>
      </c>
      <c r="E19" s="12">
        <f t="shared" si="0"/>
        <v>414</v>
      </c>
      <c r="F19" s="14">
        <f>List_edit___3[[#This Row],[Pop. (2017 est.)'[6']]]/List_edit___3[[#This Row],[Area]]</f>
        <v>377.2512077294686</v>
      </c>
    </row>
    <row r="20" spans="1:6" x14ac:dyDescent="0.45">
      <c r="A20" s="1" t="s">
        <v>1623</v>
      </c>
      <c r="B20" s="1" t="s">
        <v>89</v>
      </c>
      <c r="C20" s="1" t="s">
        <v>4691</v>
      </c>
      <c r="D20" s="1" t="s">
        <v>2231</v>
      </c>
      <c r="E20" s="12">
        <f t="shared" si="0"/>
        <v>709</v>
      </c>
      <c r="F20" s="14">
        <f>List_edit___3[[#This Row],[Pop. (2017 est.)'[6']]]/List_edit___3[[#This Row],[Area]]</f>
        <v>96.423131170662899</v>
      </c>
    </row>
    <row r="21" spans="1:6" x14ac:dyDescent="0.45">
      <c r="A21" s="1" t="s">
        <v>48</v>
      </c>
      <c r="B21" s="1" t="s">
        <v>93</v>
      </c>
      <c r="C21" s="1" t="s">
        <v>3293</v>
      </c>
      <c r="D21" s="1" t="s">
        <v>3424</v>
      </c>
      <c r="E21" s="12">
        <f t="shared" si="0"/>
        <v>497</v>
      </c>
      <c r="F21" s="14">
        <f>List_edit___3[[#This Row],[Pop. (2017 est.)'[6']]]/List_edit___3[[#This Row],[Area]]</f>
        <v>55.25754527162978</v>
      </c>
    </row>
    <row r="22" spans="1:6" x14ac:dyDescent="0.45">
      <c r="A22" s="1" t="s">
        <v>4667</v>
      </c>
      <c r="B22" s="1" t="s">
        <v>98</v>
      </c>
      <c r="C22" s="1" t="s">
        <v>4693</v>
      </c>
      <c r="D22" s="1" t="s">
        <v>2593</v>
      </c>
      <c r="E22" s="12">
        <f t="shared" si="0"/>
        <v>233</v>
      </c>
      <c r="F22" s="14">
        <f>List_edit___3[[#This Row],[Pop. (2017 est.)'[6']]]/List_edit___3[[#This Row],[Area]]</f>
        <v>61.673819742489272</v>
      </c>
    </row>
    <row r="23" spans="1:6" x14ac:dyDescent="0.45">
      <c r="A23" s="1" t="s">
        <v>65</v>
      </c>
      <c r="B23" s="1" t="s">
        <v>103</v>
      </c>
      <c r="C23" s="1" t="s">
        <v>4694</v>
      </c>
      <c r="D23" s="1" t="s">
        <v>2582</v>
      </c>
      <c r="E23" s="12">
        <f t="shared" si="0"/>
        <v>221</v>
      </c>
      <c r="F23" s="14">
        <f>List_edit___3[[#This Row],[Pop. (2017 est.)'[6']]]/List_edit___3[[#This Row],[Area]]</f>
        <v>48.656108597285069</v>
      </c>
    </row>
    <row r="24" spans="1:6" x14ac:dyDescent="0.45">
      <c r="A24" s="1" t="s">
        <v>614</v>
      </c>
      <c r="B24" s="1" t="s">
        <v>106</v>
      </c>
      <c r="C24" s="1" t="s">
        <v>4695</v>
      </c>
      <c r="D24" s="1" t="s">
        <v>2235</v>
      </c>
      <c r="E24" s="12">
        <f t="shared" si="0"/>
        <v>469</v>
      </c>
      <c r="F24" s="14">
        <f>List_edit___3[[#This Row],[Pop. (2017 est.)'[6']]]/List_edit___3[[#This Row],[Area]]</f>
        <v>206.90405117270788</v>
      </c>
    </row>
    <row r="25" spans="1:6" x14ac:dyDescent="0.45">
      <c r="A25" s="1" t="s">
        <v>4696</v>
      </c>
      <c r="B25" s="1" t="s">
        <v>110</v>
      </c>
      <c r="C25" s="1" t="s">
        <v>4697</v>
      </c>
      <c r="D25" s="1" t="s">
        <v>2759</v>
      </c>
      <c r="E25" s="12">
        <f t="shared" si="0"/>
        <v>954</v>
      </c>
      <c r="F25" s="14">
        <f>List_edit___3[[#This Row],[Pop. (2017 est.)'[6']]]/List_edit___3[[#This Row],[Area]]</f>
        <v>59.317610062893081</v>
      </c>
    </row>
    <row r="26" spans="1:6" x14ac:dyDescent="0.45">
      <c r="A26" s="1" t="s">
        <v>4685</v>
      </c>
      <c r="B26" s="1" t="s">
        <v>114</v>
      </c>
      <c r="C26" s="1" t="s">
        <v>4698</v>
      </c>
      <c r="D26" s="1" t="s">
        <v>1442</v>
      </c>
      <c r="E26" s="12">
        <f t="shared" si="0"/>
        <v>774</v>
      </c>
      <c r="F26" s="14">
        <f>List_edit___3[[#This Row],[Pop. (2017 est.)'[6']]]/List_edit___3[[#This Row],[Area]]</f>
        <v>133.55813953488371</v>
      </c>
    </row>
    <row r="27" spans="1:6" x14ac:dyDescent="0.45">
      <c r="A27" s="1" t="s">
        <v>2246</v>
      </c>
      <c r="B27" s="1" t="s">
        <v>118</v>
      </c>
      <c r="C27" s="1" t="s">
        <v>4699</v>
      </c>
      <c r="D27" s="1" t="s">
        <v>3253</v>
      </c>
      <c r="E27" s="12">
        <f t="shared" si="0"/>
        <v>658</v>
      </c>
      <c r="F27" s="14">
        <f>List_edit___3[[#This Row],[Pop. (2017 est.)'[6']]]/List_edit___3[[#This Row],[Area]]</f>
        <v>505.72340425531917</v>
      </c>
    </row>
    <row r="28" spans="1:6" x14ac:dyDescent="0.45">
      <c r="A28" s="1" t="s">
        <v>4700</v>
      </c>
      <c r="B28" s="1" t="s">
        <v>122</v>
      </c>
      <c r="C28" s="1" t="s">
        <v>4701</v>
      </c>
      <c r="D28" s="1" t="s">
        <v>2785</v>
      </c>
      <c r="E28" s="12">
        <f t="shared" si="0"/>
        <v>526</v>
      </c>
      <c r="F28" s="14">
        <f>List_edit___3[[#This Row],[Pop. (2017 est.)'[6']]]/List_edit___3[[#This Row],[Area]]</f>
        <v>47.99809885931559</v>
      </c>
    </row>
    <row r="29" spans="1:6" x14ac:dyDescent="0.45">
      <c r="A29" s="1" t="s">
        <v>4702</v>
      </c>
      <c r="B29" s="1" t="s">
        <v>126</v>
      </c>
      <c r="C29" s="1" t="s">
        <v>4703</v>
      </c>
      <c r="D29" s="1" t="s">
        <v>4704</v>
      </c>
      <c r="E29" s="12">
        <f t="shared" si="0"/>
        <v>1562</v>
      </c>
      <c r="F29" s="14">
        <f>List_edit___3[[#This Row],[Pop. (2017 est.)'[6']]]/List_edit___3[[#This Row],[Area]]</f>
        <v>22.670934699103714</v>
      </c>
    </row>
    <row r="30" spans="1:6" x14ac:dyDescent="0.45">
      <c r="A30" s="1" t="s">
        <v>4705</v>
      </c>
      <c r="B30" s="1" t="s">
        <v>130</v>
      </c>
      <c r="C30" s="1" t="s">
        <v>4706</v>
      </c>
      <c r="D30" s="1" t="s">
        <v>1420</v>
      </c>
      <c r="E30" s="12">
        <f t="shared" si="0"/>
        <v>567</v>
      </c>
      <c r="F30" s="14">
        <f>List_edit___3[[#This Row],[Pop. (2017 est.)'[6']]]/List_edit___3[[#This Row],[Area]]</f>
        <v>289.44973544973544</v>
      </c>
    </row>
    <row r="31" spans="1:6" x14ac:dyDescent="0.45">
      <c r="A31" s="1" t="s">
        <v>4707</v>
      </c>
      <c r="B31" s="1" t="s">
        <v>133</v>
      </c>
      <c r="C31" s="1" t="s">
        <v>4708</v>
      </c>
      <c r="D31" s="1" t="s">
        <v>4709</v>
      </c>
      <c r="E31" s="12">
        <f t="shared" si="0"/>
        <v>267</v>
      </c>
      <c r="F31" s="14">
        <f>List_edit___3[[#This Row],[Pop. (2017 est.)'[6']]]/List_edit___3[[#This Row],[Area]]</f>
        <v>156.42696629213484</v>
      </c>
    </row>
    <row r="32" spans="1:6" x14ac:dyDescent="0.45">
      <c r="A32" s="1" t="s">
        <v>4710</v>
      </c>
      <c r="B32" s="1" t="s">
        <v>138</v>
      </c>
      <c r="C32" s="1" t="s">
        <v>4711</v>
      </c>
      <c r="D32" s="1" t="s">
        <v>4712</v>
      </c>
      <c r="E32" s="12">
        <f t="shared" si="0"/>
        <v>819</v>
      </c>
      <c r="F32" s="14">
        <f>List_edit___3[[#This Row],[Pop. (2017 est.)'[6']]]/List_edit___3[[#This Row],[Area]]</f>
        <v>72.466422466422472</v>
      </c>
    </row>
    <row r="33" spans="1:6" x14ac:dyDescent="0.45">
      <c r="A33" s="1" t="s">
        <v>4713</v>
      </c>
      <c r="B33" s="1" t="s">
        <v>142</v>
      </c>
      <c r="C33" s="1" t="s">
        <v>4714</v>
      </c>
      <c r="D33" s="1" t="s">
        <v>2042</v>
      </c>
      <c r="E33" s="12">
        <f t="shared" ref="E33:E64" si="1">VALUE(LEFT(D33,SEARCH("sq",D33)-2))</f>
        <v>298</v>
      </c>
      <c r="F33" s="14">
        <f>List_edit___3[[#This Row],[Pop. (2017 est.)'[6']]]/List_edit___3[[#This Row],[Area]]</f>
        <v>1009.6140939597316</v>
      </c>
    </row>
    <row r="34" spans="1:6" x14ac:dyDescent="0.45">
      <c r="A34" s="1" t="s">
        <v>4715</v>
      </c>
      <c r="B34" s="1" t="s">
        <v>146</v>
      </c>
      <c r="C34" s="1" t="s">
        <v>4716</v>
      </c>
      <c r="D34" s="1" t="s">
        <v>3500</v>
      </c>
      <c r="E34" s="12">
        <f t="shared" si="1"/>
        <v>507</v>
      </c>
      <c r="F34" s="14">
        <f>List_edit___3[[#This Row],[Pop. (2017 est.)'[6']]]/List_edit___3[[#This Row],[Area]]</f>
        <v>106.57199211045365</v>
      </c>
    </row>
    <row r="35" spans="1:6" x14ac:dyDescent="0.45">
      <c r="A35" s="1" t="s">
        <v>1735</v>
      </c>
      <c r="B35" s="1" t="s">
        <v>149</v>
      </c>
      <c r="C35" s="1" t="s">
        <v>4718</v>
      </c>
      <c r="D35" s="1" t="s">
        <v>4092</v>
      </c>
      <c r="E35" s="12">
        <f t="shared" si="1"/>
        <v>413</v>
      </c>
      <c r="F35" s="14">
        <f>List_edit___3[[#This Row],[Pop. (2017 est.)'[6']]]/List_edit___3[[#This Row],[Area]]</f>
        <v>891.91767554479418</v>
      </c>
    </row>
    <row r="36" spans="1:6" x14ac:dyDescent="0.45">
      <c r="A36" s="1" t="s">
        <v>80</v>
      </c>
      <c r="B36" s="1" t="s">
        <v>153</v>
      </c>
      <c r="C36" s="1" t="s">
        <v>4719</v>
      </c>
      <c r="D36" s="1" t="s">
        <v>2418</v>
      </c>
      <c r="E36" s="12">
        <f t="shared" si="1"/>
        <v>495</v>
      </c>
      <c r="F36" s="14">
        <f>List_edit___3[[#This Row],[Pop. (2017 est.)'[6']]]/List_edit___3[[#This Row],[Area]]</f>
        <v>129.02222222222221</v>
      </c>
    </row>
    <row r="37" spans="1:6" x14ac:dyDescent="0.45">
      <c r="A37" s="1" t="s">
        <v>4720</v>
      </c>
      <c r="B37" s="1" t="s">
        <v>157</v>
      </c>
      <c r="C37" s="1" t="s">
        <v>4721</v>
      </c>
      <c r="D37" s="1" t="s">
        <v>3261</v>
      </c>
      <c r="E37" s="12">
        <f t="shared" si="1"/>
        <v>364</v>
      </c>
      <c r="F37" s="14">
        <f>List_edit___3[[#This Row],[Pop. (2017 est.)'[6']]]/List_edit___3[[#This Row],[Area]]</f>
        <v>588.0467032967033</v>
      </c>
    </row>
    <row r="38" spans="1:6" x14ac:dyDescent="0.45">
      <c r="A38" s="1" t="s">
        <v>4722</v>
      </c>
      <c r="B38" s="1" t="s">
        <v>161</v>
      </c>
      <c r="C38" s="1" t="s">
        <v>4723</v>
      </c>
      <c r="D38" s="1" t="s">
        <v>2248</v>
      </c>
      <c r="E38" s="12">
        <f t="shared" si="1"/>
        <v>346</v>
      </c>
      <c r="F38" s="14">
        <f>List_edit___3[[#This Row],[Pop. (2017 est.)'[6']]]/List_edit___3[[#This Row],[Area]]</f>
        <v>33.528901734104046</v>
      </c>
    </row>
    <row r="39" spans="1:6" x14ac:dyDescent="0.45">
      <c r="A39" s="1" t="s">
        <v>1030</v>
      </c>
      <c r="B39" s="1" t="s">
        <v>165</v>
      </c>
      <c r="C39" s="1" t="s">
        <v>4724</v>
      </c>
      <c r="D39" s="1" t="s">
        <v>4725</v>
      </c>
      <c r="E39" s="12">
        <f t="shared" si="1"/>
        <v>302</v>
      </c>
      <c r="F39" s="14">
        <f>List_edit___3[[#This Row],[Pop. (2017 est.)'[6']]]/List_edit___3[[#This Row],[Area]]</f>
        <v>28.5</v>
      </c>
    </row>
    <row r="40" spans="1:6" x14ac:dyDescent="0.45">
      <c r="A40" s="1" t="s">
        <v>4726</v>
      </c>
      <c r="B40" s="1" t="s">
        <v>169</v>
      </c>
      <c r="C40" s="1" t="s">
        <v>4727</v>
      </c>
      <c r="D40" s="1" t="s">
        <v>4553</v>
      </c>
      <c r="E40" s="12">
        <f t="shared" si="1"/>
        <v>537</v>
      </c>
      <c r="F40" s="14">
        <f>List_edit___3[[#This Row],[Pop. (2017 est.)'[6']]]/List_edit___3[[#This Row],[Area]]</f>
        <v>108.94413407821229</v>
      </c>
    </row>
    <row r="41" spans="1:6" x14ac:dyDescent="0.45">
      <c r="A41" s="1" t="s">
        <v>141</v>
      </c>
      <c r="B41" s="1" t="s">
        <v>173</v>
      </c>
      <c r="C41" s="1" t="s">
        <v>4728</v>
      </c>
      <c r="D41" s="1" t="s">
        <v>4370</v>
      </c>
      <c r="E41" s="12">
        <f t="shared" si="1"/>
        <v>266</v>
      </c>
      <c r="F41" s="14">
        <f>List_edit___3[[#This Row],[Pop. (2017 est.)'[6']]]/List_edit___3[[#This Row],[Area]]</f>
        <v>79.169172932330824</v>
      </c>
    </row>
    <row r="42" spans="1:6" x14ac:dyDescent="0.45">
      <c r="A42" s="1" t="s">
        <v>4729</v>
      </c>
      <c r="B42" s="1" t="s">
        <v>177</v>
      </c>
      <c r="C42" s="1" t="s">
        <v>4730</v>
      </c>
      <c r="D42" s="1" t="s">
        <v>3253</v>
      </c>
      <c r="E42" s="12">
        <f t="shared" si="1"/>
        <v>658</v>
      </c>
      <c r="F42" s="14">
        <f>List_edit___3[[#This Row],[Pop. (2017 est.)'[6']]]/List_edit___3[[#This Row],[Area]]</f>
        <v>786.01367781155011</v>
      </c>
    </row>
    <row r="43" spans="1:6" x14ac:dyDescent="0.45">
      <c r="A43" s="1" t="s">
        <v>4731</v>
      </c>
      <c r="B43" s="1" t="s">
        <v>181</v>
      </c>
      <c r="C43" s="1" t="s">
        <v>4732</v>
      </c>
      <c r="D43" s="1" t="s">
        <v>2132</v>
      </c>
      <c r="E43" s="12">
        <f t="shared" si="1"/>
        <v>731</v>
      </c>
      <c r="F43" s="14">
        <f>List_edit___3[[#This Row],[Pop. (2017 est.)'[6']]]/List_edit___3[[#This Row],[Area]]</f>
        <v>71.545827633378934</v>
      </c>
    </row>
    <row r="44" spans="1:6" x14ac:dyDescent="0.45">
      <c r="A44" s="1" t="s">
        <v>4733</v>
      </c>
      <c r="B44" s="1" t="s">
        <v>185</v>
      </c>
      <c r="C44" s="1" t="s">
        <v>4734</v>
      </c>
      <c r="D44" s="1" t="s">
        <v>1428</v>
      </c>
      <c r="E44" s="12">
        <f t="shared" si="1"/>
        <v>601</v>
      </c>
      <c r="F44" s="14">
        <f>List_edit___3[[#This Row],[Pop. (2017 est.)'[6']]]/List_edit___3[[#This Row],[Area]]</f>
        <v>214.23128119800333</v>
      </c>
    </row>
    <row r="45" spans="1:6" x14ac:dyDescent="0.45">
      <c r="A45" s="1" t="s">
        <v>4735</v>
      </c>
      <c r="B45" s="1" t="s">
        <v>189</v>
      </c>
      <c r="C45" s="1" t="s">
        <v>4736</v>
      </c>
      <c r="D45" s="1" t="s">
        <v>4737</v>
      </c>
      <c r="E45" s="12">
        <f t="shared" si="1"/>
        <v>555</v>
      </c>
      <c r="F45" s="14">
        <f>List_edit___3[[#This Row],[Pop. (2017 est.)'[6']]]/List_edit___3[[#This Row],[Area]]</f>
        <v>107.84504504504504</v>
      </c>
    </row>
    <row r="46" spans="1:6" x14ac:dyDescent="0.45">
      <c r="A46" s="1" t="s">
        <v>2291</v>
      </c>
      <c r="B46" s="1" t="s">
        <v>193</v>
      </c>
      <c r="C46" s="1" t="s">
        <v>4738</v>
      </c>
      <c r="D46" s="1" t="s">
        <v>4739</v>
      </c>
      <c r="E46" s="12">
        <f t="shared" si="1"/>
        <v>375</v>
      </c>
      <c r="F46" s="14">
        <f>List_edit___3[[#This Row],[Pop. (2017 est.)'[6']]]/List_edit___3[[#This Row],[Area]]</f>
        <v>299.08266666666668</v>
      </c>
    </row>
    <row r="47" spans="1:6" x14ac:dyDescent="0.45">
      <c r="A47" s="1" t="s">
        <v>4740</v>
      </c>
      <c r="B47" s="1" t="s">
        <v>198</v>
      </c>
      <c r="C47" s="1" t="s">
        <v>4741</v>
      </c>
      <c r="D47" s="1" t="s">
        <v>2009</v>
      </c>
      <c r="E47" s="12">
        <f t="shared" si="1"/>
        <v>360</v>
      </c>
      <c r="F47" s="14">
        <f>List_edit___3[[#This Row],[Pop. (2017 est.)'[6']]]/List_edit___3[[#This Row],[Area]]</f>
        <v>67.394444444444446</v>
      </c>
    </row>
    <row r="48" spans="1:6" x14ac:dyDescent="0.45">
      <c r="A48" s="1" t="s">
        <v>4742</v>
      </c>
      <c r="B48" s="1" t="s">
        <v>202</v>
      </c>
      <c r="C48" s="1" t="s">
        <v>4743</v>
      </c>
      <c r="D48" s="1" t="s">
        <v>2470</v>
      </c>
      <c r="E48" s="12">
        <f t="shared" si="1"/>
        <v>392</v>
      </c>
      <c r="F48" s="14">
        <f>List_edit___3[[#This Row],[Pop. (2017 est.)'[6']]]/List_edit___3[[#This Row],[Area]]</f>
        <v>134.10969387755102</v>
      </c>
    </row>
    <row r="49" spans="1:6" x14ac:dyDescent="0.45">
      <c r="A49" s="1" t="s">
        <v>4744</v>
      </c>
      <c r="B49" s="1" t="s">
        <v>207</v>
      </c>
      <c r="C49" s="1" t="s">
        <v>4745</v>
      </c>
      <c r="D49" s="1" t="s">
        <v>4483</v>
      </c>
      <c r="E49" s="12">
        <f t="shared" si="1"/>
        <v>1424</v>
      </c>
      <c r="F49" s="14">
        <f>List_edit___3[[#This Row],[Pop. (2017 est.)'[6']]]/List_edit___3[[#This Row],[Area]]</f>
        <v>3.8672752808988764</v>
      </c>
    </row>
    <row r="50" spans="1:6" x14ac:dyDescent="0.45">
      <c r="A50" s="1" t="s">
        <v>4746</v>
      </c>
      <c r="B50" s="1" t="s">
        <v>211</v>
      </c>
      <c r="C50" s="1" t="s">
        <v>4747</v>
      </c>
      <c r="D50" s="1" t="s">
        <v>1699</v>
      </c>
      <c r="E50" s="12">
        <f t="shared" si="1"/>
        <v>597</v>
      </c>
      <c r="F50" s="14">
        <f>List_edit___3[[#This Row],[Pop. (2017 est.)'[6']]]/List_edit___3[[#This Row],[Area]]</f>
        <v>284.41876046901172</v>
      </c>
    </row>
    <row r="51" spans="1:6" x14ac:dyDescent="0.45">
      <c r="A51" s="1" t="s">
        <v>156</v>
      </c>
      <c r="B51" s="1" t="s">
        <v>214</v>
      </c>
      <c r="C51" s="1" t="s">
        <v>4748</v>
      </c>
      <c r="D51" s="1" t="s">
        <v>1395</v>
      </c>
      <c r="E51" s="12">
        <f t="shared" si="1"/>
        <v>494</v>
      </c>
      <c r="F51" s="14">
        <f>List_edit___3[[#This Row],[Pop. (2017 est.)'[6']]]/List_edit___3[[#This Row],[Area]]</f>
        <v>84.463562753036442</v>
      </c>
    </row>
    <row r="52" spans="1:6" x14ac:dyDescent="0.45">
      <c r="A52" s="1" t="s">
        <v>4749</v>
      </c>
      <c r="B52" s="1" t="s">
        <v>217</v>
      </c>
      <c r="C52" s="1" t="s">
        <v>4750</v>
      </c>
      <c r="D52" s="1" t="s">
        <v>4751</v>
      </c>
      <c r="E52" s="12">
        <f t="shared" si="1"/>
        <v>796</v>
      </c>
      <c r="F52" s="14">
        <f>List_edit___3[[#This Row],[Pop. (2017 est.)'[6']]]/List_edit___3[[#This Row],[Area]]</f>
        <v>234.05527638190955</v>
      </c>
    </row>
    <row r="53" spans="1:6" x14ac:dyDescent="0.45">
      <c r="A53" s="1" t="s">
        <v>1815</v>
      </c>
      <c r="B53" s="1" t="s">
        <v>221</v>
      </c>
      <c r="C53" s="1" t="s">
        <v>4752</v>
      </c>
      <c r="D53" s="1" t="s">
        <v>1771</v>
      </c>
      <c r="E53" s="12">
        <f t="shared" si="1"/>
        <v>473</v>
      </c>
      <c r="F53" s="14">
        <f>List_edit___3[[#This Row],[Pop. (2017 est.)'[6']]]/List_edit___3[[#This Row],[Area]]</f>
        <v>20.668076109936575</v>
      </c>
    </row>
    <row r="54" spans="1:6" x14ac:dyDescent="0.45">
      <c r="A54" s="1" t="s">
        <v>176</v>
      </c>
      <c r="B54" s="1" t="s">
        <v>225</v>
      </c>
      <c r="C54" s="1" t="s">
        <v>4753</v>
      </c>
      <c r="D54" s="1" t="s">
        <v>4754</v>
      </c>
      <c r="E54" s="12">
        <f t="shared" si="1"/>
        <v>259</v>
      </c>
      <c r="F54" s="14">
        <f>List_edit___3[[#This Row],[Pop. (2017 est.)'[6']]]/List_edit___3[[#This Row],[Area]]</f>
        <v>230.90733590733592</v>
      </c>
    </row>
    <row r="55" spans="1:6" x14ac:dyDescent="0.45">
      <c r="A55" s="1" t="s">
        <v>4755</v>
      </c>
      <c r="B55" s="1" t="s">
        <v>231</v>
      </c>
      <c r="C55" s="1" t="s">
        <v>4756</v>
      </c>
      <c r="D55" s="1" t="s">
        <v>2535</v>
      </c>
      <c r="E55" s="12">
        <f t="shared" si="1"/>
        <v>402</v>
      </c>
      <c r="F55" s="14">
        <f>List_edit___3[[#This Row],[Pop. (2017 est.)'[6']]]/List_edit___3[[#This Row],[Area]]</f>
        <v>144.11442786069651</v>
      </c>
    </row>
    <row r="56" spans="1:6" x14ac:dyDescent="0.45">
      <c r="A56" s="1" t="s">
        <v>789</v>
      </c>
      <c r="B56" s="1" t="s">
        <v>234</v>
      </c>
      <c r="C56" s="1" t="s">
        <v>4757</v>
      </c>
      <c r="D56" s="1" t="s">
        <v>4758</v>
      </c>
      <c r="E56" s="12">
        <f t="shared" si="1"/>
        <v>307</v>
      </c>
      <c r="F56" s="14">
        <f>List_edit___3[[#This Row],[Pop. (2017 est.)'[6']]]/List_edit___3[[#This Row],[Area]]</f>
        <v>262.22801302931595</v>
      </c>
    </row>
    <row r="57" spans="1:6" x14ac:dyDescent="0.45">
      <c r="A57" s="1" t="s">
        <v>4759</v>
      </c>
      <c r="B57" s="1" t="s">
        <v>238</v>
      </c>
      <c r="C57" s="1" t="s">
        <v>4760</v>
      </c>
      <c r="D57" s="1" t="s">
        <v>1320</v>
      </c>
      <c r="E57" s="12">
        <f t="shared" si="1"/>
        <v>446</v>
      </c>
      <c r="F57" s="14">
        <f>List_edit___3[[#This Row],[Pop. (2017 est.)'[6']]]/List_edit___3[[#This Row],[Area]]</f>
        <v>76.591928251121075</v>
      </c>
    </row>
    <row r="58" spans="1:6" x14ac:dyDescent="0.45">
      <c r="A58" s="1" t="s">
        <v>188</v>
      </c>
      <c r="B58" s="1" t="s">
        <v>242</v>
      </c>
      <c r="C58" s="1" t="s">
        <v>4761</v>
      </c>
      <c r="D58" s="1" t="s">
        <v>1833</v>
      </c>
      <c r="E58" s="12">
        <f t="shared" si="1"/>
        <v>519</v>
      </c>
      <c r="F58" s="14">
        <f>List_edit___3[[#This Row],[Pop. (2017 est.)'[6']]]/List_edit___3[[#This Row],[Area]]</f>
        <v>41.131021194605012</v>
      </c>
    </row>
    <row r="59" spans="1:6" x14ac:dyDescent="0.45">
      <c r="A59" s="1" t="s">
        <v>192</v>
      </c>
      <c r="B59" s="1" t="s">
        <v>246</v>
      </c>
      <c r="C59" s="1" t="s">
        <v>4762</v>
      </c>
      <c r="D59" s="1" t="s">
        <v>1611</v>
      </c>
      <c r="E59" s="12">
        <f t="shared" si="1"/>
        <v>452</v>
      </c>
      <c r="F59" s="14">
        <f>List_edit___3[[#This Row],[Pop. (2017 est.)'[6']]]/List_edit___3[[#This Row],[Area]]</f>
        <v>51.387168141592923</v>
      </c>
    </row>
    <row r="60" spans="1:6" x14ac:dyDescent="0.45">
      <c r="A60" s="1" t="s">
        <v>1509</v>
      </c>
      <c r="B60" s="1" t="s">
        <v>250</v>
      </c>
      <c r="C60" s="1" t="s">
        <v>4763</v>
      </c>
      <c r="D60" s="1" t="s">
        <v>4764</v>
      </c>
      <c r="E60" s="12">
        <f t="shared" si="1"/>
        <v>461</v>
      </c>
      <c r="F60" s="14">
        <f>List_edit___3[[#This Row],[Pop. (2017 est.)'[6']]]/List_edit___3[[#This Row],[Area]]</f>
        <v>97.76355748373102</v>
      </c>
    </row>
    <row r="61" spans="1:6" x14ac:dyDescent="0.45">
      <c r="A61" s="1" t="s">
        <v>4679</v>
      </c>
      <c r="B61" s="1" t="s">
        <v>254</v>
      </c>
      <c r="C61" s="1" t="s">
        <v>4765</v>
      </c>
      <c r="D61" s="1" t="s">
        <v>1560</v>
      </c>
      <c r="E61" s="12">
        <f t="shared" si="1"/>
        <v>546</v>
      </c>
      <c r="F61" s="14">
        <f>List_edit___3[[#This Row],[Pop. (2017 est.)'[6']]]/List_edit___3[[#This Row],[Area]]</f>
        <v>1894.3040293040292</v>
      </c>
    </row>
    <row r="62" spans="1:6" x14ac:dyDescent="0.45">
      <c r="A62" s="1" t="s">
        <v>1865</v>
      </c>
      <c r="B62" s="1" t="s">
        <v>258</v>
      </c>
      <c r="C62" s="1" t="s">
        <v>4766</v>
      </c>
      <c r="D62" s="1" t="s">
        <v>2265</v>
      </c>
      <c r="E62" s="12">
        <f t="shared" si="1"/>
        <v>222</v>
      </c>
      <c r="F62" s="14">
        <f>List_edit___3[[#This Row],[Pop. (2017 est.)'[6']]]/List_edit___3[[#This Row],[Area]]</f>
        <v>68.265765765765764</v>
      </c>
    </row>
    <row r="63" spans="1:6" x14ac:dyDescent="0.45">
      <c r="A63" s="1" t="s">
        <v>11</v>
      </c>
      <c r="B63" s="1" t="s">
        <v>262</v>
      </c>
      <c r="C63" s="1" t="s">
        <v>4767</v>
      </c>
      <c r="D63" s="1" t="s">
        <v>2233</v>
      </c>
      <c r="E63" s="12">
        <f t="shared" si="1"/>
        <v>502</v>
      </c>
      <c r="F63" s="14">
        <f>List_edit___3[[#This Row],[Pop. (2017 est.)'[6']]]/List_edit___3[[#This Row],[Area]]</f>
        <v>54.671314741035857</v>
      </c>
    </row>
    <row r="64" spans="1:6" x14ac:dyDescent="0.45">
      <c r="A64" s="1" t="s">
        <v>4768</v>
      </c>
      <c r="B64" s="1" t="s">
        <v>265</v>
      </c>
      <c r="C64" s="1" t="s">
        <v>4769</v>
      </c>
      <c r="D64" s="1" t="s">
        <v>4119</v>
      </c>
      <c r="E64" s="12">
        <f t="shared" si="1"/>
        <v>706</v>
      </c>
      <c r="F64" s="14">
        <f>List_edit___3[[#This Row],[Pop. (2017 est.)'[6']]]/List_edit___3[[#This Row],[Area]]</f>
        <v>133.41501416430594</v>
      </c>
    </row>
    <row r="65" spans="1:6" x14ac:dyDescent="0.45">
      <c r="A65" s="1" t="s">
        <v>4770</v>
      </c>
      <c r="B65" s="1" t="s">
        <v>269</v>
      </c>
      <c r="C65" s="1" t="s">
        <v>4771</v>
      </c>
      <c r="D65" s="1" t="s">
        <v>1489</v>
      </c>
      <c r="E65" s="12">
        <f t="shared" ref="E65:E101" si="2">VALUE(LEFT(D65,SEARCH("sq",D65)-2))</f>
        <v>543</v>
      </c>
      <c r="F65" s="14">
        <f>List_edit___3[[#This Row],[Pop. (2017 est.)'[6']]]/List_edit___3[[#This Row],[Area]]</f>
        <v>173.34254143646407</v>
      </c>
    </row>
    <row r="66" spans="1:6" x14ac:dyDescent="0.45">
      <c r="A66" s="1" t="s">
        <v>4669</v>
      </c>
      <c r="B66" s="1" t="s">
        <v>273</v>
      </c>
      <c r="C66" s="1" t="s">
        <v>4772</v>
      </c>
      <c r="D66" s="1" t="s">
        <v>4773</v>
      </c>
      <c r="E66" s="12">
        <f t="shared" si="2"/>
        <v>328</v>
      </c>
      <c r="F66" s="14">
        <f>List_edit___3[[#This Row],[Pop. (2017 est.)'[6']]]/List_edit___3[[#This Row],[Area]]</f>
        <v>670.32317073170736</v>
      </c>
    </row>
    <row r="67" spans="1:6" x14ac:dyDescent="0.45">
      <c r="A67" s="1" t="s">
        <v>4774</v>
      </c>
      <c r="B67" s="1" t="s">
        <v>277</v>
      </c>
      <c r="C67" s="1" t="s">
        <v>4775</v>
      </c>
      <c r="D67" s="1" t="s">
        <v>3133</v>
      </c>
      <c r="E67" s="12">
        <f t="shared" si="2"/>
        <v>551</v>
      </c>
      <c r="F67" s="14">
        <f>List_edit___3[[#This Row],[Pop. (2017 est.)'[6']]]/List_edit___3[[#This Row],[Area]]</f>
        <v>37.070780399274049</v>
      </c>
    </row>
    <row r="68" spans="1:6" x14ac:dyDescent="0.45">
      <c r="A68" s="1" t="s">
        <v>4776</v>
      </c>
      <c r="B68" s="1" t="s">
        <v>282</v>
      </c>
      <c r="C68" s="1" t="s">
        <v>4777</v>
      </c>
      <c r="D68" s="1" t="s">
        <v>2895</v>
      </c>
      <c r="E68" s="12">
        <f t="shared" si="2"/>
        <v>909</v>
      </c>
      <c r="F68" s="14">
        <f>List_edit___3[[#This Row],[Pop. (2017 est.)'[6']]]/List_edit___3[[#This Row],[Area]]</f>
        <v>211.97469746974699</v>
      </c>
    </row>
    <row r="69" spans="1:6" x14ac:dyDescent="0.45">
      <c r="A69" s="1" t="s">
        <v>1277</v>
      </c>
      <c r="B69" s="1" t="s">
        <v>956</v>
      </c>
      <c r="C69" s="1" t="s">
        <v>4778</v>
      </c>
      <c r="D69" s="1" t="s">
        <v>1839</v>
      </c>
      <c r="E69" s="12">
        <f t="shared" si="2"/>
        <v>401</v>
      </c>
      <c r="F69" s="14">
        <f>List_edit___3[[#This Row],[Pop. (2017 est.)'[6']]]/List_edit___3[[#This Row],[Area]]</f>
        <v>353.64588528678303</v>
      </c>
    </row>
    <row r="70" spans="1:6" x14ac:dyDescent="0.45">
      <c r="A70" s="1" t="s">
        <v>4779</v>
      </c>
      <c r="B70" s="1" t="s">
        <v>963</v>
      </c>
      <c r="C70" s="1" t="s">
        <v>4780</v>
      </c>
      <c r="D70" s="1" t="s">
        <v>4514</v>
      </c>
      <c r="E70" s="12">
        <f t="shared" si="2"/>
        <v>566</v>
      </c>
      <c r="F70" s="14">
        <f>List_edit___3[[#This Row],[Pop. (2017 est.)'[6']]]/List_edit___3[[#This Row],[Area]]</f>
        <v>22.620141342756185</v>
      </c>
    </row>
    <row r="71" spans="1:6" x14ac:dyDescent="0.45">
      <c r="A71" s="1" t="s">
        <v>4682</v>
      </c>
      <c r="B71" s="1" t="s">
        <v>970</v>
      </c>
      <c r="C71" s="1" t="s">
        <v>4781</v>
      </c>
      <c r="D71" s="1" t="s">
        <v>3114</v>
      </c>
      <c r="E71" s="12">
        <f t="shared" si="2"/>
        <v>289</v>
      </c>
      <c r="F71" s="14">
        <f>List_edit___3[[#This Row],[Pop. (2017 est.)'[6']]]/List_edit___3[[#This Row],[Area]]</f>
        <v>136.83737024221455</v>
      </c>
    </row>
    <row r="72" spans="1:6" x14ac:dyDescent="0.45">
      <c r="A72" s="1" t="s">
        <v>4782</v>
      </c>
      <c r="B72" s="1" t="s">
        <v>976</v>
      </c>
      <c r="C72" s="1" t="s">
        <v>4783</v>
      </c>
      <c r="D72" s="1" t="s">
        <v>4784</v>
      </c>
      <c r="E72" s="12">
        <f t="shared" si="2"/>
        <v>933</v>
      </c>
      <c r="F72" s="14">
        <f>List_edit___3[[#This Row],[Pop. (2017 est.)'[6']]]/List_edit___3[[#This Row],[Area]]</f>
        <v>61.768488745980704</v>
      </c>
    </row>
    <row r="73" spans="1:6" x14ac:dyDescent="0.45">
      <c r="A73" s="1" t="s">
        <v>4785</v>
      </c>
      <c r="B73" s="1" t="s">
        <v>983</v>
      </c>
      <c r="C73" s="1" t="s">
        <v>4786</v>
      </c>
      <c r="D73" s="1" t="s">
        <v>2020</v>
      </c>
      <c r="E73" s="12">
        <f t="shared" si="2"/>
        <v>329</v>
      </c>
      <c r="F73" s="14">
        <f>List_edit___3[[#This Row],[Pop. (2017 est.)'[6']]]/List_edit___3[[#This Row],[Area]]</f>
        <v>41.051671732522799</v>
      </c>
    </row>
    <row r="74" spans="1:6" x14ac:dyDescent="0.45">
      <c r="A74" s="1" t="s">
        <v>4787</v>
      </c>
      <c r="B74" s="1" t="s">
        <v>990</v>
      </c>
      <c r="C74" s="1" t="s">
        <v>4788</v>
      </c>
      <c r="D74" s="1" t="s">
        <v>1716</v>
      </c>
      <c r="E74" s="12">
        <f t="shared" si="2"/>
        <v>404</v>
      </c>
      <c r="F74" s="14">
        <f>List_edit___3[[#This Row],[Pop. (2017 est.)'[6']]]/List_edit___3[[#This Row],[Area]]</f>
        <v>97.128712871287135</v>
      </c>
    </row>
    <row r="75" spans="1:6" x14ac:dyDescent="0.45">
      <c r="A75" s="1" t="s">
        <v>4789</v>
      </c>
      <c r="B75" s="1" t="s">
        <v>998</v>
      </c>
      <c r="C75" s="1" t="s">
        <v>4790</v>
      </c>
      <c r="D75" s="1" t="s">
        <v>4204</v>
      </c>
      <c r="E75" s="12">
        <f t="shared" si="2"/>
        <v>655</v>
      </c>
      <c r="F75" s="14">
        <f>List_edit___3[[#This Row],[Pop. (2017 est.)'[6']]]/List_edit___3[[#This Row],[Area]]</f>
        <v>269.44122137404582</v>
      </c>
    </row>
    <row r="76" spans="1:6" x14ac:dyDescent="0.45">
      <c r="A76" s="1" t="s">
        <v>889</v>
      </c>
      <c r="B76" s="1" t="s">
        <v>1006</v>
      </c>
      <c r="C76" s="1" t="s">
        <v>4791</v>
      </c>
      <c r="D76" s="1" t="s">
        <v>2347</v>
      </c>
      <c r="E76" s="12">
        <f t="shared" si="2"/>
        <v>239</v>
      </c>
      <c r="F76" s="14">
        <f>List_edit___3[[#This Row],[Pop. (2017 est.)'[6']]]/List_edit___3[[#This Row],[Area]]</f>
        <v>85.4979079497908</v>
      </c>
    </row>
    <row r="77" spans="1:6" x14ac:dyDescent="0.45">
      <c r="A77" s="1" t="s">
        <v>237</v>
      </c>
      <c r="B77" s="1" t="s">
        <v>1784</v>
      </c>
      <c r="C77" s="1" t="s">
        <v>4792</v>
      </c>
      <c r="D77" s="1" t="s">
        <v>4793</v>
      </c>
      <c r="E77" s="12">
        <f t="shared" si="2"/>
        <v>790</v>
      </c>
      <c r="F77" s="14">
        <f>List_edit___3[[#This Row],[Pop. (2017 est.)'[6']]]/List_edit___3[[#This Row],[Area]]</f>
        <v>180.79367088607594</v>
      </c>
    </row>
    <row r="78" spans="1:6" x14ac:dyDescent="0.45">
      <c r="A78" s="1" t="s">
        <v>1676</v>
      </c>
      <c r="B78" s="1" t="s">
        <v>1787</v>
      </c>
      <c r="C78" s="1" t="s">
        <v>4794</v>
      </c>
      <c r="D78" s="1" t="s">
        <v>1719</v>
      </c>
      <c r="E78" s="12">
        <f t="shared" si="2"/>
        <v>480</v>
      </c>
      <c r="F78" s="14">
        <f>List_edit___3[[#This Row],[Pop. (2017 est.)'[6']]]/List_edit___3[[#This Row],[Area]]</f>
        <v>94.681250000000006</v>
      </c>
    </row>
    <row r="79" spans="1:6" x14ac:dyDescent="0.45">
      <c r="A79" s="1" t="s">
        <v>4795</v>
      </c>
      <c r="B79" s="1" t="s">
        <v>1791</v>
      </c>
      <c r="C79" s="1" t="s">
        <v>4796</v>
      </c>
      <c r="D79" s="1" t="s">
        <v>3436</v>
      </c>
      <c r="E79" s="12">
        <f t="shared" si="2"/>
        <v>951</v>
      </c>
      <c r="F79" s="14">
        <f>List_edit___3[[#This Row],[Pop. (2017 est.)'[6']]]/List_edit___3[[#This Row],[Area]]</f>
        <v>141.10094637223975</v>
      </c>
    </row>
    <row r="80" spans="1:6" x14ac:dyDescent="0.45">
      <c r="A80" s="1" t="s">
        <v>4548</v>
      </c>
      <c r="B80" s="1" t="s">
        <v>1794</v>
      </c>
      <c r="C80" s="1" t="s">
        <v>4797</v>
      </c>
      <c r="D80" s="1" t="s">
        <v>1550</v>
      </c>
      <c r="E80" s="12">
        <f t="shared" si="2"/>
        <v>572</v>
      </c>
      <c r="F80" s="14">
        <f>List_edit___3[[#This Row],[Pop. (2017 est.)'[6']]]/List_edit___3[[#This Row],[Area]]</f>
        <v>160.08041958041957</v>
      </c>
    </row>
    <row r="81" spans="1:6" x14ac:dyDescent="0.45">
      <c r="A81" s="1" t="s">
        <v>3217</v>
      </c>
      <c r="B81" s="1" t="s">
        <v>1798</v>
      </c>
      <c r="C81" s="1" t="s">
        <v>4798</v>
      </c>
      <c r="D81" s="1" t="s">
        <v>4799</v>
      </c>
      <c r="E81" s="12">
        <f t="shared" si="2"/>
        <v>524</v>
      </c>
      <c r="F81" s="14">
        <f>List_edit___3[[#This Row],[Pop. (2017 est.)'[6']]]/List_edit___3[[#This Row],[Area]]</f>
        <v>265.15267175572518</v>
      </c>
    </row>
    <row r="82" spans="1:6" x14ac:dyDescent="0.45">
      <c r="A82" s="1" t="s">
        <v>4800</v>
      </c>
      <c r="B82" s="1" t="s">
        <v>1802</v>
      </c>
      <c r="C82" s="1" t="s">
        <v>4801</v>
      </c>
      <c r="D82" s="1" t="s">
        <v>4514</v>
      </c>
      <c r="E82" s="12">
        <f t="shared" si="2"/>
        <v>566</v>
      </c>
      <c r="F82" s="14">
        <f>List_edit___3[[#This Row],[Pop. (2017 est.)'[6']]]/List_edit___3[[#This Row],[Area]]</f>
        <v>117.53180212014134</v>
      </c>
    </row>
    <row r="83" spans="1:6" x14ac:dyDescent="0.45">
      <c r="A83" s="1" t="s">
        <v>4802</v>
      </c>
      <c r="B83" s="1" t="s">
        <v>1805</v>
      </c>
      <c r="C83" s="1" t="s">
        <v>4803</v>
      </c>
      <c r="D83" s="1" t="s">
        <v>4804</v>
      </c>
      <c r="E83" s="12">
        <f t="shared" si="2"/>
        <v>947</v>
      </c>
      <c r="F83" s="14">
        <f>List_edit___3[[#This Row],[Pop. (2017 est.)'[6']]]/List_edit___3[[#This Row],[Area]]</f>
        <v>67.227032734952488</v>
      </c>
    </row>
    <row r="84" spans="1:6" x14ac:dyDescent="0.45">
      <c r="A84" s="1" t="s">
        <v>4265</v>
      </c>
      <c r="B84" s="1" t="s">
        <v>1809</v>
      </c>
      <c r="C84" s="1" t="s">
        <v>4805</v>
      </c>
      <c r="D84" s="1" t="s">
        <v>2317</v>
      </c>
      <c r="E84" s="12">
        <f t="shared" si="2"/>
        <v>321</v>
      </c>
      <c r="F84" s="14">
        <f>List_edit___3[[#This Row],[Pop. (2017 est.)'[6']]]/List_edit___3[[#This Row],[Area]]</f>
        <v>110.42056074766356</v>
      </c>
    </row>
    <row r="85" spans="1:6" x14ac:dyDescent="0.45">
      <c r="A85" s="1" t="s">
        <v>4806</v>
      </c>
      <c r="B85" s="1" t="s">
        <v>1812</v>
      </c>
      <c r="C85" s="1" t="s">
        <v>4807</v>
      </c>
      <c r="D85" s="1" t="s">
        <v>1716</v>
      </c>
      <c r="E85" s="12">
        <f t="shared" si="2"/>
        <v>404</v>
      </c>
      <c r="F85" s="14">
        <f>List_edit___3[[#This Row],[Pop. (2017 est.)'[6']]]/List_edit___3[[#This Row],[Area]]</f>
        <v>150.68069306930693</v>
      </c>
    </row>
    <row r="86" spans="1:6" x14ac:dyDescent="0.45">
      <c r="A86" s="1" t="s">
        <v>4717</v>
      </c>
      <c r="B86" s="1" t="s">
        <v>1816</v>
      </c>
      <c r="C86" s="1" t="s">
        <v>4809</v>
      </c>
      <c r="D86" s="1" t="s">
        <v>3301</v>
      </c>
      <c r="E86" s="12">
        <f t="shared" si="2"/>
        <v>456</v>
      </c>
      <c r="F86" s="14">
        <f>List_edit___3[[#This Row],[Pop. (2017 est.)'[6']]]/List_edit___3[[#This Row],[Area]]</f>
        <v>101.14912280701755</v>
      </c>
    </row>
    <row r="87" spans="1:6" x14ac:dyDescent="0.45">
      <c r="A87" s="1" t="s">
        <v>4808</v>
      </c>
      <c r="B87" s="1" t="s">
        <v>1818</v>
      </c>
      <c r="C87" s="1" t="s">
        <v>4810</v>
      </c>
      <c r="D87" s="1" t="s">
        <v>2764</v>
      </c>
      <c r="E87" s="12">
        <f t="shared" si="2"/>
        <v>538</v>
      </c>
      <c r="F87" s="14">
        <f>List_edit___3[[#This Row],[Pop. (2017 est.)'[6']]]/List_edit___3[[#This Row],[Area]]</f>
        <v>134.41449814126395</v>
      </c>
    </row>
    <row r="88" spans="1:6" x14ac:dyDescent="0.45">
      <c r="A88" s="1" t="s">
        <v>4811</v>
      </c>
      <c r="B88" s="1" t="s">
        <v>1821</v>
      </c>
      <c r="C88" s="1" t="s">
        <v>4812</v>
      </c>
      <c r="D88" s="1" t="s">
        <v>3281</v>
      </c>
      <c r="E88" s="12">
        <f t="shared" si="2"/>
        <v>541</v>
      </c>
      <c r="F88" s="14">
        <f>List_edit___3[[#This Row],[Pop. (2017 est.)'[6']]]/List_edit___3[[#This Row],[Area]]</f>
        <v>26.262476894639555</v>
      </c>
    </row>
    <row r="89" spans="1:6" x14ac:dyDescent="0.45">
      <c r="A89" s="1" t="s">
        <v>4813</v>
      </c>
      <c r="B89" s="1" t="s">
        <v>1824</v>
      </c>
      <c r="C89" s="1" t="s">
        <v>4814</v>
      </c>
      <c r="D89" s="1" t="s">
        <v>2671</v>
      </c>
      <c r="E89" s="12">
        <f t="shared" si="2"/>
        <v>381</v>
      </c>
      <c r="F89" s="14">
        <f>List_edit___3[[#This Row],[Pop. (2017 est.)'[6']]]/List_edit___3[[#This Row],[Area]]</f>
        <v>87.377952755905511</v>
      </c>
    </row>
    <row r="90" spans="1:6" x14ac:dyDescent="0.45">
      <c r="A90" s="1" t="s">
        <v>4815</v>
      </c>
      <c r="B90" s="1" t="s">
        <v>1828</v>
      </c>
      <c r="C90" s="1" t="s">
        <v>4816</v>
      </c>
      <c r="D90" s="1" t="s">
        <v>2140</v>
      </c>
      <c r="E90" s="12">
        <f t="shared" si="2"/>
        <v>600</v>
      </c>
      <c r="F90" s="14">
        <f>List_edit___3[[#This Row],[Pop. (2017 est.)'[6']]]/List_edit___3[[#This Row],[Area]]</f>
        <v>6.8166666666666664</v>
      </c>
    </row>
    <row r="91" spans="1:6" x14ac:dyDescent="0.45">
      <c r="A91" s="1" t="s">
        <v>573</v>
      </c>
      <c r="B91" s="1" t="s">
        <v>1831</v>
      </c>
      <c r="C91" s="1" t="s">
        <v>4817</v>
      </c>
      <c r="D91" s="1" t="s">
        <v>2619</v>
      </c>
      <c r="E91" s="12">
        <f t="shared" si="2"/>
        <v>640</v>
      </c>
      <c r="F91" s="14">
        <f>List_edit___3[[#This Row],[Pop. (2017 est.)'[6']]]/List_edit___3[[#This Row],[Area]]</f>
        <v>347.0234375</v>
      </c>
    </row>
    <row r="92" spans="1:6" x14ac:dyDescent="0.45">
      <c r="A92" s="1" t="s">
        <v>4818</v>
      </c>
      <c r="B92" s="1" t="s">
        <v>1834</v>
      </c>
      <c r="C92" s="1" t="s">
        <v>4819</v>
      </c>
      <c r="D92" s="1" t="s">
        <v>3226</v>
      </c>
      <c r="E92" s="12">
        <f t="shared" si="2"/>
        <v>270</v>
      </c>
      <c r="F92" s="14">
        <f>List_edit___3[[#This Row],[Pop. (2017 est.)'[6']]]/List_edit___3[[#This Row],[Area]]</f>
        <v>164.5185185185185</v>
      </c>
    </row>
    <row r="93" spans="1:6" x14ac:dyDescent="0.45">
      <c r="A93" s="1" t="s">
        <v>4820</v>
      </c>
      <c r="B93" s="1" t="s">
        <v>1837</v>
      </c>
      <c r="C93" s="1" t="s">
        <v>4821</v>
      </c>
      <c r="D93" s="1" t="s">
        <v>2203</v>
      </c>
      <c r="E93" s="12">
        <f t="shared" si="2"/>
        <v>857</v>
      </c>
      <c r="F93" s="14">
        <f>List_edit___3[[#This Row],[Pop. (2017 est.)'[6']]]/List_edit___3[[#This Row],[Area]]</f>
        <v>1194.6452742123688</v>
      </c>
    </row>
    <row r="94" spans="1:6" x14ac:dyDescent="0.45">
      <c r="A94" s="1" t="s">
        <v>1746</v>
      </c>
      <c r="B94" s="1" t="s">
        <v>472</v>
      </c>
      <c r="C94" s="1" t="s">
        <v>4822</v>
      </c>
      <c r="D94" s="1" t="s">
        <v>1619</v>
      </c>
      <c r="E94" s="12">
        <f t="shared" si="2"/>
        <v>444</v>
      </c>
      <c r="F94" s="14">
        <f>List_edit___3[[#This Row],[Pop. (2017 est.)'[6']]]/List_edit___3[[#This Row],[Area]]</f>
        <v>45.472972972972975</v>
      </c>
    </row>
    <row r="95" spans="1:6" x14ac:dyDescent="0.45">
      <c r="A95" s="1" t="s">
        <v>62</v>
      </c>
      <c r="B95" s="1" t="s">
        <v>1843</v>
      </c>
      <c r="C95" s="1" t="s">
        <v>4823</v>
      </c>
      <c r="D95" s="1" t="s">
        <v>1657</v>
      </c>
      <c r="E95" s="12">
        <f t="shared" si="2"/>
        <v>424</v>
      </c>
      <c r="F95" s="14">
        <f>List_edit___3[[#This Row],[Pop. (2017 est.)'[6']]]/List_edit___3[[#This Row],[Area]]</f>
        <v>29.08254716981132</v>
      </c>
    </row>
    <row r="96" spans="1:6" x14ac:dyDescent="0.45">
      <c r="A96" s="1" t="s">
        <v>4824</v>
      </c>
      <c r="B96" s="1" t="s">
        <v>1854</v>
      </c>
      <c r="C96" s="1" t="s">
        <v>4825</v>
      </c>
      <c r="D96" s="1" t="s">
        <v>4826</v>
      </c>
      <c r="E96" s="12">
        <f t="shared" si="2"/>
        <v>313</v>
      </c>
      <c r="F96" s="14">
        <f>List_edit___3[[#This Row],[Pop. (2017 est.)'[6']]]/List_edit___3[[#This Row],[Area]]</f>
        <v>170.67412140575081</v>
      </c>
    </row>
    <row r="97" spans="1:6" x14ac:dyDescent="0.45">
      <c r="A97" s="1" t="s">
        <v>2030</v>
      </c>
      <c r="B97" s="1" t="s">
        <v>1858</v>
      </c>
      <c r="C97" s="1" t="s">
        <v>4827</v>
      </c>
      <c r="D97" s="1" t="s">
        <v>4828</v>
      </c>
      <c r="E97" s="12">
        <f t="shared" si="2"/>
        <v>557</v>
      </c>
      <c r="F97" s="14">
        <f>List_edit___3[[#This Row],[Pop. (2017 est.)'[6']]]/List_edit___3[[#This Row],[Area]]</f>
        <v>223.51166965888689</v>
      </c>
    </row>
    <row r="98" spans="1:6" x14ac:dyDescent="0.45">
      <c r="A98" s="1" t="s">
        <v>1720</v>
      </c>
      <c r="B98" s="1" t="s">
        <v>1846</v>
      </c>
      <c r="C98" s="1" t="s">
        <v>4829</v>
      </c>
      <c r="D98" s="1" t="s">
        <v>2158</v>
      </c>
      <c r="E98" s="12">
        <f t="shared" si="2"/>
        <v>760</v>
      </c>
      <c r="F98" s="14">
        <f>List_edit___3[[#This Row],[Pop. (2017 est.)'[6']]]/List_edit___3[[#This Row],[Area]]</f>
        <v>90.16447368421052</v>
      </c>
    </row>
    <row r="99" spans="1:6" x14ac:dyDescent="0.45">
      <c r="A99" s="1" t="s">
        <v>3020</v>
      </c>
      <c r="B99" s="1" t="s">
        <v>488</v>
      </c>
      <c r="C99" s="1" t="s">
        <v>4830</v>
      </c>
      <c r="D99" s="1" t="s">
        <v>2528</v>
      </c>
      <c r="E99" s="12">
        <f t="shared" si="2"/>
        <v>374</v>
      </c>
      <c r="F99" s="14">
        <f>List_edit___3[[#This Row],[Pop. (2017 est.)'[6']]]/List_edit___3[[#This Row],[Area]]</f>
        <v>217.59090909090909</v>
      </c>
    </row>
    <row r="100" spans="1:6" x14ac:dyDescent="0.45">
      <c r="A100" s="1" t="s">
        <v>4831</v>
      </c>
      <c r="B100" s="1" t="s">
        <v>1850</v>
      </c>
      <c r="C100" s="1" t="s">
        <v>4832</v>
      </c>
      <c r="D100" s="1" t="s">
        <v>3162</v>
      </c>
      <c r="E100" s="12">
        <f t="shared" si="2"/>
        <v>337</v>
      </c>
      <c r="F100" s="14">
        <f>List_edit___3[[#This Row],[Pop. (2017 est.)'[6']]]/List_edit___3[[#This Row],[Area]]</f>
        <v>112.24035608308606</v>
      </c>
    </row>
    <row r="101" spans="1:6" x14ac:dyDescent="0.45">
      <c r="A101" s="1" t="s">
        <v>4833</v>
      </c>
      <c r="B101" s="1" t="s">
        <v>1861</v>
      </c>
      <c r="C101" s="1" t="s">
        <v>4834</v>
      </c>
      <c r="D101" s="1" t="s">
        <v>4826</v>
      </c>
      <c r="E101" s="12">
        <f t="shared" si="2"/>
        <v>313</v>
      </c>
      <c r="F101" s="14">
        <f>List_edit___3[[#This Row],[Pop. (2017 est.)'[6']]]/List_edit___3[[#This Row],[Area]]</f>
        <v>56.246006389776355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91EC2-F200-4C55-A470-A741EB5F6FB4}">
  <dimension ref="A1:J76"/>
  <sheetViews>
    <sheetView workbookViewId="0">
      <selection activeCell="M13" sqref="M13"/>
    </sheetView>
  </sheetViews>
  <sheetFormatPr defaultRowHeight="14.25" x14ac:dyDescent="0.45"/>
  <cols>
    <col min="1" max="1" width="19.3984375" bestFit="1" customWidth="1"/>
    <col min="2" max="2" width="11" bestFit="1" customWidth="1"/>
    <col min="3" max="3" width="23.265625" hidden="1" customWidth="1"/>
    <col min="4" max="4" width="17.265625" hidden="1" customWidth="1"/>
    <col min="5" max="6" width="64.59765625" hidden="1" customWidth="1"/>
    <col min="7" max="7" width="14.59765625" bestFit="1" customWidth="1"/>
    <col min="8" max="8" width="21.265625" bestFit="1" customWidth="1"/>
  </cols>
  <sheetData>
    <row r="1" spans="1:10" x14ac:dyDescent="0.45">
      <c r="A1" t="s">
        <v>0</v>
      </c>
      <c r="B1" t="s">
        <v>5</v>
      </c>
      <c r="C1" t="s">
        <v>532</v>
      </c>
      <c r="D1" t="s">
        <v>533</v>
      </c>
      <c r="E1" t="s">
        <v>372</v>
      </c>
      <c r="F1" t="s">
        <v>534</v>
      </c>
      <c r="G1" t="s">
        <v>288</v>
      </c>
      <c r="H1" t="s">
        <v>535</v>
      </c>
      <c r="I1" t="s">
        <v>292</v>
      </c>
      <c r="J1" t="s">
        <v>7421</v>
      </c>
    </row>
    <row r="2" spans="1:10" x14ac:dyDescent="0.45">
      <c r="A2" s="1" t="s">
        <v>536</v>
      </c>
      <c r="B2" s="1" t="s">
        <v>10</v>
      </c>
      <c r="C2" s="1" t="s">
        <v>537</v>
      </c>
      <c r="D2" s="1" t="s">
        <v>538</v>
      </c>
      <c r="E2" s="1" t="s">
        <v>539</v>
      </c>
      <c r="F2" s="1" t="s">
        <v>540</v>
      </c>
      <c r="G2" s="1" t="s">
        <v>541</v>
      </c>
      <c r="H2" s="1" t="s">
        <v>542</v>
      </c>
      <c r="I2" s="1">
        <f t="shared" ref="I2:I32" si="0">VALUE(LEFT(H2,SEARCH("sq",H2)-2))</f>
        <v>1033.79</v>
      </c>
      <c r="J2" s="1">
        <f>Table_1__12[[#This Row],[Population'[12']]]/Table_1__12[[#This Row],[Area]]</f>
        <v>36.086444007858546</v>
      </c>
    </row>
    <row r="3" spans="1:10" x14ac:dyDescent="0.45">
      <c r="A3" s="1" t="s">
        <v>543</v>
      </c>
      <c r="B3" s="1" t="s">
        <v>16</v>
      </c>
      <c r="C3" s="1" t="s">
        <v>544</v>
      </c>
      <c r="D3" s="1" t="s">
        <v>545</v>
      </c>
      <c r="E3" s="1" t="s">
        <v>546</v>
      </c>
      <c r="F3" s="1" t="s">
        <v>547</v>
      </c>
      <c r="G3" s="1" t="s">
        <v>548</v>
      </c>
      <c r="H3" s="1" t="s">
        <v>549</v>
      </c>
      <c r="I3" s="1">
        <f t="shared" si="0"/>
        <v>939.08</v>
      </c>
      <c r="J3" s="1">
        <f>Table_1__12[[#This Row],[Population'[12']]]/Table_1__12[[#This Row],[Area]]</f>
        <v>24.508875739644971</v>
      </c>
    </row>
    <row r="4" spans="1:10" x14ac:dyDescent="0.45">
      <c r="A4" s="1" t="s">
        <v>550</v>
      </c>
      <c r="B4" s="1" t="s">
        <v>20</v>
      </c>
      <c r="C4" s="1" t="s">
        <v>551</v>
      </c>
      <c r="D4" s="1" t="s">
        <v>552</v>
      </c>
      <c r="E4" s="1" t="s">
        <v>553</v>
      </c>
      <c r="F4" s="1" t="s">
        <v>554</v>
      </c>
      <c r="G4" s="1" t="s">
        <v>555</v>
      </c>
      <c r="H4" s="1" t="s">
        <v>556</v>
      </c>
      <c r="I4" s="1">
        <f t="shared" si="0"/>
        <v>586.74</v>
      </c>
      <c r="J4" s="1">
        <f>Table_1__12[[#This Row],[Population'[12']]]/Table_1__12[[#This Row],[Area]]</f>
        <v>39.291228070175436</v>
      </c>
    </row>
    <row r="5" spans="1:10" x14ac:dyDescent="0.45">
      <c r="A5" s="1" t="s">
        <v>557</v>
      </c>
      <c r="B5" s="1" t="s">
        <v>25</v>
      </c>
      <c r="C5" s="1" t="s">
        <v>558</v>
      </c>
      <c r="D5" s="1" t="s">
        <v>559</v>
      </c>
      <c r="E5" s="1" t="s">
        <v>62</v>
      </c>
      <c r="F5" s="1" t="s">
        <v>560</v>
      </c>
      <c r="G5" s="1" t="s">
        <v>561</v>
      </c>
      <c r="H5" s="1" t="s">
        <v>562</v>
      </c>
      <c r="I5" s="1">
        <f t="shared" si="0"/>
        <v>884.86</v>
      </c>
      <c r="J5" s="1">
        <f>Table_1__12[[#This Row],[Population'[12']]]/Table_1__12[[#This Row],[Area]]</f>
        <v>9.813411078717202</v>
      </c>
    </row>
    <row r="6" spans="1:10" x14ac:dyDescent="0.45">
      <c r="A6" s="1" t="s">
        <v>563</v>
      </c>
      <c r="B6" s="1" t="s">
        <v>29</v>
      </c>
      <c r="C6" s="1" t="s">
        <v>564</v>
      </c>
      <c r="D6" s="1" t="s">
        <v>565</v>
      </c>
      <c r="E6" s="1" t="s">
        <v>566</v>
      </c>
      <c r="F6" s="1" t="s">
        <v>567</v>
      </c>
      <c r="G6" s="1" t="s">
        <v>568</v>
      </c>
      <c r="H6" s="1" t="s">
        <v>569</v>
      </c>
      <c r="I6" s="1">
        <f t="shared" si="0"/>
        <v>601.82000000000005</v>
      </c>
      <c r="J6" s="1">
        <f>Table_1__12[[#This Row],[Population'[12']]]/Table_1__12[[#This Row],[Area]]</f>
        <v>179.7170542635659</v>
      </c>
    </row>
    <row r="7" spans="1:10" x14ac:dyDescent="0.45">
      <c r="A7" s="1" t="s">
        <v>570</v>
      </c>
      <c r="B7" s="1" t="s">
        <v>33</v>
      </c>
      <c r="C7" s="1" t="s">
        <v>571</v>
      </c>
      <c r="D7" s="1" t="s">
        <v>572</v>
      </c>
      <c r="E7" s="1" t="s">
        <v>573</v>
      </c>
      <c r="F7" s="1" t="s">
        <v>574</v>
      </c>
      <c r="G7" s="1" t="s">
        <v>575</v>
      </c>
      <c r="H7" s="1" t="s">
        <v>576</v>
      </c>
      <c r="I7" s="1">
        <f t="shared" si="0"/>
        <v>654.38</v>
      </c>
      <c r="J7" s="1">
        <f>Table_1__12[[#This Row],[Population'[12']]]/Table_1__12[[#This Row],[Area]]</f>
        <v>78.273504273504273</v>
      </c>
    </row>
    <row r="8" spans="1:10" x14ac:dyDescent="0.45">
      <c r="A8" s="1" t="s">
        <v>40</v>
      </c>
      <c r="B8" s="1" t="s">
        <v>37</v>
      </c>
      <c r="C8" s="1" t="s">
        <v>577</v>
      </c>
      <c r="D8" s="1" t="s">
        <v>578</v>
      </c>
      <c r="E8" s="1" t="s">
        <v>579</v>
      </c>
      <c r="F8" s="1" t="s">
        <v>580</v>
      </c>
      <c r="G8" s="1" t="s">
        <v>581</v>
      </c>
      <c r="H8" s="1" t="s">
        <v>582</v>
      </c>
      <c r="I8" s="1">
        <f t="shared" si="0"/>
        <v>632.54</v>
      </c>
      <c r="J8" s="1">
        <f>Table_1__12[[#This Row],[Population'[12']]]/Table_1__12[[#This Row],[Area]]</f>
        <v>433.14197530864197</v>
      </c>
    </row>
    <row r="9" spans="1:10" x14ac:dyDescent="0.45">
      <c r="A9" s="1" t="s">
        <v>583</v>
      </c>
      <c r="B9" s="1" t="s">
        <v>41</v>
      </c>
      <c r="C9" s="1" t="s">
        <v>584</v>
      </c>
      <c r="D9" s="1" t="s">
        <v>585</v>
      </c>
      <c r="E9" s="1" t="s">
        <v>586</v>
      </c>
      <c r="F9" s="1" t="s">
        <v>587</v>
      </c>
      <c r="G9" s="1" t="s">
        <v>588</v>
      </c>
      <c r="H9" s="1" t="s">
        <v>589</v>
      </c>
      <c r="I9" s="1">
        <f t="shared" si="0"/>
        <v>638.80999999999995</v>
      </c>
      <c r="J9" s="1">
        <f>Table_1__12[[#This Row],[Population'[12']]]/Table_1__12[[#This Row],[Area]]</f>
        <v>218.82826086956521</v>
      </c>
    </row>
    <row r="10" spans="1:10" x14ac:dyDescent="0.45">
      <c r="A10" s="1" t="s">
        <v>590</v>
      </c>
      <c r="B10" s="1" t="s">
        <v>45</v>
      </c>
      <c r="C10" s="1" t="s">
        <v>591</v>
      </c>
      <c r="D10" s="1" t="s">
        <v>592</v>
      </c>
      <c r="E10" s="1" t="s">
        <v>536</v>
      </c>
      <c r="F10" s="1" t="s">
        <v>593</v>
      </c>
      <c r="G10" s="1" t="s">
        <v>594</v>
      </c>
      <c r="H10" s="1" t="s">
        <v>595</v>
      </c>
      <c r="I10" s="1">
        <f t="shared" si="0"/>
        <v>690.88</v>
      </c>
      <c r="J10" s="1">
        <f>Table_1__12[[#This Row],[Population'[12']]]/Table_1__12[[#This Row],[Area]]</f>
        <v>69.595238095238102</v>
      </c>
    </row>
    <row r="11" spans="1:10" x14ac:dyDescent="0.45">
      <c r="A11" s="1" t="s">
        <v>596</v>
      </c>
      <c r="B11" s="1" t="s">
        <v>49</v>
      </c>
      <c r="C11" s="1" t="s">
        <v>597</v>
      </c>
      <c r="D11" s="1" t="s">
        <v>598</v>
      </c>
      <c r="E11" s="1" t="s">
        <v>599</v>
      </c>
      <c r="F11" s="1" t="s">
        <v>600</v>
      </c>
      <c r="G11" s="1" t="s">
        <v>601</v>
      </c>
      <c r="H11" s="1" t="s">
        <v>602</v>
      </c>
      <c r="I11" s="1">
        <f t="shared" si="0"/>
        <v>882.6</v>
      </c>
      <c r="J11" s="1">
        <f>Table_1__12[[#This Row],[Population'[12']]]/Table_1__12[[#This Row],[Area]]</f>
        <v>42.126106194690266</v>
      </c>
    </row>
    <row r="12" spans="1:10" x14ac:dyDescent="0.45">
      <c r="A12" s="1" t="s">
        <v>65</v>
      </c>
      <c r="B12" s="1" t="s">
        <v>53</v>
      </c>
      <c r="C12" s="1" t="s">
        <v>603</v>
      </c>
      <c r="D12" s="1" t="s">
        <v>552</v>
      </c>
      <c r="E12" s="1" t="s">
        <v>604</v>
      </c>
      <c r="F12" s="1" t="s">
        <v>605</v>
      </c>
      <c r="G12" s="1" t="s">
        <v>606</v>
      </c>
      <c r="H12" s="1" t="s">
        <v>607</v>
      </c>
      <c r="I12" s="1">
        <f t="shared" si="0"/>
        <v>641.41999999999996</v>
      </c>
      <c r="J12" s="1">
        <f>Table_1__12[[#This Row],[Population'[12']]]/Table_1__12[[#This Row],[Area]]</f>
        <v>625.84799999999996</v>
      </c>
    </row>
    <row r="13" spans="1:10" x14ac:dyDescent="0.45">
      <c r="A13" s="1" t="s">
        <v>69</v>
      </c>
      <c r="B13" s="1" t="s">
        <v>57</v>
      </c>
      <c r="C13" s="1" t="s">
        <v>608</v>
      </c>
      <c r="D13" s="1" t="s">
        <v>609</v>
      </c>
      <c r="E13" s="1" t="s">
        <v>610</v>
      </c>
      <c r="F13" s="1" t="s">
        <v>611</v>
      </c>
      <c r="G13" s="1" t="s">
        <v>612</v>
      </c>
      <c r="H13" s="1" t="s">
        <v>613</v>
      </c>
      <c r="I13" s="1">
        <f t="shared" si="0"/>
        <v>591.91</v>
      </c>
      <c r="J13" s="1">
        <f>Table_1__12[[#This Row],[Population'[12']]]/Table_1__12[[#This Row],[Area]]</f>
        <v>59.506912442396313</v>
      </c>
    </row>
    <row r="14" spans="1:10" x14ac:dyDescent="0.45">
      <c r="A14" s="1" t="s">
        <v>614</v>
      </c>
      <c r="B14" s="1" t="s">
        <v>61</v>
      </c>
      <c r="C14" s="1" t="s">
        <v>615</v>
      </c>
      <c r="D14" s="1" t="s">
        <v>616</v>
      </c>
      <c r="E14" s="1" t="s">
        <v>617</v>
      </c>
      <c r="F14" s="1" t="s">
        <v>618</v>
      </c>
      <c r="G14" s="1" t="s">
        <v>619</v>
      </c>
      <c r="H14" s="1" t="s">
        <v>620</v>
      </c>
      <c r="I14" s="1">
        <f t="shared" si="0"/>
        <v>598.79999999999995</v>
      </c>
      <c r="J14" s="1">
        <f>Table_1__12[[#This Row],[Population'[12']]]/Table_1__12[[#This Row],[Area]]</f>
        <v>41.862612612612615</v>
      </c>
    </row>
    <row r="15" spans="1:10" x14ac:dyDescent="0.45">
      <c r="A15" s="1" t="s">
        <v>621</v>
      </c>
      <c r="B15" s="1" t="s">
        <v>66</v>
      </c>
      <c r="C15" s="1" t="s">
        <v>622</v>
      </c>
      <c r="D15" s="1" t="s">
        <v>623</v>
      </c>
      <c r="E15" s="1" t="s">
        <v>624</v>
      </c>
      <c r="F15" s="1" t="s">
        <v>625</v>
      </c>
      <c r="G15" s="1" t="s">
        <v>626</v>
      </c>
      <c r="H15" s="1" t="s">
        <v>627</v>
      </c>
      <c r="I15" s="1">
        <f t="shared" si="0"/>
        <v>766.86</v>
      </c>
      <c r="J15" s="1">
        <f>Table_1__12[[#This Row],[Population'[12']]]/Table_1__12[[#This Row],[Area]]</f>
        <v>31.180161943319838</v>
      </c>
    </row>
    <row r="16" spans="1:10" x14ac:dyDescent="0.45">
      <c r="A16" s="1" t="s">
        <v>628</v>
      </c>
      <c r="B16" s="1" t="s">
        <v>70</v>
      </c>
      <c r="C16" s="1" t="s">
        <v>629</v>
      </c>
      <c r="D16" s="1" t="s">
        <v>630</v>
      </c>
      <c r="E16" s="1" t="s">
        <v>631</v>
      </c>
      <c r="F16" s="1" t="s">
        <v>632</v>
      </c>
      <c r="G16" s="1" t="s">
        <v>633</v>
      </c>
      <c r="H16" s="1" t="s">
        <v>634</v>
      </c>
      <c r="I16" s="1">
        <f t="shared" si="0"/>
        <v>566.66</v>
      </c>
      <c r="J16" s="1">
        <f>Table_1__12[[#This Row],[Population'[12']]]/Table_1__12[[#This Row],[Area]]</f>
        <v>72.882352941176464</v>
      </c>
    </row>
    <row r="17" spans="1:10" x14ac:dyDescent="0.45">
      <c r="A17" s="1" t="s">
        <v>635</v>
      </c>
      <c r="B17" s="1" t="s">
        <v>74</v>
      </c>
      <c r="C17" s="1" t="s">
        <v>636</v>
      </c>
      <c r="D17" s="1" t="s">
        <v>637</v>
      </c>
      <c r="E17" s="1" t="s">
        <v>638</v>
      </c>
      <c r="F17" s="1" t="s">
        <v>639</v>
      </c>
      <c r="G17" s="1" t="s">
        <v>640</v>
      </c>
      <c r="H17" s="1" t="s">
        <v>641</v>
      </c>
      <c r="I17" s="1">
        <f t="shared" si="0"/>
        <v>712.98</v>
      </c>
      <c r="J17" s="1">
        <f>Table_1__12[[#This Row],[Population'[12']]]/Table_1__12[[#This Row],[Area]]</f>
        <v>106.43338213762812</v>
      </c>
    </row>
    <row r="18" spans="1:10" x14ac:dyDescent="0.45">
      <c r="A18" s="1" t="s">
        <v>642</v>
      </c>
      <c r="B18" s="1" t="s">
        <v>79</v>
      </c>
      <c r="C18" s="1" t="s">
        <v>643</v>
      </c>
      <c r="D18" s="1" t="s">
        <v>644</v>
      </c>
      <c r="E18" s="1" t="s">
        <v>631</v>
      </c>
      <c r="F18" s="1" t="s">
        <v>645</v>
      </c>
      <c r="G18" s="1" t="s">
        <v>646</v>
      </c>
      <c r="H18" s="1" t="s">
        <v>647</v>
      </c>
      <c r="I18" s="1">
        <f t="shared" si="0"/>
        <v>604.20000000000005</v>
      </c>
      <c r="J18" s="1">
        <f>Table_1__12[[#This Row],[Population'[12']]]/Table_1__12[[#This Row],[Area]]</f>
        <v>27.827918170878458</v>
      </c>
    </row>
    <row r="19" spans="1:10" x14ac:dyDescent="0.45">
      <c r="A19" s="1" t="s">
        <v>648</v>
      </c>
      <c r="B19" s="1" t="s">
        <v>84</v>
      </c>
      <c r="C19" s="1" t="s">
        <v>226</v>
      </c>
      <c r="D19" s="1" t="s">
        <v>649</v>
      </c>
      <c r="E19" s="1" t="s">
        <v>650</v>
      </c>
      <c r="F19" s="1" t="s">
        <v>651</v>
      </c>
      <c r="G19" s="1" t="s">
        <v>652</v>
      </c>
      <c r="H19" s="1" t="s">
        <v>653</v>
      </c>
      <c r="I19" s="1">
        <f t="shared" si="0"/>
        <v>636.74</v>
      </c>
      <c r="J19" s="1">
        <f>Table_1__12[[#This Row],[Population'[12']]]/Table_1__12[[#This Row],[Area]]</f>
        <v>125.79679144385027</v>
      </c>
    </row>
    <row r="20" spans="1:10" x14ac:dyDescent="0.45">
      <c r="A20" s="1" t="s">
        <v>654</v>
      </c>
      <c r="B20" s="1" t="s">
        <v>89</v>
      </c>
      <c r="C20" s="1" t="s">
        <v>655</v>
      </c>
      <c r="D20" s="1" t="s">
        <v>656</v>
      </c>
      <c r="E20" s="1" t="s">
        <v>657</v>
      </c>
      <c r="F20" s="1" t="s">
        <v>658</v>
      </c>
      <c r="G20" s="1" t="s">
        <v>659</v>
      </c>
      <c r="H20" s="1" t="s">
        <v>660</v>
      </c>
      <c r="I20" s="1">
        <f t="shared" si="0"/>
        <v>622.33000000000004</v>
      </c>
      <c r="J20" s="1">
        <f>Table_1__12[[#This Row],[Population'[12']]]/Table_1__12[[#This Row],[Area]]</f>
        <v>23.228571428571428</v>
      </c>
    </row>
    <row r="21" spans="1:10" x14ac:dyDescent="0.45">
      <c r="A21" s="1" t="s">
        <v>109</v>
      </c>
      <c r="B21" s="1" t="s">
        <v>93</v>
      </c>
      <c r="C21" s="1" t="s">
        <v>661</v>
      </c>
      <c r="D21" s="1" t="s">
        <v>662</v>
      </c>
      <c r="E21" s="1" t="s">
        <v>663</v>
      </c>
      <c r="F21" s="1" t="s">
        <v>664</v>
      </c>
      <c r="G21" s="1" t="s">
        <v>665</v>
      </c>
      <c r="H21" s="1" t="s">
        <v>666</v>
      </c>
      <c r="I21" s="1">
        <f t="shared" si="0"/>
        <v>668.16</v>
      </c>
      <c r="J21" s="1">
        <f>Table_1__12[[#This Row],[Population'[12']]]/Table_1__12[[#This Row],[Area]]</f>
        <v>81.590476190476195</v>
      </c>
    </row>
    <row r="22" spans="1:10" x14ac:dyDescent="0.45">
      <c r="A22" s="1" t="s">
        <v>667</v>
      </c>
      <c r="B22" s="1" t="s">
        <v>98</v>
      </c>
      <c r="C22" s="1" t="s">
        <v>668</v>
      </c>
      <c r="D22" s="1" t="s">
        <v>669</v>
      </c>
      <c r="E22" s="1" t="s">
        <v>670</v>
      </c>
      <c r="F22" s="1" t="s">
        <v>671</v>
      </c>
      <c r="G22" s="1" t="s">
        <v>672</v>
      </c>
      <c r="H22" s="1" t="s">
        <v>673</v>
      </c>
      <c r="I22" s="1">
        <f t="shared" si="0"/>
        <v>819.52</v>
      </c>
      <c r="J22" s="1">
        <f>Table_1__12[[#This Row],[Population'[12']]]/Table_1__12[[#This Row],[Area]]</f>
        <v>45.008097165991906</v>
      </c>
    </row>
    <row r="23" spans="1:10" x14ac:dyDescent="0.45">
      <c r="A23" s="1" t="s">
        <v>674</v>
      </c>
      <c r="B23" s="1" t="s">
        <v>103</v>
      </c>
      <c r="C23" s="1" t="s">
        <v>675</v>
      </c>
      <c r="D23" s="1" t="s">
        <v>676</v>
      </c>
      <c r="E23" s="1" t="s">
        <v>677</v>
      </c>
      <c r="F23" s="1" t="s">
        <v>678</v>
      </c>
      <c r="G23" s="1" t="s">
        <v>679</v>
      </c>
      <c r="H23" s="1" t="s">
        <v>680</v>
      </c>
      <c r="I23" s="1">
        <f t="shared" si="0"/>
        <v>835.65</v>
      </c>
      <c r="J23" s="1">
        <f>Table_1__12[[#This Row],[Population'[12']]]/Table_1__12[[#This Row],[Area]]</f>
        <v>223.6072144288577</v>
      </c>
    </row>
    <row r="24" spans="1:10" x14ac:dyDescent="0.45">
      <c r="A24" s="1" t="s">
        <v>681</v>
      </c>
      <c r="B24" s="1" t="s">
        <v>106</v>
      </c>
      <c r="C24" s="1" t="s">
        <v>682</v>
      </c>
      <c r="D24" s="1" t="s">
        <v>683</v>
      </c>
      <c r="E24" s="1" t="s">
        <v>684</v>
      </c>
      <c r="F24" s="1" t="s">
        <v>685</v>
      </c>
      <c r="G24" s="1" t="s">
        <v>686</v>
      </c>
      <c r="H24" s="1" t="s">
        <v>687</v>
      </c>
      <c r="I24" s="1">
        <f t="shared" si="0"/>
        <v>664.01</v>
      </c>
      <c r="J24" s="1">
        <f>Table_1__12[[#This Row],[Population'[12']]]/Table_1__12[[#This Row],[Area]]</f>
        <v>401.51851851851853</v>
      </c>
    </row>
    <row r="25" spans="1:10" x14ac:dyDescent="0.45">
      <c r="A25" s="1" t="s">
        <v>80</v>
      </c>
      <c r="B25" s="1" t="s">
        <v>110</v>
      </c>
      <c r="C25" s="1" t="s">
        <v>688</v>
      </c>
      <c r="D25" s="1" t="s">
        <v>689</v>
      </c>
      <c r="E25" s="1" t="s">
        <v>690</v>
      </c>
      <c r="F25" s="1" t="s">
        <v>691</v>
      </c>
      <c r="G25" s="1" t="s">
        <v>692</v>
      </c>
      <c r="H25" s="1" t="s">
        <v>693</v>
      </c>
      <c r="I25" s="1">
        <f t="shared" si="0"/>
        <v>619.69000000000005</v>
      </c>
      <c r="J25" s="1">
        <f>Table_1__12[[#This Row],[Population'[12']]]/Table_1__12[[#This Row],[Area]]</f>
        <v>17.023047375160051</v>
      </c>
    </row>
    <row r="26" spans="1:10" x14ac:dyDescent="0.45">
      <c r="A26" s="1" t="s">
        <v>694</v>
      </c>
      <c r="B26" s="1" t="s">
        <v>114</v>
      </c>
      <c r="C26" s="1" t="s">
        <v>695</v>
      </c>
      <c r="D26" s="1" t="s">
        <v>696</v>
      </c>
      <c r="E26" s="1" t="s">
        <v>697</v>
      </c>
      <c r="F26" s="1" t="s">
        <v>698</v>
      </c>
      <c r="G26" s="1" t="s">
        <v>699</v>
      </c>
      <c r="H26" s="1" t="s">
        <v>700</v>
      </c>
      <c r="I26" s="1">
        <f t="shared" si="0"/>
        <v>620.32000000000005</v>
      </c>
      <c r="J26" s="1">
        <f>Table_1__12[[#This Row],[Population'[12']]]/Table_1__12[[#This Row],[Area]]</f>
        <v>628.2590909090909</v>
      </c>
    </row>
    <row r="27" spans="1:10" x14ac:dyDescent="0.45">
      <c r="A27" s="1" t="s">
        <v>701</v>
      </c>
      <c r="B27" s="1" t="s">
        <v>118</v>
      </c>
      <c r="C27" s="1" t="s">
        <v>702</v>
      </c>
      <c r="D27" s="1" t="s">
        <v>703</v>
      </c>
      <c r="E27" s="1" t="s">
        <v>704</v>
      </c>
      <c r="F27" s="1" t="s">
        <v>705</v>
      </c>
      <c r="G27" s="1" t="s">
        <v>706</v>
      </c>
      <c r="H27" s="1" t="s">
        <v>707</v>
      </c>
      <c r="I27" s="1">
        <f t="shared" si="0"/>
        <v>734.57</v>
      </c>
      <c r="J27" s="1">
        <f>Table_1__12[[#This Row],[Population'[12']]]/Table_1__12[[#This Row],[Area]]</f>
        <v>52.357429718875501</v>
      </c>
    </row>
    <row r="28" spans="1:10" x14ac:dyDescent="0.45">
      <c r="A28" s="1" t="s">
        <v>708</v>
      </c>
      <c r="B28" s="1" t="s">
        <v>122</v>
      </c>
      <c r="C28" s="1" t="s">
        <v>709</v>
      </c>
      <c r="D28" s="1" t="s">
        <v>710</v>
      </c>
      <c r="E28" s="1" t="s">
        <v>711</v>
      </c>
      <c r="F28" s="1" t="s">
        <v>712</v>
      </c>
      <c r="G28" s="1" t="s">
        <v>713</v>
      </c>
      <c r="H28" s="1" t="s">
        <v>714</v>
      </c>
      <c r="I28" s="1">
        <f t="shared" si="0"/>
        <v>633.01</v>
      </c>
      <c r="J28" s="1">
        <f>Table_1__12[[#This Row],[Population'[12']]]/Table_1__12[[#This Row],[Area]]</f>
        <v>81.926751592356695</v>
      </c>
    </row>
    <row r="29" spans="1:10" x14ac:dyDescent="0.45">
      <c r="A29" s="1" t="s">
        <v>141</v>
      </c>
      <c r="B29" s="1" t="s">
        <v>126</v>
      </c>
      <c r="C29" s="1" t="s">
        <v>715</v>
      </c>
      <c r="D29" s="1" t="s">
        <v>716</v>
      </c>
      <c r="E29" s="1" t="s">
        <v>717</v>
      </c>
      <c r="F29" s="1" t="s">
        <v>718</v>
      </c>
      <c r="G29" s="1" t="s">
        <v>719</v>
      </c>
      <c r="H29" s="1" t="s">
        <v>720</v>
      </c>
      <c r="I29" s="1">
        <f t="shared" si="0"/>
        <v>579.65</v>
      </c>
      <c r="J29" s="1">
        <f>Table_1__12[[#This Row],[Population'[12']]]/Table_1__12[[#This Row],[Area]]</f>
        <v>521.96933962264154</v>
      </c>
    </row>
    <row r="30" spans="1:10" x14ac:dyDescent="0.45">
      <c r="A30" s="1" t="s">
        <v>721</v>
      </c>
      <c r="B30" s="1" t="s">
        <v>130</v>
      </c>
      <c r="C30" s="1" t="s">
        <v>722</v>
      </c>
      <c r="D30" s="1" t="s">
        <v>598</v>
      </c>
      <c r="E30" s="1" t="s">
        <v>599</v>
      </c>
      <c r="F30" s="1" t="s">
        <v>723</v>
      </c>
      <c r="G30" s="1" t="s">
        <v>724</v>
      </c>
      <c r="H30" s="1" t="s">
        <v>725</v>
      </c>
      <c r="I30" s="1">
        <f t="shared" si="0"/>
        <v>741.36</v>
      </c>
      <c r="J30" s="1">
        <f>Table_1__12[[#This Row],[Population'[12']]]/Table_1__12[[#This Row],[Area]]</f>
        <v>993.93388429752065</v>
      </c>
    </row>
    <row r="31" spans="1:10" x14ac:dyDescent="0.45">
      <c r="A31" s="1" t="s">
        <v>726</v>
      </c>
      <c r="B31" s="1" t="s">
        <v>133</v>
      </c>
      <c r="C31" s="1" t="s">
        <v>727</v>
      </c>
      <c r="D31" s="1" t="s">
        <v>728</v>
      </c>
      <c r="E31" s="1" t="s">
        <v>729</v>
      </c>
      <c r="F31" s="1" t="s">
        <v>730</v>
      </c>
      <c r="G31" s="1" t="s">
        <v>731</v>
      </c>
      <c r="H31" s="1" t="s">
        <v>732</v>
      </c>
      <c r="I31" s="1">
        <f t="shared" si="0"/>
        <v>622.16</v>
      </c>
      <c r="J31" s="1">
        <f>Table_1__12[[#This Row],[Population'[12']]]/Table_1__12[[#This Row],[Area]]</f>
        <v>15.97948717948718</v>
      </c>
    </row>
    <row r="32" spans="1:10" x14ac:dyDescent="0.45">
      <c r="A32" s="1" t="s">
        <v>733</v>
      </c>
      <c r="B32" s="1" t="s">
        <v>138</v>
      </c>
      <c r="C32" s="1" t="s">
        <v>734</v>
      </c>
      <c r="D32" s="1" t="s">
        <v>616</v>
      </c>
      <c r="E32" s="1" t="s">
        <v>735</v>
      </c>
      <c r="F32" s="1" t="s">
        <v>736</v>
      </c>
      <c r="G32" s="1" t="s">
        <v>737</v>
      </c>
      <c r="H32" s="1" t="s">
        <v>738</v>
      </c>
      <c r="I32" s="1">
        <f t="shared" si="0"/>
        <v>595.20000000000005</v>
      </c>
      <c r="J32" s="1">
        <f>Table_1__12[[#This Row],[Population'[12']]]/Table_1__12[[#This Row],[Area]]</f>
        <v>1859.3566433566434</v>
      </c>
    </row>
    <row r="33" spans="1:10" x14ac:dyDescent="0.45">
      <c r="A33" s="1" t="s">
        <v>739</v>
      </c>
      <c r="B33" s="1" t="s">
        <v>142</v>
      </c>
      <c r="C33" s="1" t="s">
        <v>740</v>
      </c>
      <c r="D33" s="1" t="s">
        <v>741</v>
      </c>
      <c r="E33" s="1" t="s">
        <v>742</v>
      </c>
      <c r="F33" s="1" t="s">
        <v>743</v>
      </c>
      <c r="G33" s="1" t="s">
        <v>744</v>
      </c>
      <c r="H33" s="1" t="s">
        <v>745</v>
      </c>
      <c r="I33" s="1">
        <f t="shared" ref="I33:I64" si="1">VALUE(LEFT(H33,SEARCH("sq",H33)-2))</f>
        <v>771.57</v>
      </c>
      <c r="J33" s="1">
        <f>Table_1__12[[#This Row],[Population'[12']]]/Table_1__12[[#This Row],[Area]]</f>
        <v>8.3040791100123617</v>
      </c>
    </row>
    <row r="34" spans="1:10" x14ac:dyDescent="0.45">
      <c r="A34" s="1" t="s">
        <v>746</v>
      </c>
      <c r="B34" s="1" t="s">
        <v>146</v>
      </c>
      <c r="C34" s="1" t="s">
        <v>747</v>
      </c>
      <c r="D34" s="1" t="s">
        <v>748</v>
      </c>
      <c r="E34" s="1" t="s">
        <v>749</v>
      </c>
      <c r="F34" s="1" t="s">
        <v>750</v>
      </c>
      <c r="G34" s="1" t="s">
        <v>751</v>
      </c>
      <c r="H34" s="1" t="s">
        <v>752</v>
      </c>
      <c r="I34" s="1">
        <f t="shared" si="1"/>
        <v>584.02</v>
      </c>
      <c r="J34" s="1">
        <f>Table_1__12[[#This Row],[Population'[12']]]/Table_1__12[[#This Row],[Area]]</f>
        <v>2080.7117647058822</v>
      </c>
    </row>
    <row r="35" spans="1:10" x14ac:dyDescent="0.45">
      <c r="A35" s="1" t="s">
        <v>156</v>
      </c>
      <c r="B35" s="1" t="s">
        <v>149</v>
      </c>
      <c r="C35" s="1" t="s">
        <v>753</v>
      </c>
      <c r="D35" s="1" t="s">
        <v>754</v>
      </c>
      <c r="E35" s="1" t="s">
        <v>755</v>
      </c>
      <c r="F35" s="1" t="s">
        <v>756</v>
      </c>
      <c r="G35" s="1" t="s">
        <v>757</v>
      </c>
      <c r="H35" s="1" t="s">
        <v>758</v>
      </c>
      <c r="I35" s="1">
        <f t="shared" si="1"/>
        <v>641.45000000000005</v>
      </c>
      <c r="J35" s="1">
        <f>Table_1__12[[#This Row],[Population'[12']]]/Table_1__12[[#This Row],[Area]]</f>
        <v>72.070116861435721</v>
      </c>
    </row>
    <row r="36" spans="1:10" x14ac:dyDescent="0.45">
      <c r="A36" s="1" t="s">
        <v>160</v>
      </c>
      <c r="B36" s="1" t="s">
        <v>153</v>
      </c>
      <c r="C36" s="1" t="s">
        <v>759</v>
      </c>
      <c r="D36" s="1" t="s">
        <v>728</v>
      </c>
      <c r="E36" s="1" t="s">
        <v>760</v>
      </c>
      <c r="F36" s="1" t="s">
        <v>761</v>
      </c>
      <c r="G36" s="1" t="s">
        <v>762</v>
      </c>
      <c r="H36" s="1" t="s">
        <v>763</v>
      </c>
      <c r="I36" s="1">
        <f t="shared" si="1"/>
        <v>913.7</v>
      </c>
      <c r="J36" s="1">
        <f>Table_1__12[[#This Row],[Population'[12']]]/Table_1__12[[#This Row],[Area]]</f>
        <v>83.581521739130437</v>
      </c>
    </row>
    <row r="37" spans="1:10" x14ac:dyDescent="0.45">
      <c r="A37" s="1" t="s">
        <v>764</v>
      </c>
      <c r="B37" s="1" t="s">
        <v>157</v>
      </c>
      <c r="C37" s="1" t="s">
        <v>765</v>
      </c>
      <c r="D37" s="1" t="s">
        <v>766</v>
      </c>
      <c r="E37" s="1" t="s">
        <v>767</v>
      </c>
      <c r="F37" s="1" t="s">
        <v>768</v>
      </c>
      <c r="G37" s="1" t="s">
        <v>769</v>
      </c>
      <c r="H37" s="1" t="s">
        <v>770</v>
      </c>
      <c r="I37" s="1">
        <f t="shared" si="1"/>
        <v>682.74</v>
      </c>
      <c r="J37" s="1">
        <f>Table_1__12[[#This Row],[Population'[12']]]/Table_1__12[[#This Row],[Area]]</f>
        <v>453.8862068965517</v>
      </c>
    </row>
    <row r="38" spans="1:10" x14ac:dyDescent="0.45">
      <c r="A38" s="1" t="s">
        <v>771</v>
      </c>
      <c r="B38" s="1" t="s">
        <v>161</v>
      </c>
      <c r="C38" s="1" t="s">
        <v>772</v>
      </c>
      <c r="D38" s="1" t="s">
        <v>773</v>
      </c>
      <c r="E38" s="1" t="s">
        <v>774</v>
      </c>
      <c r="F38" s="1" t="s">
        <v>775</v>
      </c>
      <c r="G38" s="1" t="s">
        <v>776</v>
      </c>
      <c r="H38" s="1" t="s">
        <v>777</v>
      </c>
      <c r="I38" s="1">
        <f t="shared" si="1"/>
        <v>545.07000000000005</v>
      </c>
      <c r="J38" s="1">
        <f>Table_1__12[[#This Row],[Population'[12']]]/Table_1__12[[#This Row],[Area]]</f>
        <v>73.899563318777297</v>
      </c>
    </row>
    <row r="39" spans="1:10" x14ac:dyDescent="0.45">
      <c r="A39" s="1" t="s">
        <v>172</v>
      </c>
      <c r="B39" s="1" t="s">
        <v>165</v>
      </c>
      <c r="C39" s="1" t="s">
        <v>778</v>
      </c>
      <c r="D39" s="1" t="s">
        <v>779</v>
      </c>
      <c r="E39" s="1" t="s">
        <v>780</v>
      </c>
      <c r="F39" s="1" t="s">
        <v>781</v>
      </c>
      <c r="G39" s="1" t="s">
        <v>782</v>
      </c>
      <c r="H39" s="1" t="s">
        <v>783</v>
      </c>
      <c r="I39" s="1">
        <f t="shared" si="1"/>
        <v>592.34</v>
      </c>
      <c r="J39" s="1">
        <f>Table_1__12[[#This Row],[Population'[12']]]/Table_1__12[[#This Row],[Area]]</f>
        <v>295.55079006772007</v>
      </c>
    </row>
    <row r="40" spans="1:10" x14ac:dyDescent="0.45">
      <c r="A40" s="1" t="s">
        <v>176</v>
      </c>
      <c r="B40" s="1" t="s">
        <v>169</v>
      </c>
      <c r="C40" s="1" t="s">
        <v>784</v>
      </c>
      <c r="D40" s="1" t="s">
        <v>616</v>
      </c>
      <c r="E40" s="1" t="s">
        <v>785</v>
      </c>
      <c r="F40" s="1" t="s">
        <v>786</v>
      </c>
      <c r="G40" s="1" t="s">
        <v>787</v>
      </c>
      <c r="H40" s="1" t="s">
        <v>788</v>
      </c>
      <c r="I40" s="1">
        <f t="shared" si="1"/>
        <v>619.47</v>
      </c>
      <c r="J40" s="1">
        <f>Table_1__12[[#This Row],[Population'[12']]]/Table_1__12[[#This Row],[Area]]</f>
        <v>38.769230769230766</v>
      </c>
    </row>
    <row r="41" spans="1:10" x14ac:dyDescent="0.45">
      <c r="A41" s="1" t="s">
        <v>789</v>
      </c>
      <c r="B41" s="1" t="s">
        <v>173</v>
      </c>
      <c r="C41" s="1" t="s">
        <v>790</v>
      </c>
      <c r="D41" s="1" t="s">
        <v>791</v>
      </c>
      <c r="E41" s="1" t="s">
        <v>792</v>
      </c>
      <c r="F41" s="1" t="s">
        <v>793</v>
      </c>
      <c r="G41" s="1" t="s">
        <v>794</v>
      </c>
      <c r="H41" s="1" t="s">
        <v>795</v>
      </c>
      <c r="I41" s="1">
        <f t="shared" si="1"/>
        <v>572.16999999999996</v>
      </c>
      <c r="J41" s="1">
        <f>Table_1__12[[#This Row],[Population'[12']]]/Table_1__12[[#This Row],[Area]]</f>
        <v>86.153284671532845</v>
      </c>
    </row>
    <row r="42" spans="1:10" x14ac:dyDescent="0.45">
      <c r="A42" s="1" t="s">
        <v>796</v>
      </c>
      <c r="B42" s="1" t="s">
        <v>177</v>
      </c>
      <c r="C42" s="1" t="s">
        <v>797</v>
      </c>
      <c r="D42" s="1" t="s">
        <v>798</v>
      </c>
      <c r="E42" s="1" t="s">
        <v>799</v>
      </c>
      <c r="F42" s="1" t="s">
        <v>800</v>
      </c>
      <c r="G42" s="1" t="s">
        <v>801</v>
      </c>
      <c r="H42" s="1" t="s">
        <v>802</v>
      </c>
      <c r="I42" s="1">
        <f t="shared" si="1"/>
        <v>564.87</v>
      </c>
      <c r="J42" s="1">
        <f>Table_1__12[[#This Row],[Population'[12']]]/Table_1__12[[#This Row],[Area]]</f>
        <v>94.770114942528735</v>
      </c>
    </row>
    <row r="43" spans="1:10" x14ac:dyDescent="0.45">
      <c r="A43" s="1" t="s">
        <v>803</v>
      </c>
      <c r="B43" s="1" t="s">
        <v>181</v>
      </c>
      <c r="C43" s="1" t="s">
        <v>804</v>
      </c>
      <c r="D43" s="1" t="s">
        <v>805</v>
      </c>
      <c r="E43" s="1" t="s">
        <v>806</v>
      </c>
      <c r="F43" s="1" t="s">
        <v>807</v>
      </c>
      <c r="G43" s="1" t="s">
        <v>808</v>
      </c>
      <c r="H43" s="1" t="s">
        <v>809</v>
      </c>
      <c r="I43" s="1">
        <f t="shared" si="1"/>
        <v>731.5</v>
      </c>
      <c r="J43" s="1">
        <f>Table_1__12[[#This Row],[Population'[12']]]/Table_1__12[[#This Row],[Area]]</f>
        <v>106.26540284360189</v>
      </c>
    </row>
    <row r="44" spans="1:10" x14ac:dyDescent="0.45">
      <c r="A44" s="1" t="s">
        <v>810</v>
      </c>
      <c r="B44" s="1" t="s">
        <v>185</v>
      </c>
      <c r="C44" s="1" t="s">
        <v>811</v>
      </c>
      <c r="D44" s="1" t="s">
        <v>812</v>
      </c>
      <c r="E44" s="1" t="s">
        <v>813</v>
      </c>
      <c r="F44" s="1" t="s">
        <v>814</v>
      </c>
      <c r="G44" s="1" t="s">
        <v>815</v>
      </c>
      <c r="H44" s="1" t="s">
        <v>816</v>
      </c>
      <c r="I44" s="1">
        <f t="shared" si="1"/>
        <v>802.43</v>
      </c>
      <c r="J44" s="1">
        <f>Table_1__12[[#This Row],[Population'[12']]]/Table_1__12[[#This Row],[Area]]</f>
        <v>46.078726968174202</v>
      </c>
    </row>
    <row r="45" spans="1:10" x14ac:dyDescent="0.45">
      <c r="A45" s="1" t="s">
        <v>192</v>
      </c>
      <c r="B45" s="1" t="s">
        <v>189</v>
      </c>
      <c r="C45" s="1" t="s">
        <v>194</v>
      </c>
      <c r="D45" s="1" t="s">
        <v>559</v>
      </c>
      <c r="E45" s="1" t="s">
        <v>62</v>
      </c>
      <c r="F45" s="1" t="s">
        <v>817</v>
      </c>
      <c r="G45" s="1" t="s">
        <v>818</v>
      </c>
      <c r="H45" s="1" t="s">
        <v>819</v>
      </c>
      <c r="I45" s="1">
        <f t="shared" si="1"/>
        <v>837.06</v>
      </c>
      <c r="J45" s="1">
        <f>Table_1__12[[#This Row],[Population'[12']]]/Table_1__12[[#This Row],[Area]]</f>
        <v>2638.3917910447763</v>
      </c>
    </row>
    <row r="46" spans="1:10" x14ac:dyDescent="0.45">
      <c r="A46" s="1" t="s">
        <v>201</v>
      </c>
      <c r="B46" s="1" t="s">
        <v>193</v>
      </c>
      <c r="C46" s="1" t="s">
        <v>820</v>
      </c>
      <c r="D46" s="1" t="s">
        <v>821</v>
      </c>
      <c r="E46" s="1" t="s">
        <v>746</v>
      </c>
      <c r="F46" s="1" t="s">
        <v>822</v>
      </c>
      <c r="G46" s="1" t="s">
        <v>823</v>
      </c>
      <c r="H46" s="1" t="s">
        <v>824</v>
      </c>
      <c r="I46" s="1">
        <f t="shared" si="1"/>
        <v>640.39</v>
      </c>
      <c r="J46" s="1">
        <f>Table_1__12[[#This Row],[Population'[12']]]/Table_1__12[[#This Row],[Area]]</f>
        <v>42.572854291417165</v>
      </c>
    </row>
    <row r="47" spans="1:10" x14ac:dyDescent="0.45">
      <c r="A47" s="1" t="s">
        <v>825</v>
      </c>
      <c r="B47" s="1" t="s">
        <v>198</v>
      </c>
      <c r="C47" s="1" t="s">
        <v>826</v>
      </c>
      <c r="D47" s="1" t="s">
        <v>827</v>
      </c>
      <c r="E47" s="1" t="s">
        <v>771</v>
      </c>
      <c r="F47" s="1" t="s">
        <v>828</v>
      </c>
      <c r="G47" s="1" t="s">
        <v>829</v>
      </c>
      <c r="H47" s="1" t="s">
        <v>830</v>
      </c>
      <c r="I47" s="1">
        <f t="shared" si="1"/>
        <v>637.48</v>
      </c>
      <c r="J47" s="1">
        <f>Table_1__12[[#This Row],[Population'[12']]]/Table_1__12[[#This Row],[Area]]</f>
        <v>36.43256997455471</v>
      </c>
    </row>
    <row r="48" spans="1:10" x14ac:dyDescent="0.45">
      <c r="A48" s="1" t="s">
        <v>831</v>
      </c>
      <c r="B48" s="1" t="s">
        <v>202</v>
      </c>
      <c r="C48" s="1" t="s">
        <v>832</v>
      </c>
      <c r="D48" s="1" t="s">
        <v>585</v>
      </c>
      <c r="E48" s="1" t="s">
        <v>833</v>
      </c>
      <c r="F48" s="1" t="s">
        <v>834</v>
      </c>
      <c r="G48" s="1" t="s">
        <v>835</v>
      </c>
      <c r="H48" s="1" t="s">
        <v>836</v>
      </c>
      <c r="I48" s="1">
        <f t="shared" si="1"/>
        <v>919.73</v>
      </c>
      <c r="J48" s="1">
        <f>Table_1__12[[#This Row],[Population'[12']]]/Table_1__12[[#This Row],[Area]]</f>
        <v>286.36666666666667</v>
      </c>
    </row>
    <row r="49" spans="1:10" x14ac:dyDescent="0.45">
      <c r="A49" s="1" t="s">
        <v>85</v>
      </c>
      <c r="B49" s="1" t="s">
        <v>207</v>
      </c>
      <c r="C49" s="1" t="s">
        <v>837</v>
      </c>
      <c r="D49" s="1" t="s">
        <v>728</v>
      </c>
      <c r="E49" s="1" t="s">
        <v>838</v>
      </c>
      <c r="F49" s="1" t="s">
        <v>839</v>
      </c>
      <c r="G49" s="1" t="s">
        <v>840</v>
      </c>
      <c r="H49" s="1" t="s">
        <v>841</v>
      </c>
      <c r="I49" s="1">
        <f t="shared" si="1"/>
        <v>621.41</v>
      </c>
      <c r="J49" s="1">
        <f>Table_1__12[[#This Row],[Population'[12']]]/Table_1__12[[#This Row],[Area]]</f>
        <v>673.2211055276382</v>
      </c>
    </row>
    <row r="50" spans="1:10" x14ac:dyDescent="0.45">
      <c r="A50" s="1" t="s">
        <v>11</v>
      </c>
      <c r="B50" s="1" t="s">
        <v>211</v>
      </c>
      <c r="C50" s="1" t="s">
        <v>842</v>
      </c>
      <c r="D50" s="1" t="s">
        <v>843</v>
      </c>
      <c r="E50" s="1" t="s">
        <v>844</v>
      </c>
      <c r="F50" s="1" t="s">
        <v>845</v>
      </c>
      <c r="G50" s="1" t="s">
        <v>846</v>
      </c>
      <c r="H50" s="1" t="s">
        <v>847</v>
      </c>
      <c r="I50" s="1">
        <f t="shared" si="1"/>
        <v>800.29</v>
      </c>
      <c r="J50" s="1">
        <f>Table_1__12[[#This Row],[Population'[12']]]/Table_1__12[[#This Row],[Area]]</f>
        <v>20.731898238747554</v>
      </c>
    </row>
    <row r="51" spans="1:10" x14ac:dyDescent="0.45">
      <c r="A51" s="1" t="s">
        <v>848</v>
      </c>
      <c r="B51" s="1" t="s">
        <v>214</v>
      </c>
      <c r="C51" s="1" t="s">
        <v>849</v>
      </c>
      <c r="D51" s="1" t="s">
        <v>850</v>
      </c>
      <c r="E51" s="1" t="s">
        <v>851</v>
      </c>
      <c r="F51" s="1" t="s">
        <v>852</v>
      </c>
      <c r="G51" s="1" t="s">
        <v>853</v>
      </c>
      <c r="H51" s="1" t="s">
        <v>854</v>
      </c>
      <c r="I51" s="1">
        <f t="shared" si="1"/>
        <v>620.78</v>
      </c>
      <c r="J51" s="1">
        <f>Table_1__12[[#This Row],[Population'[12']]]/Table_1__12[[#This Row],[Area]]</f>
        <v>9.8712871287128721</v>
      </c>
    </row>
    <row r="52" spans="1:10" x14ac:dyDescent="0.45">
      <c r="A52" s="1" t="s">
        <v>855</v>
      </c>
      <c r="B52" s="1" t="s">
        <v>217</v>
      </c>
      <c r="C52" s="1" t="s">
        <v>270</v>
      </c>
      <c r="D52" s="1" t="s">
        <v>856</v>
      </c>
      <c r="E52" s="1" t="s">
        <v>857</v>
      </c>
      <c r="F52" s="1" t="s">
        <v>858</v>
      </c>
      <c r="G52" s="1" t="s">
        <v>859</v>
      </c>
      <c r="H52" s="1" t="s">
        <v>860</v>
      </c>
      <c r="I52" s="1">
        <f t="shared" si="1"/>
        <v>823.18</v>
      </c>
      <c r="J52" s="1">
        <f>Table_1__12[[#This Row],[Population'[12']]]/Table_1__12[[#This Row],[Area]]</f>
        <v>111.02708333333334</v>
      </c>
    </row>
    <row r="53" spans="1:10" x14ac:dyDescent="0.45">
      <c r="A53" s="1" t="s">
        <v>861</v>
      </c>
      <c r="B53" s="1" t="s">
        <v>221</v>
      </c>
      <c r="C53" s="1" t="s">
        <v>278</v>
      </c>
      <c r="D53" s="1" t="s">
        <v>862</v>
      </c>
      <c r="E53" s="1" t="s">
        <v>863</v>
      </c>
      <c r="F53" s="1" t="s">
        <v>864</v>
      </c>
      <c r="G53" s="1" t="s">
        <v>865</v>
      </c>
      <c r="H53" s="1" t="s">
        <v>866</v>
      </c>
      <c r="I53" s="1">
        <f t="shared" si="1"/>
        <v>739.63</v>
      </c>
      <c r="J53" s="1">
        <f>Table_1__12[[#This Row],[Population'[12']]]/Table_1__12[[#This Row],[Area]]</f>
        <v>53.344173441734419</v>
      </c>
    </row>
    <row r="54" spans="1:10" x14ac:dyDescent="0.45">
      <c r="A54" s="1" t="s">
        <v>224</v>
      </c>
      <c r="B54" s="1" t="s">
        <v>225</v>
      </c>
      <c r="C54" s="1" t="s">
        <v>867</v>
      </c>
      <c r="D54" s="1" t="s">
        <v>572</v>
      </c>
      <c r="E54" s="1" t="s">
        <v>628</v>
      </c>
      <c r="F54" s="1" t="s">
        <v>868</v>
      </c>
      <c r="G54" s="1" t="s">
        <v>869</v>
      </c>
      <c r="H54" s="1" t="s">
        <v>870</v>
      </c>
      <c r="I54" s="1">
        <f t="shared" si="1"/>
        <v>560.47</v>
      </c>
      <c r="J54" s="1">
        <f>Table_1__12[[#This Row],[Population'[12']]]/Table_1__12[[#This Row],[Area]]</f>
        <v>33.379008746355687</v>
      </c>
    </row>
    <row r="55" spans="1:10" x14ac:dyDescent="0.45">
      <c r="A55" s="1" t="s">
        <v>650</v>
      </c>
      <c r="B55" s="1" t="s">
        <v>231</v>
      </c>
      <c r="C55" s="1" t="s">
        <v>871</v>
      </c>
      <c r="D55" s="1" t="s">
        <v>872</v>
      </c>
      <c r="E55" s="1" t="s">
        <v>873</v>
      </c>
      <c r="F55" s="1" t="s">
        <v>874</v>
      </c>
      <c r="G55" s="1" t="s">
        <v>875</v>
      </c>
      <c r="H55" s="1" t="s">
        <v>876</v>
      </c>
      <c r="I55" s="1">
        <f t="shared" si="1"/>
        <v>727.29</v>
      </c>
      <c r="J55" s="1">
        <f>Table_1__12[[#This Row],[Population'[12']]]/Table_1__12[[#This Row],[Area]]</f>
        <v>57.778378378378378</v>
      </c>
    </row>
    <row r="56" spans="1:10" x14ac:dyDescent="0.45">
      <c r="A56" s="1" t="s">
        <v>21</v>
      </c>
      <c r="B56" s="1" t="s">
        <v>234</v>
      </c>
      <c r="C56" s="1" t="s">
        <v>877</v>
      </c>
      <c r="D56" s="1" t="s">
        <v>585</v>
      </c>
      <c r="E56" s="1" t="s">
        <v>878</v>
      </c>
      <c r="F56" s="1" t="s">
        <v>879</v>
      </c>
      <c r="G56" s="1" t="s">
        <v>880</v>
      </c>
      <c r="H56" s="1" t="s">
        <v>881</v>
      </c>
      <c r="I56" s="1">
        <f t="shared" si="1"/>
        <v>613.88</v>
      </c>
      <c r="J56" s="1">
        <f>Table_1__12[[#This Row],[Population'[12']]]/Table_1__12[[#This Row],[Area]]</f>
        <v>60.860103626943008</v>
      </c>
    </row>
    <row r="57" spans="1:10" x14ac:dyDescent="0.45">
      <c r="A57" s="1" t="s">
        <v>882</v>
      </c>
      <c r="B57" s="1" t="s">
        <v>238</v>
      </c>
      <c r="C57" s="1" t="s">
        <v>883</v>
      </c>
      <c r="D57" s="1" t="s">
        <v>884</v>
      </c>
      <c r="E57" s="1" t="s">
        <v>885</v>
      </c>
      <c r="F57" s="1" t="s">
        <v>886</v>
      </c>
      <c r="G57" s="1" t="s">
        <v>887</v>
      </c>
      <c r="H57" s="1" t="s">
        <v>888</v>
      </c>
      <c r="I57" s="1">
        <f t="shared" si="1"/>
        <v>763.39</v>
      </c>
      <c r="J57" s="1">
        <f>Table_1__12[[#This Row],[Population'[12']]]/Table_1__12[[#This Row],[Area]]</f>
        <v>545.80710659898477</v>
      </c>
    </row>
    <row r="58" spans="1:10" x14ac:dyDescent="0.45">
      <c r="A58" s="1" t="s">
        <v>889</v>
      </c>
      <c r="B58" s="1" t="s">
        <v>242</v>
      </c>
      <c r="C58" s="1" t="s">
        <v>890</v>
      </c>
      <c r="D58" s="1" t="s">
        <v>891</v>
      </c>
      <c r="E58" s="1" t="s">
        <v>892</v>
      </c>
      <c r="F58" s="1" t="s">
        <v>893</v>
      </c>
      <c r="G58" s="1" t="s">
        <v>894</v>
      </c>
      <c r="H58" s="1" t="s">
        <v>895</v>
      </c>
      <c r="I58" s="1">
        <f t="shared" si="1"/>
        <v>862.42</v>
      </c>
      <c r="J58" s="1">
        <f>Table_1__12[[#This Row],[Population'[12']]]/Table_1__12[[#This Row],[Area]]</f>
        <v>187.4795321637427</v>
      </c>
    </row>
    <row r="59" spans="1:10" x14ac:dyDescent="0.45">
      <c r="A59" s="1" t="s">
        <v>896</v>
      </c>
      <c r="B59" s="1" t="s">
        <v>246</v>
      </c>
      <c r="C59" s="1" t="s">
        <v>134</v>
      </c>
      <c r="D59" s="1" t="s">
        <v>728</v>
      </c>
      <c r="E59" s="1" t="s">
        <v>642</v>
      </c>
      <c r="F59" s="1" t="s">
        <v>897</v>
      </c>
      <c r="G59" s="1" t="s">
        <v>898</v>
      </c>
      <c r="H59" s="1" t="s">
        <v>899</v>
      </c>
      <c r="I59" s="1">
        <f t="shared" si="1"/>
        <v>830.79</v>
      </c>
      <c r="J59" s="1">
        <f>Table_1__12[[#This Row],[Population'[12']]]/Table_1__12[[#This Row],[Area]]</f>
        <v>831.53982300884957</v>
      </c>
    </row>
    <row r="60" spans="1:10" x14ac:dyDescent="0.45">
      <c r="A60" s="1" t="s">
        <v>900</v>
      </c>
      <c r="B60" s="1" t="s">
        <v>250</v>
      </c>
      <c r="C60" s="1" t="s">
        <v>901</v>
      </c>
      <c r="D60" s="1" t="s">
        <v>902</v>
      </c>
      <c r="E60" s="1" t="s">
        <v>903</v>
      </c>
      <c r="F60" s="1" t="s">
        <v>904</v>
      </c>
      <c r="G60" s="1" t="s">
        <v>905</v>
      </c>
      <c r="H60" s="1" t="s">
        <v>906</v>
      </c>
      <c r="I60" s="1">
        <f t="shared" si="1"/>
        <v>675.76</v>
      </c>
      <c r="J60" s="1">
        <f>Table_1__12[[#This Row],[Population'[12']]]/Table_1__12[[#This Row],[Area]]</f>
        <v>83.247148288973378</v>
      </c>
    </row>
    <row r="61" spans="1:10" x14ac:dyDescent="0.45">
      <c r="A61" s="1" t="s">
        <v>631</v>
      </c>
      <c r="B61" s="1" t="s">
        <v>254</v>
      </c>
      <c r="C61" s="1" t="s">
        <v>907</v>
      </c>
      <c r="D61" s="1" t="s">
        <v>598</v>
      </c>
      <c r="E61" s="1" t="s">
        <v>908</v>
      </c>
      <c r="F61" s="1" t="s">
        <v>909</v>
      </c>
      <c r="G61" s="1" t="s">
        <v>910</v>
      </c>
      <c r="H61" s="1" t="s">
        <v>911</v>
      </c>
      <c r="I61" s="1">
        <f t="shared" si="1"/>
        <v>807.84</v>
      </c>
      <c r="J61" s="1">
        <f>Table_1__12[[#This Row],[Population'[12']]]/Table_1__12[[#This Row],[Area]]</f>
        <v>1968.663516068053</v>
      </c>
    </row>
    <row r="62" spans="1:10" x14ac:dyDescent="0.45">
      <c r="A62" s="1" t="s">
        <v>237</v>
      </c>
      <c r="B62" s="1" t="s">
        <v>258</v>
      </c>
      <c r="C62" s="1" t="s">
        <v>912</v>
      </c>
      <c r="D62" s="1" t="s">
        <v>913</v>
      </c>
      <c r="E62" s="1" t="s">
        <v>172</v>
      </c>
      <c r="F62" s="1" t="s">
        <v>914</v>
      </c>
      <c r="G62" s="1" t="s">
        <v>915</v>
      </c>
      <c r="H62" s="1" t="s">
        <v>916</v>
      </c>
      <c r="I62" s="1">
        <f t="shared" si="1"/>
        <v>656.04</v>
      </c>
      <c r="J62" s="1">
        <f>Table_1__12[[#This Row],[Population'[12']]]/Table_1__12[[#This Row],[Area]]</f>
        <v>66.01873536299766</v>
      </c>
    </row>
    <row r="63" spans="1:10" x14ac:dyDescent="0.45">
      <c r="A63" s="1" t="s">
        <v>917</v>
      </c>
      <c r="B63" s="1" t="s">
        <v>262</v>
      </c>
      <c r="C63" s="1" t="s">
        <v>918</v>
      </c>
      <c r="D63" s="1" t="s">
        <v>919</v>
      </c>
      <c r="E63" s="1" t="s">
        <v>920</v>
      </c>
      <c r="F63" s="1" t="s">
        <v>921</v>
      </c>
      <c r="G63" s="1" t="s">
        <v>922</v>
      </c>
      <c r="H63" s="1" t="s">
        <v>923</v>
      </c>
      <c r="I63" s="1">
        <f t="shared" si="1"/>
        <v>642.4</v>
      </c>
      <c r="J63" s="1">
        <f>Table_1__12[[#This Row],[Population'[12']]]/Table_1__12[[#This Row],[Area]]</f>
        <v>21.819444444444443</v>
      </c>
    </row>
    <row r="64" spans="1:10" x14ac:dyDescent="0.45">
      <c r="A64" s="1" t="s">
        <v>924</v>
      </c>
      <c r="B64" s="1" t="s">
        <v>265</v>
      </c>
      <c r="C64" s="1" t="s">
        <v>925</v>
      </c>
      <c r="D64" s="1" t="s">
        <v>926</v>
      </c>
      <c r="E64" s="1" t="s">
        <v>927</v>
      </c>
      <c r="F64" s="1" t="s">
        <v>928</v>
      </c>
      <c r="G64" s="1" t="s">
        <v>929</v>
      </c>
      <c r="H64" s="1" t="s">
        <v>930</v>
      </c>
      <c r="I64" s="1">
        <f t="shared" si="1"/>
        <v>730.46</v>
      </c>
      <c r="J64" s="1">
        <f>Table_1__12[[#This Row],[Population'[12']]]/Table_1__12[[#This Row],[Area]]</f>
        <v>191.99526066350711</v>
      </c>
    </row>
    <row r="65" spans="1:10" x14ac:dyDescent="0.45">
      <c r="A65" s="1" t="s">
        <v>931</v>
      </c>
      <c r="B65" s="1" t="s">
        <v>269</v>
      </c>
      <c r="C65" s="1" t="s">
        <v>932</v>
      </c>
      <c r="D65" s="1" t="s">
        <v>716</v>
      </c>
      <c r="E65" s="1" t="s">
        <v>933</v>
      </c>
      <c r="F65" s="1" t="s">
        <v>934</v>
      </c>
      <c r="G65" s="1" t="s">
        <v>935</v>
      </c>
      <c r="H65" s="1" t="s">
        <v>936</v>
      </c>
      <c r="I65" s="1">
        <f t="shared" ref="I65:I76" si="2">VALUE(LEFT(H65,SEARCH("sq",H65)-2))</f>
        <v>898.09</v>
      </c>
      <c r="J65" s="1">
        <f>Table_1__12[[#This Row],[Population'[12']]]/Table_1__12[[#This Row],[Area]]</f>
        <v>157.08732394366197</v>
      </c>
    </row>
    <row r="66" spans="1:10" x14ac:dyDescent="0.45">
      <c r="A66" s="1" t="s">
        <v>937</v>
      </c>
      <c r="B66" s="1" t="s">
        <v>273</v>
      </c>
      <c r="C66" s="1" t="s">
        <v>938</v>
      </c>
      <c r="D66" s="1" t="s">
        <v>939</v>
      </c>
      <c r="E66" s="1" t="s">
        <v>201</v>
      </c>
      <c r="F66" s="1" t="s">
        <v>940</v>
      </c>
      <c r="G66" s="1" t="s">
        <v>941</v>
      </c>
      <c r="H66" s="1" t="s">
        <v>942</v>
      </c>
      <c r="I66" s="1">
        <f t="shared" si="2"/>
        <v>668.51</v>
      </c>
      <c r="J66" s="1">
        <f>Table_1__12[[#This Row],[Population'[12']]]/Table_1__12[[#This Row],[Area]]</f>
        <v>55.545851528384283</v>
      </c>
    </row>
    <row r="67" spans="1:10" x14ac:dyDescent="0.45">
      <c r="A67" s="1" t="s">
        <v>943</v>
      </c>
      <c r="B67" s="1" t="s">
        <v>277</v>
      </c>
      <c r="C67" s="1" t="s">
        <v>944</v>
      </c>
      <c r="D67" s="1" t="s">
        <v>945</v>
      </c>
      <c r="E67" s="1" t="s">
        <v>946</v>
      </c>
      <c r="F67" s="1" t="s">
        <v>947</v>
      </c>
      <c r="G67" s="1" t="s">
        <v>948</v>
      </c>
      <c r="H67" s="1" t="s">
        <v>949</v>
      </c>
      <c r="I67" s="1">
        <f t="shared" si="2"/>
        <v>546.04</v>
      </c>
      <c r="J67" s="1">
        <f>Table_1__12[[#This Row],[Population'[12']]]/Table_1__12[[#This Row],[Area]]</f>
        <v>41.47422680412371</v>
      </c>
    </row>
    <row r="68" spans="1:10" x14ac:dyDescent="0.45">
      <c r="A68" s="1" t="s">
        <v>799</v>
      </c>
      <c r="B68" s="1" t="s">
        <v>282</v>
      </c>
      <c r="C68" s="1" t="s">
        <v>950</v>
      </c>
      <c r="D68" s="1" t="s">
        <v>951</v>
      </c>
      <c r="E68" s="1" t="s">
        <v>721</v>
      </c>
      <c r="F68" s="1" t="s">
        <v>952</v>
      </c>
      <c r="G68" s="1" t="s">
        <v>953</v>
      </c>
      <c r="H68" s="1" t="s">
        <v>954</v>
      </c>
      <c r="I68" s="1">
        <f t="shared" si="2"/>
        <v>581.35</v>
      </c>
      <c r="J68" s="1">
        <f>Table_1__12[[#This Row],[Population'[12']]]/Table_1__12[[#This Row],[Area]]</f>
        <v>1944.6789838337183</v>
      </c>
    </row>
    <row r="69" spans="1:10" x14ac:dyDescent="0.45">
      <c r="A69" s="1" t="s">
        <v>955</v>
      </c>
      <c r="B69" s="1" t="s">
        <v>956</v>
      </c>
      <c r="C69" s="1" t="s">
        <v>957</v>
      </c>
      <c r="D69" s="1" t="s">
        <v>958</v>
      </c>
      <c r="E69" s="1" t="s">
        <v>172</v>
      </c>
      <c r="F69" s="1" t="s">
        <v>959</v>
      </c>
      <c r="G69" s="1" t="s">
        <v>960</v>
      </c>
      <c r="H69" s="1" t="s">
        <v>961</v>
      </c>
      <c r="I69" s="1">
        <f t="shared" si="2"/>
        <v>606.35</v>
      </c>
      <c r="J69" s="1">
        <f>Table_1__12[[#This Row],[Population'[12']]]/Table_1__12[[#This Row],[Area]]</f>
        <v>156.54676258992805</v>
      </c>
    </row>
    <row r="70" spans="1:10" x14ac:dyDescent="0.45">
      <c r="A70" s="1" t="s">
        <v>962</v>
      </c>
      <c r="B70" s="1" t="s">
        <v>963</v>
      </c>
      <c r="C70" s="1" t="s">
        <v>964</v>
      </c>
      <c r="D70" s="1" t="s">
        <v>965</v>
      </c>
      <c r="E70" s="1" t="s">
        <v>966</v>
      </c>
      <c r="F70" s="1" t="s">
        <v>967</v>
      </c>
      <c r="G70" s="1" t="s">
        <v>968</v>
      </c>
      <c r="H70" s="1" t="s">
        <v>969</v>
      </c>
      <c r="I70" s="1">
        <f t="shared" si="2"/>
        <v>609.42999999999995</v>
      </c>
      <c r="J70" s="1">
        <f>Table_1__12[[#This Row],[Population'[12']]]/Table_1__12[[#This Row],[Area]]</f>
        <v>470.59898477157361</v>
      </c>
    </row>
    <row r="71" spans="1:10" x14ac:dyDescent="0.45">
      <c r="A71" s="1" t="s">
        <v>573</v>
      </c>
      <c r="B71" s="1" t="s">
        <v>970</v>
      </c>
      <c r="C71" s="1" t="s">
        <v>971</v>
      </c>
      <c r="D71" s="1" t="s">
        <v>728</v>
      </c>
      <c r="E71" s="1" t="s">
        <v>878</v>
      </c>
      <c r="F71" s="1" t="s">
        <v>972</v>
      </c>
      <c r="G71" s="1" t="s">
        <v>973</v>
      </c>
      <c r="H71" s="1" t="s">
        <v>974</v>
      </c>
      <c r="I71" s="1">
        <f t="shared" si="2"/>
        <v>1055.27</v>
      </c>
      <c r="J71" s="1">
        <f>Table_1__12[[#This Row],[Population'[12']]]/Table_1__12[[#This Row],[Area]]</f>
        <v>19.019027484143763</v>
      </c>
    </row>
    <row r="72" spans="1:10" x14ac:dyDescent="0.45">
      <c r="A72" s="1" t="s">
        <v>975</v>
      </c>
      <c r="B72" s="1" t="s">
        <v>976</v>
      </c>
      <c r="C72" s="1" t="s">
        <v>977</v>
      </c>
      <c r="D72" s="1" t="s">
        <v>978</v>
      </c>
      <c r="E72" s="1" t="s">
        <v>979</v>
      </c>
      <c r="F72" s="1" t="s">
        <v>980</v>
      </c>
      <c r="G72" s="1" t="s">
        <v>981</v>
      </c>
      <c r="H72" s="1" t="s">
        <v>982</v>
      </c>
      <c r="I72" s="1">
        <f t="shared" si="2"/>
        <v>724.32</v>
      </c>
      <c r="J72" s="1">
        <f>Table_1__12[[#This Row],[Population'[12']]]/Table_1__12[[#This Row],[Area]]</f>
        <v>100.70921985815603</v>
      </c>
    </row>
    <row r="73" spans="1:10" x14ac:dyDescent="0.45">
      <c r="A73" s="1" t="s">
        <v>62</v>
      </c>
      <c r="B73" s="1" t="s">
        <v>983</v>
      </c>
      <c r="C73" s="1" t="s">
        <v>984</v>
      </c>
      <c r="D73" s="1" t="s">
        <v>951</v>
      </c>
      <c r="E73" s="1" t="s">
        <v>985</v>
      </c>
      <c r="F73" s="1" t="s">
        <v>986</v>
      </c>
      <c r="G73" s="1" t="s">
        <v>987</v>
      </c>
      <c r="H73" s="1" t="s">
        <v>988</v>
      </c>
      <c r="I73" s="1">
        <f t="shared" si="2"/>
        <v>951.72</v>
      </c>
      <c r="J73" s="1">
        <f>Table_1__12[[#This Row],[Population'[12']]]/Table_1__12[[#This Row],[Area]]</f>
        <v>70.150862068965523</v>
      </c>
    </row>
    <row r="74" spans="1:10" x14ac:dyDescent="0.45">
      <c r="A74" s="1" t="s">
        <v>989</v>
      </c>
      <c r="B74" s="1" t="s">
        <v>990</v>
      </c>
      <c r="C74" s="1" t="s">
        <v>991</v>
      </c>
      <c r="D74" s="1" t="s">
        <v>992</v>
      </c>
      <c r="E74" s="1" t="s">
        <v>993</v>
      </c>
      <c r="F74" s="1" t="s">
        <v>994</v>
      </c>
      <c r="G74" s="1" t="s">
        <v>995</v>
      </c>
      <c r="H74" s="1" t="s">
        <v>996</v>
      </c>
      <c r="I74" s="1">
        <f t="shared" si="2"/>
        <v>1042.3599999999999</v>
      </c>
      <c r="J74" s="1">
        <f>Table_1__12[[#This Row],[Population'[12']]]/Table_1__12[[#This Row],[Area]]</f>
        <v>109.99137931034483</v>
      </c>
    </row>
    <row r="75" spans="1:10" x14ac:dyDescent="0.45">
      <c r="A75" s="1" t="s">
        <v>997</v>
      </c>
      <c r="B75" s="1" t="s">
        <v>998</v>
      </c>
      <c r="C75" s="1" t="s">
        <v>999</v>
      </c>
      <c r="D75" s="1" t="s">
        <v>1000</v>
      </c>
      <c r="E75" s="1" t="s">
        <v>1001</v>
      </c>
      <c r="F75" s="1" t="s">
        <v>1002</v>
      </c>
      <c r="G75" s="1" t="s">
        <v>1003</v>
      </c>
      <c r="H75" s="1" t="s">
        <v>1004</v>
      </c>
      <c r="I75" s="1">
        <f t="shared" si="2"/>
        <v>594.04999999999995</v>
      </c>
      <c r="J75" s="1">
        <f>Table_1__12[[#This Row],[Population'[12']]]/Table_1__12[[#This Row],[Area]]</f>
        <v>39.300675675675677</v>
      </c>
    </row>
    <row r="76" spans="1:10" x14ac:dyDescent="0.45">
      <c r="A76" s="1" t="s">
        <v>1005</v>
      </c>
      <c r="B76" s="1" t="s">
        <v>1006</v>
      </c>
      <c r="C76" s="1" t="s">
        <v>1007</v>
      </c>
      <c r="D76" s="1" t="s">
        <v>1008</v>
      </c>
      <c r="E76" s="1" t="s">
        <v>1009</v>
      </c>
      <c r="F76" s="1" t="s">
        <v>1010</v>
      </c>
      <c r="G76" s="1" t="s">
        <v>1011</v>
      </c>
      <c r="H76" s="1" t="s">
        <v>1012</v>
      </c>
      <c r="I76" s="1">
        <f t="shared" si="2"/>
        <v>948.84</v>
      </c>
      <c r="J76" s="1">
        <f>Table_1__12[[#This Row],[Population'[12']]]/Table_1__12[[#This Row],[Area]]</f>
        <v>647.22291021671822</v>
      </c>
    </row>
  </sheetData>
  <phoneticPr fontId="1" type="noConversion"/>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0FD1-725C-4117-A26A-4193B1432408}">
  <dimension ref="A1:K56"/>
  <sheetViews>
    <sheetView workbookViewId="0">
      <selection activeCell="F2" sqref="F2"/>
    </sheetView>
  </sheetViews>
  <sheetFormatPr defaultRowHeight="14.25" x14ac:dyDescent="0.45"/>
  <cols>
    <col min="1" max="1" width="19" bestFit="1" customWidth="1"/>
    <col min="2" max="2" width="13.265625" customWidth="1"/>
    <col min="3" max="3" width="16.86328125" bestFit="1" customWidth="1"/>
    <col min="4" max="4" width="18.73046875" bestFit="1" customWidth="1"/>
    <col min="5" max="5" width="10.59765625" customWidth="1"/>
    <col min="6" max="6" width="8.265625" customWidth="1"/>
  </cols>
  <sheetData>
    <row r="1" spans="1:11" x14ac:dyDescent="0.45">
      <c r="A1" t="s">
        <v>0</v>
      </c>
      <c r="B1" t="s">
        <v>4835</v>
      </c>
      <c r="C1" t="s">
        <v>4836</v>
      </c>
      <c r="D1" t="s">
        <v>4837</v>
      </c>
      <c r="E1" t="s">
        <v>4838</v>
      </c>
      <c r="F1" t="s">
        <v>4841</v>
      </c>
    </row>
    <row r="2" spans="1:11" ht="42.75" x14ac:dyDescent="0.45">
      <c r="A2" s="1" t="s">
        <v>0</v>
      </c>
      <c r="B2" s="1" t="s">
        <v>5</v>
      </c>
      <c r="C2" s="1" t="s">
        <v>291</v>
      </c>
      <c r="D2" s="1" t="s">
        <v>292</v>
      </c>
      <c r="E2" s="1" t="s">
        <v>4842</v>
      </c>
      <c r="F2" s="2" t="s">
        <v>4843</v>
      </c>
      <c r="G2" s="6" t="s">
        <v>4844</v>
      </c>
      <c r="H2" s="6" t="s">
        <v>4845</v>
      </c>
      <c r="I2" s="6" t="s">
        <v>4846</v>
      </c>
      <c r="J2" s="6" t="s">
        <v>4847</v>
      </c>
    </row>
    <row r="3" spans="1:11" x14ac:dyDescent="0.45">
      <c r="A3" s="1" t="s">
        <v>1065</v>
      </c>
      <c r="B3" s="1" t="s">
        <v>10</v>
      </c>
      <c r="C3" s="1" t="s">
        <v>4848</v>
      </c>
      <c r="D3" s="1" t="s">
        <v>4849</v>
      </c>
      <c r="E3" s="1">
        <v>988</v>
      </c>
      <c r="F3" s="4">
        <f>Table_1__25[[#This Row],[Population'[3']'[5']]]/Table_1__25[[#This Row],[Column1]]</f>
        <v>2.3714574898785425</v>
      </c>
      <c r="G3">
        <v>165</v>
      </c>
      <c r="H3">
        <v>0</v>
      </c>
      <c r="I3">
        <f>H3/Table_1__25[[#This Row],[Population'[3']'[5']]]*100000</f>
        <v>0</v>
      </c>
      <c r="J3" s="5">
        <v>7445.8</v>
      </c>
      <c r="K3" s="4">
        <f>H3/Table_1__25[[#This Row],[Column1]]</f>
        <v>0</v>
      </c>
    </row>
    <row r="4" spans="1:11" x14ac:dyDescent="0.45">
      <c r="A4" s="1" t="s">
        <v>4850</v>
      </c>
      <c r="B4" s="1" t="s">
        <v>16</v>
      </c>
      <c r="C4" s="1" t="s">
        <v>4851</v>
      </c>
      <c r="D4" s="1" t="s">
        <v>4852</v>
      </c>
      <c r="E4" s="3">
        <v>1492</v>
      </c>
      <c r="F4" s="4">
        <f>Table_1__25[[#This Row],[Population'[3']'[5']]]/Table_1__25[[#This Row],[Column1]]</f>
        <v>7.4168900804289546</v>
      </c>
      <c r="G4">
        <v>985</v>
      </c>
      <c r="H4">
        <v>14</v>
      </c>
      <c r="I4" s="7">
        <f>H4/Table_1__25[[#This Row],[Population'[3']'[5']]]*100000</f>
        <v>126.51364540032532</v>
      </c>
      <c r="J4" s="5">
        <v>9457.5</v>
      </c>
      <c r="K4" s="4">
        <f>H4/Table_1__25[[#This Row],[Column1]]</f>
        <v>9.3833780160857902E-3</v>
      </c>
    </row>
    <row r="5" spans="1:11" x14ac:dyDescent="0.45">
      <c r="A5" s="1" t="s">
        <v>4853</v>
      </c>
      <c r="B5" s="1" t="s">
        <v>20</v>
      </c>
      <c r="C5" s="1" t="s">
        <v>4854</v>
      </c>
      <c r="D5" s="1" t="s">
        <v>1294</v>
      </c>
      <c r="E5" s="3">
        <v>1389</v>
      </c>
      <c r="F5" s="4">
        <f>Table_1__25[[#This Row],[Population'[3']'[5']]]/Table_1__25[[#This Row],[Column1]]</f>
        <v>4.7948164146868253</v>
      </c>
      <c r="G5">
        <v>752</v>
      </c>
      <c r="H5">
        <v>13</v>
      </c>
      <c r="I5" s="7">
        <f>H5/Table_1__25[[#This Row],[Population'[3']'[5']]]*100000</f>
        <v>195.1951951951952</v>
      </c>
      <c r="J5" s="5">
        <v>11007</v>
      </c>
      <c r="K5" s="4">
        <f>H5/Table_1__25[[#This Row],[Column1]]</f>
        <v>9.3592512598992088E-3</v>
      </c>
    </row>
    <row r="6" spans="1:11" x14ac:dyDescent="0.45">
      <c r="A6" s="1" t="s">
        <v>4855</v>
      </c>
      <c r="B6" s="1" t="s">
        <v>25</v>
      </c>
      <c r="C6" s="1" t="s">
        <v>4856</v>
      </c>
      <c r="D6" s="1" t="s">
        <v>4857</v>
      </c>
      <c r="E6" s="3">
        <v>1152</v>
      </c>
      <c r="F6" s="4">
        <f>Table_1__25[[#This Row],[Population'[3']'[5']]]/Table_1__25[[#This Row],[Column1]]</f>
        <v>0.6796875</v>
      </c>
      <c r="G6">
        <v>39</v>
      </c>
      <c r="H6">
        <v>0</v>
      </c>
      <c r="I6" s="7">
        <f>H6/Table_1__25[[#This Row],[Population'[3']'[5']]]*100000</f>
        <v>0</v>
      </c>
      <c r="J6" s="5">
        <v>4202.6000000000004</v>
      </c>
      <c r="K6" s="4">
        <f>H6/Table_1__25[[#This Row],[Column1]]</f>
        <v>0</v>
      </c>
    </row>
    <row r="7" spans="1:11" x14ac:dyDescent="0.45">
      <c r="A7" s="1" t="s">
        <v>4858</v>
      </c>
      <c r="B7" s="1" t="s">
        <v>29</v>
      </c>
      <c r="C7" s="1" t="s">
        <v>4859</v>
      </c>
      <c r="D7" s="1" t="s">
        <v>4860</v>
      </c>
      <c r="E7" s="3">
        <v>1669</v>
      </c>
      <c r="F7" s="4">
        <f>Table_1__25[[#This Row],[Population'[3']'[5']]]/Table_1__25[[#This Row],[Column1]]</f>
        <v>3.8520071899340924</v>
      </c>
      <c r="G7">
        <v>532</v>
      </c>
      <c r="H7">
        <v>19</v>
      </c>
      <c r="I7" s="7">
        <f>H7/Table_1__25[[#This Row],[Population'[3']'[5']]]*100000</f>
        <v>295.53585316534452</v>
      </c>
      <c r="J7" s="5">
        <v>8468.6</v>
      </c>
      <c r="K7" s="4">
        <f>H7/Table_1__25[[#This Row],[Column1]]</f>
        <v>1.1384062312762133E-2</v>
      </c>
    </row>
    <row r="8" spans="1:11" x14ac:dyDescent="0.45">
      <c r="A8" s="1" t="s">
        <v>4861</v>
      </c>
      <c r="B8" s="1" t="s">
        <v>33</v>
      </c>
      <c r="C8" s="1" t="s">
        <v>4862</v>
      </c>
      <c r="D8" s="1" t="s">
        <v>4863</v>
      </c>
      <c r="E8" s="3">
        <v>1162</v>
      </c>
      <c r="F8" s="4">
        <f>Table_1__25[[#This Row],[Population'[3']'[5']]]/Table_1__25[[#This Row],[Column1]]</f>
        <v>2.7117039586919107</v>
      </c>
      <c r="G8">
        <v>185</v>
      </c>
      <c r="H8">
        <v>3</v>
      </c>
      <c r="I8" s="7">
        <f>H8/Table_1__25[[#This Row],[Population'[3']'[5']]]*100000</f>
        <v>95.207870517296101</v>
      </c>
      <c r="J8" s="5">
        <v>6117.7</v>
      </c>
      <c r="K8" s="4">
        <f>H8/Table_1__25[[#This Row],[Column1]]</f>
        <v>2.5817555938037868E-3</v>
      </c>
    </row>
    <row r="9" spans="1:11" x14ac:dyDescent="0.45">
      <c r="A9" s="1" t="s">
        <v>1629</v>
      </c>
      <c r="B9" s="1" t="s">
        <v>37</v>
      </c>
      <c r="C9" s="1" t="s">
        <v>4864</v>
      </c>
      <c r="D9" s="1" t="s">
        <v>4865</v>
      </c>
      <c r="E9" s="3">
        <v>1104</v>
      </c>
      <c r="F9" s="4">
        <f>Table_1__25[[#This Row],[Population'[3']'[5']]]/Table_1__25[[#This Row],[Column1]]</f>
        <v>1.7826086956521738</v>
      </c>
      <c r="G9">
        <v>175</v>
      </c>
      <c r="H9">
        <v>1</v>
      </c>
      <c r="I9" s="7">
        <f>H9/Table_1__25[[#This Row],[Population'[3']'[5']]]*100000</f>
        <v>50.813008130081307</v>
      </c>
      <c r="J9" s="5">
        <v>8274.2000000000007</v>
      </c>
      <c r="K9" s="4">
        <f>H9/Table_1__25[[#This Row],[Column1]]</f>
        <v>9.0579710144927537E-4</v>
      </c>
    </row>
    <row r="10" spans="1:11" x14ac:dyDescent="0.45">
      <c r="A10" s="1" t="s">
        <v>4866</v>
      </c>
      <c r="B10" s="1" t="s">
        <v>41</v>
      </c>
      <c r="C10" s="1" t="s">
        <v>4867</v>
      </c>
      <c r="D10" s="1" t="s">
        <v>4868</v>
      </c>
      <c r="E10" s="3">
        <v>1633</v>
      </c>
      <c r="F10" s="4">
        <f>Table_1__25[[#This Row],[Population'[3']'[5']]]/Table_1__25[[#This Row],[Column1]]</f>
        <v>49.790569503980407</v>
      </c>
      <c r="G10" s="3">
        <v>11711</v>
      </c>
      <c r="H10">
        <v>117</v>
      </c>
      <c r="I10" s="7">
        <f>H10/Table_1__25[[#This Row],[Population'[3']'[5']]]*100000</f>
        <v>143.89727948049392</v>
      </c>
      <c r="J10" s="5">
        <v>12246.7</v>
      </c>
      <c r="K10" s="4">
        <f>H10/Table_1__25[[#This Row],[Column1]]</f>
        <v>7.1647274954072263E-2</v>
      </c>
    </row>
    <row r="11" spans="1:11" x14ac:dyDescent="0.45">
      <c r="A11" s="1" t="s">
        <v>2222</v>
      </c>
      <c r="B11" s="1" t="s">
        <v>45</v>
      </c>
      <c r="C11" s="1" t="s">
        <v>4869</v>
      </c>
      <c r="D11" s="1" t="s">
        <v>2109</v>
      </c>
      <c r="E11" s="3">
        <v>1766</v>
      </c>
      <c r="F11" s="4">
        <f>Table_1__25[[#This Row],[Population'[3']'[5']]]/Table_1__25[[#This Row],[Column1]]</f>
        <v>84.812004530011322</v>
      </c>
      <c r="G11" s="3">
        <v>16356</v>
      </c>
      <c r="H11">
        <v>120</v>
      </c>
      <c r="I11" s="7">
        <f>H11/Table_1__25[[#This Row],[Population'[3']'[5']]]*100000</f>
        <v>80.118575491727768</v>
      </c>
      <c r="J11" s="5">
        <v>8990.6</v>
      </c>
      <c r="K11" s="4">
        <f>H11/Table_1__25[[#This Row],[Column1]]</f>
        <v>6.7950169875424682E-2</v>
      </c>
    </row>
    <row r="12" spans="1:11" x14ac:dyDescent="0.45">
      <c r="A12" s="1" t="s">
        <v>4870</v>
      </c>
      <c r="B12" s="1" t="s">
        <v>49</v>
      </c>
      <c r="C12" s="1" t="s">
        <v>4871</v>
      </c>
      <c r="D12" s="1" t="s">
        <v>4872</v>
      </c>
      <c r="E12" s="3">
        <v>1489</v>
      </c>
      <c r="F12" s="4">
        <f>Table_1__25[[#This Row],[Population'[3']'[5']]]/Table_1__25[[#This Row],[Column1]]</f>
        <v>2.6816655473472131</v>
      </c>
      <c r="G12">
        <v>357</v>
      </c>
      <c r="H12">
        <v>2</v>
      </c>
      <c r="I12" s="7">
        <f>H12/Table_1__25[[#This Row],[Population'[3']'[5']]]*100000</f>
        <v>50.087653393438515</v>
      </c>
      <c r="J12" s="5">
        <v>9489.6</v>
      </c>
      <c r="K12" s="4">
        <f>H12/Table_1__25[[#This Row],[Column1]]</f>
        <v>1.3431833445265279E-3</v>
      </c>
    </row>
    <row r="13" spans="1:11" x14ac:dyDescent="0.45">
      <c r="A13" s="1" t="s">
        <v>4873</v>
      </c>
      <c r="B13" s="1" t="s">
        <v>53</v>
      </c>
      <c r="C13" s="1" t="s">
        <v>4874</v>
      </c>
      <c r="D13" s="1" t="s">
        <v>4875</v>
      </c>
      <c r="E13" s="3">
        <v>1131</v>
      </c>
      <c r="F13" s="4">
        <f>Table_1__25[[#This Row],[Population'[3']'[5']]]/Table_1__25[[#This Row],[Column1]]</f>
        <v>4.6763925729442972</v>
      </c>
      <c r="G13">
        <v>537</v>
      </c>
      <c r="H13">
        <v>26</v>
      </c>
      <c r="I13" s="7">
        <f>H13/Table_1__25[[#This Row],[Population'[3']'[5']]]*100000</f>
        <v>491.58631121194929</v>
      </c>
      <c r="J13" s="5">
        <v>11022.2</v>
      </c>
      <c r="K13" s="4">
        <f>H13/Table_1__25[[#This Row],[Column1]]</f>
        <v>2.2988505747126436E-2</v>
      </c>
    </row>
    <row r="14" spans="1:11" x14ac:dyDescent="0.45">
      <c r="A14" s="1" t="s">
        <v>4876</v>
      </c>
      <c r="B14" s="1" t="s">
        <v>57</v>
      </c>
      <c r="C14" s="1" t="s">
        <v>4877</v>
      </c>
      <c r="D14" s="1" t="s">
        <v>4878</v>
      </c>
      <c r="E14" s="3">
        <v>1259</v>
      </c>
      <c r="F14" s="4">
        <f>Table_1__25[[#This Row],[Population'[3']'[5']]]/Table_1__25[[#This Row],[Column1]]</f>
        <v>1.6449563145353454</v>
      </c>
      <c r="G14">
        <v>121</v>
      </c>
      <c r="H14">
        <v>1</v>
      </c>
      <c r="I14" s="7">
        <f>H14/Table_1__25[[#This Row],[Population'[3']'[5']]]*100000</f>
        <v>48.285852245292126</v>
      </c>
      <c r="J14" s="5">
        <v>5344.5</v>
      </c>
      <c r="K14" s="4">
        <f>H14/Table_1__25[[#This Row],[Column1]]</f>
        <v>7.9428117553613975E-4</v>
      </c>
    </row>
    <row r="15" spans="1:11" x14ac:dyDescent="0.45">
      <c r="A15" s="1" t="s">
        <v>4879</v>
      </c>
      <c r="B15" s="1" t="s">
        <v>61</v>
      </c>
      <c r="C15" s="1" t="s">
        <v>4880</v>
      </c>
      <c r="D15" s="1" t="s">
        <v>4881</v>
      </c>
      <c r="E15" s="3">
        <v>2010</v>
      </c>
      <c r="F15" s="4">
        <f>Table_1__25[[#This Row],[Population'[3']'[5']]]/Table_1__25[[#This Row],[Column1]]</f>
        <v>1.7592039800995025</v>
      </c>
      <c r="G15">
        <v>296</v>
      </c>
      <c r="H15">
        <v>6</v>
      </c>
      <c r="I15" s="7">
        <f>H15/Table_1__25[[#This Row],[Population'[3']'[5']]]*100000</f>
        <v>169.68325791855204</v>
      </c>
      <c r="J15" s="5">
        <v>6690.8</v>
      </c>
      <c r="K15" s="4">
        <f>H15/Table_1__25[[#This Row],[Column1]]</f>
        <v>2.9850746268656717E-3</v>
      </c>
    </row>
    <row r="16" spans="1:11" x14ac:dyDescent="0.45">
      <c r="A16" s="1" t="s">
        <v>4580</v>
      </c>
      <c r="B16" s="1" t="s">
        <v>66</v>
      </c>
      <c r="C16" s="1" t="s">
        <v>4882</v>
      </c>
      <c r="D16" s="1" t="s">
        <v>4358</v>
      </c>
      <c r="E16" s="1">
        <v>632</v>
      </c>
      <c r="F16" s="4">
        <f>Table_1__25[[#This Row],[Population'[3']'[5']]]/Table_1__25[[#This Row],[Column1]]</f>
        <v>3.7737341772151898</v>
      </c>
      <c r="G16">
        <v>359</v>
      </c>
      <c r="H16">
        <v>4</v>
      </c>
      <c r="I16" s="7">
        <f>H16/Table_1__25[[#This Row],[Population'[3']'[5']]]*100000</f>
        <v>167.71488469601675</v>
      </c>
      <c r="J16" s="5">
        <v>15697.4</v>
      </c>
      <c r="K16" s="4">
        <f>H16/Table_1__25[[#This Row],[Column1]]</f>
        <v>6.3291139240506328E-3</v>
      </c>
    </row>
    <row r="17" spans="1:11" x14ac:dyDescent="0.45">
      <c r="A17" s="1" t="s">
        <v>4883</v>
      </c>
      <c r="B17" s="1" t="s">
        <v>70</v>
      </c>
      <c r="C17" s="1" t="s">
        <v>4884</v>
      </c>
      <c r="D17" s="1" t="s">
        <v>4885</v>
      </c>
      <c r="E17" s="3">
        <v>1510</v>
      </c>
      <c r="F17" s="4">
        <f>Table_1__25[[#This Row],[Population'[3']'[5']]]/Table_1__25[[#This Row],[Column1]]</f>
        <v>2.3509933774834435</v>
      </c>
      <c r="G17">
        <v>349</v>
      </c>
      <c r="H17">
        <v>9</v>
      </c>
      <c r="I17" s="7">
        <f>H17/Table_1__25[[#This Row],[Population'[3']'[5']]]*100000</f>
        <v>253.52112676056336</v>
      </c>
      <c r="J17" s="5">
        <v>10768.3</v>
      </c>
      <c r="K17" s="4">
        <f>H17/Table_1__25[[#This Row],[Column1]]</f>
        <v>5.9602649006622521E-3</v>
      </c>
    </row>
    <row r="18" spans="1:11" x14ac:dyDescent="0.45">
      <c r="A18" s="1" t="s">
        <v>4886</v>
      </c>
      <c r="B18" s="1" t="s">
        <v>74</v>
      </c>
      <c r="C18" s="1" t="s">
        <v>4887</v>
      </c>
      <c r="D18" s="1" t="s">
        <v>4888</v>
      </c>
      <c r="E18" s="1">
        <v>635</v>
      </c>
      <c r="F18" s="4">
        <f>Table_1__25[[#This Row],[Population'[3']'[5']]]/Table_1__25[[#This Row],[Column1]]</f>
        <v>5.2645669291338582</v>
      </c>
      <c r="G18">
        <v>476</v>
      </c>
      <c r="H18">
        <v>8</v>
      </c>
      <c r="I18" s="7">
        <f>H18/Table_1__25[[#This Row],[Population'[3']'[5']]]*100000</f>
        <v>239.30601256356567</v>
      </c>
      <c r="J18" s="5">
        <v>14828.7</v>
      </c>
      <c r="K18" s="4">
        <f>H18/Table_1__25[[#This Row],[Column1]]</f>
        <v>1.2598425196850394E-2</v>
      </c>
    </row>
    <row r="19" spans="1:11" x14ac:dyDescent="0.45">
      <c r="A19" s="1" t="s">
        <v>4889</v>
      </c>
      <c r="B19" s="1" t="s">
        <v>79</v>
      </c>
      <c r="C19" s="1" t="s">
        <v>1966</v>
      </c>
      <c r="D19" s="1" t="s">
        <v>4890</v>
      </c>
      <c r="E19" s="3">
        <v>1002</v>
      </c>
      <c r="F19" s="4">
        <f>Table_1__25[[#This Row],[Population'[3']'[5']]]/Table_1__25[[#This Row],[Column1]]</f>
        <v>1.6766467065868262</v>
      </c>
      <c r="G19">
        <v>155</v>
      </c>
      <c r="H19">
        <v>0</v>
      </c>
      <c r="I19" s="7">
        <f>H19/Table_1__25[[#This Row],[Population'[3']'[5']]]*100000</f>
        <v>0</v>
      </c>
      <c r="J19" s="5">
        <v>8801.7999999999993</v>
      </c>
      <c r="K19" s="4">
        <f>H19/Table_1__25[[#This Row],[Column1]]</f>
        <v>0</v>
      </c>
    </row>
    <row r="20" spans="1:11" x14ac:dyDescent="0.45">
      <c r="A20" s="1" t="s">
        <v>4891</v>
      </c>
      <c r="B20" s="1" t="s">
        <v>84</v>
      </c>
      <c r="C20" s="1" t="s">
        <v>4892</v>
      </c>
      <c r="D20" s="1" t="s">
        <v>4893</v>
      </c>
      <c r="E20" s="3">
        <v>1438</v>
      </c>
      <c r="F20" s="4">
        <f>Table_1__25[[#This Row],[Population'[3']'[5']]]/Table_1__25[[#This Row],[Column1]]</f>
        <v>46.495827538247568</v>
      </c>
      <c r="G20" s="3">
        <v>8013</v>
      </c>
      <c r="H20">
        <v>41</v>
      </c>
      <c r="I20" s="7">
        <f>H20/Table_1__25[[#This Row],[Population'[3']'[5']]]*100000</f>
        <v>61.3212485604463</v>
      </c>
      <c r="J20" s="5">
        <v>11537.6</v>
      </c>
      <c r="K20" s="4">
        <f>H20/Table_1__25[[#This Row],[Column1]]</f>
        <v>2.851182197496523E-2</v>
      </c>
    </row>
    <row r="21" spans="1:11" x14ac:dyDescent="0.45">
      <c r="A21" s="1" t="s">
        <v>708</v>
      </c>
      <c r="B21" s="1" t="s">
        <v>89</v>
      </c>
      <c r="C21" s="1" t="s">
        <v>4894</v>
      </c>
      <c r="D21" s="1" t="s">
        <v>4895</v>
      </c>
      <c r="E21" s="3">
        <v>1660</v>
      </c>
      <c r="F21" s="4">
        <f>Table_1__25[[#This Row],[Population'[3']'[5']]]/Table_1__25[[#This Row],[Column1]]</f>
        <v>1.4421686746987952</v>
      </c>
      <c r="G21">
        <v>154</v>
      </c>
      <c r="H21">
        <v>5</v>
      </c>
      <c r="I21" s="7">
        <f>H21/Table_1__25[[#This Row],[Population'[3']'[5']]]*100000</f>
        <v>208.85547201336675</v>
      </c>
      <c r="J21" s="5">
        <v>6772.2</v>
      </c>
      <c r="K21" s="4">
        <f>H21/Table_1__25[[#This Row],[Column1]]</f>
        <v>3.0120481927710845E-3</v>
      </c>
    </row>
    <row r="22" spans="1:11" x14ac:dyDescent="0.45">
      <c r="A22" s="1" t="s">
        <v>4896</v>
      </c>
      <c r="B22" s="1" t="s">
        <v>93</v>
      </c>
      <c r="C22" s="1" t="s">
        <v>4897</v>
      </c>
      <c r="D22" s="1" t="s">
        <v>4538</v>
      </c>
      <c r="E22" s="1">
        <v>708</v>
      </c>
      <c r="F22" s="4">
        <f>Table_1__25[[#This Row],[Population'[3']'[5']]]/Table_1__25[[#This Row],[Column1]]</f>
        <v>3.4180790960451977</v>
      </c>
      <c r="G22">
        <v>245</v>
      </c>
      <c r="H22">
        <v>1</v>
      </c>
      <c r="I22" s="7">
        <f>H22/Table_1__25[[#This Row],[Population'[3']'[5']]]*100000</f>
        <v>41.322314049586772</v>
      </c>
      <c r="J22" s="5">
        <v>10981.6</v>
      </c>
      <c r="K22" s="4">
        <f>H22/Table_1__25[[#This Row],[Column1]]</f>
        <v>1.4124293785310734E-3</v>
      </c>
    </row>
    <row r="23" spans="1:11" x14ac:dyDescent="0.45">
      <c r="A23" s="1" t="s">
        <v>4898</v>
      </c>
      <c r="B23" s="1" t="s">
        <v>98</v>
      </c>
      <c r="C23" s="1" t="s">
        <v>4899</v>
      </c>
      <c r="D23" s="1" t="s">
        <v>4900</v>
      </c>
      <c r="E23" s="3">
        <v>1132</v>
      </c>
      <c r="F23" s="4">
        <f>Table_1__25[[#This Row],[Population'[3']'[5']]]/Table_1__25[[#This Row],[Column1]]</f>
        <v>2.1881625441696113</v>
      </c>
      <c r="G23">
        <v>230</v>
      </c>
      <c r="H23">
        <v>3</v>
      </c>
      <c r="I23" s="7">
        <f>H23/Table_1__25[[#This Row],[Population'[3']'[5']]]*100000</f>
        <v>121.11425111021397</v>
      </c>
      <c r="J23" s="5">
        <v>9203.7000000000007</v>
      </c>
      <c r="K23" s="4">
        <f>H23/Table_1__25[[#This Row],[Column1]]</f>
        <v>2.6501766784452299E-3</v>
      </c>
    </row>
    <row r="24" spans="1:11" x14ac:dyDescent="0.45">
      <c r="A24" s="1" t="s">
        <v>4901</v>
      </c>
      <c r="B24" s="1" t="s">
        <v>103</v>
      </c>
      <c r="C24" s="1" t="s">
        <v>4902</v>
      </c>
      <c r="D24" s="1" t="s">
        <v>4903</v>
      </c>
      <c r="E24" s="3">
        <v>1352</v>
      </c>
      <c r="F24" s="4">
        <f>Table_1__25[[#This Row],[Population'[3']'[5']]]/Table_1__25[[#This Row],[Column1]]</f>
        <v>1.8010355029585798</v>
      </c>
      <c r="G24">
        <v>189</v>
      </c>
      <c r="H24">
        <v>6</v>
      </c>
      <c r="I24" s="7">
        <f>H24/Table_1__25[[#This Row],[Population'[3']'[5']]]*100000</f>
        <v>246.40657084188913</v>
      </c>
      <c r="J24" s="5">
        <v>7621</v>
      </c>
      <c r="K24" s="4">
        <f>H24/Table_1__25[[#This Row],[Column1]]</f>
        <v>4.4378698224852072E-3</v>
      </c>
    </row>
    <row r="25" spans="1:11" x14ac:dyDescent="0.45">
      <c r="A25" s="1" t="s">
        <v>4904</v>
      </c>
      <c r="B25" s="1" t="s">
        <v>106</v>
      </c>
      <c r="C25" s="1" t="s">
        <v>4905</v>
      </c>
      <c r="D25" s="1" t="s">
        <v>4906</v>
      </c>
      <c r="E25" s="3">
        <v>1147</v>
      </c>
      <c r="F25" s="4">
        <f>Table_1__25[[#This Row],[Population'[3']'[5']]]/Table_1__25[[#This Row],[Column1]]</f>
        <v>3.6085440278988665</v>
      </c>
      <c r="G25">
        <v>369</v>
      </c>
      <c r="H25">
        <v>14</v>
      </c>
      <c r="I25" s="7">
        <f>H25/Table_1__25[[#This Row],[Population'[3']'[5']]]*100000</f>
        <v>338.24595312877506</v>
      </c>
      <c r="J25" s="5">
        <v>9120.1</v>
      </c>
      <c r="K25" s="4">
        <f>H25/Table_1__25[[#This Row],[Column1]]</f>
        <v>1.2205754141238012E-2</v>
      </c>
    </row>
    <row r="26" spans="1:11" x14ac:dyDescent="0.45">
      <c r="A26" s="1" t="s">
        <v>803</v>
      </c>
      <c r="B26" s="1" t="s">
        <v>110</v>
      </c>
      <c r="C26" s="1" t="s">
        <v>4907</v>
      </c>
      <c r="D26" s="1" t="s">
        <v>4908</v>
      </c>
      <c r="E26" s="1">
        <v>993</v>
      </c>
      <c r="F26" s="4">
        <f>Table_1__25[[#This Row],[Population'[3']'[5']]]/Table_1__25[[#This Row],[Column1]]</f>
        <v>2.0040281973816718</v>
      </c>
      <c r="G26">
        <v>155</v>
      </c>
      <c r="H26">
        <v>6</v>
      </c>
      <c r="I26" s="7">
        <f>H26/Table_1__25[[#This Row],[Population'[3']'[5']]]*100000</f>
        <v>301.5075376884422</v>
      </c>
      <c r="J26" s="5">
        <v>8378.4</v>
      </c>
      <c r="K26" s="4">
        <f>H26/Table_1__25[[#This Row],[Column1]]</f>
        <v>6.0422960725075529E-3</v>
      </c>
    </row>
    <row r="27" spans="1:11" x14ac:dyDescent="0.45">
      <c r="A27" s="1" t="s">
        <v>2320</v>
      </c>
      <c r="B27" s="1" t="s">
        <v>114</v>
      </c>
      <c r="C27" s="1" t="s">
        <v>4909</v>
      </c>
      <c r="D27" s="1" t="s">
        <v>4910</v>
      </c>
      <c r="E27" s="3">
        <v>1874</v>
      </c>
      <c r="F27" s="4">
        <f>Table_1__25[[#This Row],[Population'[3']'[5']]]/Table_1__25[[#This Row],[Column1]]</f>
        <v>2.8788687299893279</v>
      </c>
      <c r="G27">
        <v>442</v>
      </c>
      <c r="H27">
        <v>16</v>
      </c>
      <c r="I27" s="7">
        <f>H27/Table_1__25[[#This Row],[Population'[3']'[5']]]*100000</f>
        <v>296.57089898053755</v>
      </c>
      <c r="J27" s="5">
        <v>7693.6</v>
      </c>
      <c r="K27" s="4">
        <f>H27/Table_1__25[[#This Row],[Column1]]</f>
        <v>8.5378868729989333E-3</v>
      </c>
    </row>
    <row r="28" spans="1:11" x14ac:dyDescent="0.45">
      <c r="A28" s="1" t="s">
        <v>1857</v>
      </c>
      <c r="B28" s="1" t="s">
        <v>118</v>
      </c>
      <c r="C28" s="1" t="s">
        <v>4911</v>
      </c>
      <c r="D28" s="1" t="s">
        <v>2825</v>
      </c>
      <c r="E28" s="1">
        <v>975</v>
      </c>
      <c r="F28" s="4">
        <f>Table_1__25[[#This Row],[Population'[3']'[5']]]/Table_1__25[[#This Row],[Column1]]</f>
        <v>2.8810256410256412</v>
      </c>
      <c r="G28">
        <v>236</v>
      </c>
      <c r="H28">
        <v>6</v>
      </c>
      <c r="I28" s="7">
        <f>H28/Table_1__25[[#This Row],[Population'[3']'[5']]]*100000</f>
        <v>213.59914560341761</v>
      </c>
      <c r="J28" s="5">
        <v>9451.2999999999993</v>
      </c>
      <c r="K28" s="4">
        <f>H28/Table_1__25[[#This Row],[Column1]]</f>
        <v>6.1538461538461538E-3</v>
      </c>
    </row>
    <row r="29" spans="1:11" x14ac:dyDescent="0.45">
      <c r="A29" s="1" t="s">
        <v>4912</v>
      </c>
      <c r="B29" s="1" t="s">
        <v>122</v>
      </c>
      <c r="C29" s="1" t="s">
        <v>4913</v>
      </c>
      <c r="D29" s="1" t="s">
        <v>4914</v>
      </c>
      <c r="E29" s="3">
        <v>2742</v>
      </c>
      <c r="F29" s="4">
        <f>Table_1__25[[#This Row],[Population'[3']'[5']]]/Table_1__25[[#This Row],[Column1]]</f>
        <v>2.3194748358862145</v>
      </c>
      <c r="G29">
        <v>874</v>
      </c>
      <c r="H29">
        <v>5</v>
      </c>
      <c r="I29" s="7">
        <f>H29/Table_1__25[[#This Row],[Population'[3']'[5']]]*100000</f>
        <v>78.616352201257868</v>
      </c>
      <c r="J29" s="5">
        <v>5817.4</v>
      </c>
      <c r="K29" s="4">
        <f>H29/Table_1__25[[#This Row],[Column1]]</f>
        <v>1.8234865061998542E-3</v>
      </c>
    </row>
    <row r="30" spans="1:11" x14ac:dyDescent="0.45">
      <c r="A30" s="1" t="s">
        <v>2353</v>
      </c>
      <c r="B30" s="1" t="s">
        <v>126</v>
      </c>
      <c r="C30" s="1" t="s">
        <v>4915</v>
      </c>
      <c r="D30" s="1" t="s">
        <v>4916</v>
      </c>
      <c r="E30" s="3">
        <v>2110</v>
      </c>
      <c r="F30" s="4">
        <f>Table_1__25[[#This Row],[Population'[3']'[5']]]/Table_1__25[[#This Row],[Column1]]</f>
        <v>4.24739336492891</v>
      </c>
      <c r="G30">
        <v>965</v>
      </c>
      <c r="H30">
        <v>14</v>
      </c>
      <c r="I30" s="7">
        <f>H30/Table_1__25[[#This Row],[Population'[3']'[5']]]*100000</f>
        <v>156.21513055121625</v>
      </c>
      <c r="J30" s="5">
        <v>10211.6</v>
      </c>
      <c r="K30" s="4">
        <f>H30/Table_1__25[[#This Row],[Column1]]</f>
        <v>6.6350710900473934E-3</v>
      </c>
    </row>
    <row r="31" spans="1:11" x14ac:dyDescent="0.45">
      <c r="A31" s="1" t="s">
        <v>2359</v>
      </c>
      <c r="B31" s="1" t="s">
        <v>130</v>
      </c>
      <c r="C31" s="1" t="s">
        <v>4917</v>
      </c>
      <c r="D31" s="1" t="s">
        <v>4918</v>
      </c>
      <c r="E31" s="3">
        <v>1045</v>
      </c>
      <c r="F31" s="4">
        <f>Table_1__25[[#This Row],[Population'[3']'[5']]]/Table_1__25[[#This Row],[Column1]]</f>
        <v>8.0612440191387567</v>
      </c>
      <c r="G31">
        <v>833</v>
      </c>
      <c r="H31">
        <v>5</v>
      </c>
      <c r="I31" s="7">
        <f>H31/Table_1__25[[#This Row],[Population'[3']'[5']]]*100000</f>
        <v>59.354226020892682</v>
      </c>
      <c r="J31" s="5">
        <v>10174.700000000001</v>
      </c>
      <c r="K31" s="4">
        <f>H31/Table_1__25[[#This Row],[Column1]]</f>
        <v>4.7846889952153108E-3</v>
      </c>
    </row>
    <row r="32" spans="1:11" x14ac:dyDescent="0.45">
      <c r="A32" s="1" t="s">
        <v>2931</v>
      </c>
      <c r="B32" s="1" t="s">
        <v>133</v>
      </c>
      <c r="C32" s="1" t="s">
        <v>4919</v>
      </c>
      <c r="D32" s="1" t="s">
        <v>4920</v>
      </c>
      <c r="E32" s="3">
        <v>1926</v>
      </c>
      <c r="F32" s="4">
        <f>Table_1__25[[#This Row],[Population'[3']'[5']]]/Table_1__25[[#This Row],[Column1]]</f>
        <v>14.263239875389408</v>
      </c>
      <c r="G32" s="3">
        <v>3974</v>
      </c>
      <c r="H32">
        <v>68</v>
      </c>
      <c r="I32" s="7">
        <f>H32/Table_1__25[[#This Row],[Population'[3']'[5']]]*100000</f>
        <v>247.53376287721596</v>
      </c>
      <c r="J32" s="5">
        <v>12670.6</v>
      </c>
      <c r="K32" s="4">
        <f>H32/Table_1__25[[#This Row],[Column1]]</f>
        <v>3.5306334371754934E-2</v>
      </c>
    </row>
    <row r="33" spans="1:11" x14ac:dyDescent="0.45">
      <c r="A33" s="1" t="s">
        <v>4921</v>
      </c>
      <c r="B33" s="1" t="s">
        <v>138</v>
      </c>
      <c r="C33" s="1" t="s">
        <v>4922</v>
      </c>
      <c r="D33" s="1" t="s">
        <v>4923</v>
      </c>
      <c r="E33" s="3">
        <v>1824</v>
      </c>
      <c r="F33" s="4">
        <f>Table_1__25[[#This Row],[Population'[3']'[5']]]/Table_1__25[[#This Row],[Column1]]</f>
        <v>4.2066885964912277</v>
      </c>
      <c r="G33" s="3">
        <v>1056</v>
      </c>
      <c r="H33">
        <v>13</v>
      </c>
      <c r="I33" s="7">
        <f>H33/Table_1__25[[#This Row],[Population'[3']'[5']]]*100000</f>
        <v>169.42525739606413</v>
      </c>
      <c r="J33" s="5">
        <v>10014.200000000001</v>
      </c>
      <c r="K33" s="4">
        <f>H33/Table_1__25[[#This Row],[Column1]]</f>
        <v>7.12719298245614E-3</v>
      </c>
    </row>
    <row r="34" spans="1:11" x14ac:dyDescent="0.45">
      <c r="A34" s="1" t="s">
        <v>3118</v>
      </c>
      <c r="B34" s="1" t="s">
        <v>142</v>
      </c>
      <c r="C34" s="1" t="s">
        <v>4924</v>
      </c>
      <c r="D34" s="1" t="s">
        <v>4925</v>
      </c>
      <c r="E34" s="1">
        <v>982</v>
      </c>
      <c r="F34" s="4">
        <f>Table_1__25[[#This Row],[Population'[3']'[5']]]/Table_1__25[[#This Row],[Column1]]</f>
        <v>3.1832993890020367</v>
      </c>
      <c r="G34">
        <v>353</v>
      </c>
      <c r="H34">
        <v>10</v>
      </c>
      <c r="I34" s="7">
        <f>H34/Table_1__25[[#This Row],[Population'[3']'[5']]]*100000</f>
        <v>319.89763275751756</v>
      </c>
      <c r="J34" s="5">
        <v>12261.2</v>
      </c>
      <c r="K34" s="4">
        <f>H34/Table_1__25[[#This Row],[Column1]]</f>
        <v>1.0183299389002037E-2</v>
      </c>
    </row>
    <row r="35" spans="1:11" x14ac:dyDescent="0.45">
      <c r="A35" s="1" t="s">
        <v>4926</v>
      </c>
      <c r="B35" s="1" t="s">
        <v>146</v>
      </c>
      <c r="C35" s="1" t="s">
        <v>4927</v>
      </c>
      <c r="D35" s="1" t="s">
        <v>3639</v>
      </c>
      <c r="E35" s="1">
        <v>724</v>
      </c>
      <c r="F35" s="4">
        <f>Table_1__25[[#This Row],[Population'[3']'[5']]]/Table_1__25[[#This Row],[Column1]]</f>
        <v>2.5497237569060776</v>
      </c>
      <c r="G35">
        <v>123</v>
      </c>
      <c r="H35">
        <v>2</v>
      </c>
      <c r="I35" s="7">
        <f>H35/Table_1__25[[#This Row],[Population'[3']'[5']]]*100000</f>
        <v>108.34236186348862</v>
      </c>
      <c r="J35" s="5">
        <v>6278.7</v>
      </c>
      <c r="K35" s="4">
        <f>H35/Table_1__25[[#This Row],[Column1]]</f>
        <v>2.7624309392265192E-3</v>
      </c>
    </row>
    <row r="36" spans="1:11" x14ac:dyDescent="0.45">
      <c r="A36" s="1" t="s">
        <v>3794</v>
      </c>
      <c r="B36" s="1" t="s">
        <v>149</v>
      </c>
      <c r="C36" s="1" t="s">
        <v>4928</v>
      </c>
      <c r="D36" s="1" t="s">
        <v>4929</v>
      </c>
      <c r="E36" s="3">
        <v>1119</v>
      </c>
      <c r="F36" s="4">
        <f>Table_1__25[[#This Row],[Population'[3']'[5']]]/Table_1__25[[#This Row],[Column1]]</f>
        <v>6.6246648793565681</v>
      </c>
      <c r="G36">
        <v>606</v>
      </c>
      <c r="H36">
        <v>5</v>
      </c>
      <c r="I36" s="7">
        <f>H36/Table_1__25[[#This Row],[Population'[3']'[5']]]*100000</f>
        <v>67.449075947659509</v>
      </c>
      <c r="J36" s="5">
        <v>8910.5</v>
      </c>
      <c r="K36" s="4">
        <f>H36/Table_1__25[[#This Row],[Column1]]</f>
        <v>4.4682752457551383E-3</v>
      </c>
    </row>
    <row r="37" spans="1:11" x14ac:dyDescent="0.45">
      <c r="A37" s="1" t="s">
        <v>1905</v>
      </c>
      <c r="B37" s="1" t="s">
        <v>153</v>
      </c>
      <c r="C37" s="1" t="s">
        <v>4930</v>
      </c>
      <c r="D37" s="1" t="s">
        <v>1415</v>
      </c>
      <c r="E37" s="3">
        <v>1018</v>
      </c>
      <c r="F37" s="4">
        <f>Table_1__25[[#This Row],[Population'[3']'[5']]]/Table_1__25[[#This Row],[Column1]]</f>
        <v>4.2799607072691552</v>
      </c>
      <c r="G37">
        <v>415</v>
      </c>
      <c r="H37">
        <v>7</v>
      </c>
      <c r="I37" s="7">
        <f>H37/Table_1__25[[#This Row],[Population'[3']'[5']]]*100000</f>
        <v>160.66100527886161</v>
      </c>
      <c r="J37" s="5">
        <v>10440.299999999999</v>
      </c>
      <c r="K37" s="4">
        <f>H37/Table_1__25[[#This Row],[Column1]]</f>
        <v>6.8762278978389E-3</v>
      </c>
    </row>
    <row r="38" spans="1:11" x14ac:dyDescent="0.45">
      <c r="A38" s="1" t="s">
        <v>3751</v>
      </c>
      <c r="B38" s="1" t="s">
        <v>157</v>
      </c>
      <c r="C38" s="1" t="s">
        <v>4931</v>
      </c>
      <c r="D38" s="1" t="s">
        <v>4932</v>
      </c>
      <c r="E38" s="3">
        <v>1186</v>
      </c>
      <c r="F38" s="4">
        <f>Table_1__25[[#This Row],[Population'[3']'[5']]]/Table_1__25[[#This Row],[Column1]]</f>
        <v>9.6551433389544687</v>
      </c>
      <c r="G38" s="3">
        <v>1118</v>
      </c>
      <c r="H38">
        <v>8</v>
      </c>
      <c r="I38" s="7">
        <f>H38/Table_1__25[[#This Row],[Population'[3']'[5']]]*100000</f>
        <v>69.862894070386858</v>
      </c>
      <c r="J38" s="5">
        <v>9705.7000000000007</v>
      </c>
      <c r="K38" s="4">
        <f>H38/Table_1__25[[#This Row],[Column1]]</f>
        <v>6.7453625632377737E-3</v>
      </c>
    </row>
    <row r="39" spans="1:11" x14ac:dyDescent="0.45">
      <c r="A39" s="1" t="s">
        <v>4933</v>
      </c>
      <c r="B39" s="1" t="s">
        <v>161</v>
      </c>
      <c r="C39" s="1" t="s">
        <v>4934</v>
      </c>
      <c r="D39" s="1" t="s">
        <v>4935</v>
      </c>
      <c r="E39" s="1">
        <v>863</v>
      </c>
      <c r="F39" s="4">
        <f>Table_1__25[[#This Row],[Population'[3']'[5']]]/Table_1__25[[#This Row],[Column1]]</f>
        <v>6.3232908458864427</v>
      </c>
      <c r="G39">
        <v>439</v>
      </c>
      <c r="H39">
        <v>8</v>
      </c>
      <c r="I39" s="7">
        <f>H39/Table_1__25[[#This Row],[Population'[3']'[5']]]*100000</f>
        <v>146.60069635330768</v>
      </c>
      <c r="J39" s="5">
        <v>8413.2000000000007</v>
      </c>
      <c r="K39" s="4">
        <f>H39/Table_1__25[[#This Row],[Column1]]</f>
        <v>9.2699884125144842E-3</v>
      </c>
    </row>
    <row r="40" spans="1:11" x14ac:dyDescent="0.45">
      <c r="A40" s="1" t="s">
        <v>3968</v>
      </c>
      <c r="B40" s="1" t="s">
        <v>165</v>
      </c>
      <c r="C40" s="1" t="s">
        <v>4936</v>
      </c>
      <c r="D40" s="1" t="s">
        <v>4937</v>
      </c>
      <c r="E40" s="1">
        <v>875</v>
      </c>
      <c r="F40" s="4">
        <f>Table_1__25[[#This Row],[Population'[3']'[5']]]/Table_1__25[[#This Row],[Column1]]</f>
        <v>2.822857142857143</v>
      </c>
      <c r="G40">
        <v>229</v>
      </c>
      <c r="H40">
        <v>2</v>
      </c>
      <c r="I40" s="7">
        <f>H40/Table_1__25[[#This Row],[Population'[3']'[5']]]*100000</f>
        <v>80.97165991902834</v>
      </c>
      <c r="J40" s="5">
        <v>9841</v>
      </c>
      <c r="K40" s="4">
        <f>H40/Table_1__25[[#This Row],[Column1]]</f>
        <v>2.2857142857142859E-3</v>
      </c>
    </row>
    <row r="41" spans="1:11" x14ac:dyDescent="0.45">
      <c r="A41" s="1" t="s">
        <v>2384</v>
      </c>
      <c r="B41" s="1" t="s">
        <v>169</v>
      </c>
      <c r="C41" s="1" t="s">
        <v>4938</v>
      </c>
      <c r="D41" s="1" t="s">
        <v>4939</v>
      </c>
      <c r="E41" s="3">
        <v>1437</v>
      </c>
      <c r="F41" s="4">
        <f>Table_1__25[[#This Row],[Population'[3']'[5']]]/Table_1__25[[#This Row],[Column1]]</f>
        <v>11.357689631176061</v>
      </c>
      <c r="G41" s="3">
        <v>1112</v>
      </c>
      <c r="H41">
        <v>11</v>
      </c>
      <c r="I41" s="7">
        <f>H41/Table_1__25[[#This Row],[Population'[3']'[5']]]*100000</f>
        <v>67.397831015256415</v>
      </c>
      <c r="J41" s="5">
        <v>6874</v>
      </c>
      <c r="K41" s="4">
        <f>H41/Table_1__25[[#This Row],[Column1]]</f>
        <v>7.6548364648573418E-3</v>
      </c>
    </row>
    <row r="42" spans="1:11" x14ac:dyDescent="0.45">
      <c r="A42" s="1" t="s">
        <v>4940</v>
      </c>
      <c r="B42" s="1" t="s">
        <v>173</v>
      </c>
      <c r="C42" s="1" t="s">
        <v>4941</v>
      </c>
      <c r="D42" s="1" t="s">
        <v>4942</v>
      </c>
      <c r="E42" s="1">
        <v>902</v>
      </c>
      <c r="F42" s="4">
        <f>Table_1__25[[#This Row],[Population'[3']'[5']]]/Table_1__25[[#This Row],[Column1]]</f>
        <v>15.451219512195122</v>
      </c>
      <c r="G42" s="3">
        <v>1367</v>
      </c>
      <c r="H42">
        <v>14</v>
      </c>
      <c r="I42" s="7">
        <f>H42/Table_1__25[[#This Row],[Population'[3']'[5']]]*100000</f>
        <v>100.45203415369163</v>
      </c>
      <c r="J42" s="5">
        <v>9643.1</v>
      </c>
      <c r="K42" s="4">
        <f>H42/Table_1__25[[#This Row],[Column1]]</f>
        <v>1.5521064301552107E-2</v>
      </c>
    </row>
    <row r="43" spans="1:11" x14ac:dyDescent="0.45">
      <c r="A43" s="1" t="s">
        <v>4943</v>
      </c>
      <c r="B43" s="1" t="s">
        <v>177</v>
      </c>
      <c r="C43" s="1" t="s">
        <v>4944</v>
      </c>
      <c r="D43" s="1" t="s">
        <v>4478</v>
      </c>
      <c r="E43" s="1">
        <v>859</v>
      </c>
      <c r="F43" s="4">
        <f>Table_1__25[[#This Row],[Population'[3']'[5']]]/Table_1__25[[#This Row],[Column1]]</f>
        <v>4.4575087310826547</v>
      </c>
      <c r="G43">
        <v>305</v>
      </c>
      <c r="H43">
        <v>4</v>
      </c>
      <c r="I43" s="7">
        <f>H43/Table_1__25[[#This Row],[Population'[3']'[5']]]*100000</f>
        <v>104.46591799425438</v>
      </c>
      <c r="J43" s="5">
        <v>7824.5</v>
      </c>
      <c r="K43" s="4">
        <f>H43/Table_1__25[[#This Row],[Column1]]</f>
        <v>4.6565774155995342E-3</v>
      </c>
    </row>
    <row r="44" spans="1:11" x14ac:dyDescent="0.45">
      <c r="A44" s="1" t="s">
        <v>2989</v>
      </c>
      <c r="B44" s="1" t="s">
        <v>181</v>
      </c>
      <c r="C44" s="1" t="s">
        <v>4945</v>
      </c>
      <c r="D44" s="1" t="s">
        <v>4946</v>
      </c>
      <c r="E44" s="1">
        <v>972</v>
      </c>
      <c r="F44" s="4">
        <f>Table_1__25[[#This Row],[Population'[3']'[5']]]/Table_1__25[[#This Row],[Column1]]</f>
        <v>1.3590534979423867</v>
      </c>
      <c r="G44">
        <v>77</v>
      </c>
      <c r="H44">
        <v>1</v>
      </c>
      <c r="I44" s="7">
        <f>H44/Table_1__25[[#This Row],[Population'[3']'[5']]]*100000</f>
        <v>75.700227100681303</v>
      </c>
      <c r="J44" s="5">
        <v>5855.5</v>
      </c>
      <c r="K44" s="4">
        <f>H44/Table_1__25[[#This Row],[Column1]]</f>
        <v>1.02880658436214E-3</v>
      </c>
    </row>
    <row r="45" spans="1:11" x14ac:dyDescent="0.45">
      <c r="A45" s="1" t="s">
        <v>2770</v>
      </c>
      <c r="B45" s="1" t="s">
        <v>185</v>
      </c>
      <c r="C45" s="1" t="s">
        <v>4947</v>
      </c>
      <c r="D45" s="1" t="s">
        <v>3278</v>
      </c>
      <c r="E45" s="3">
        <v>1094</v>
      </c>
      <c r="F45" s="4">
        <f>Table_1__25[[#This Row],[Population'[3']'[5']]]/Table_1__25[[#This Row],[Column1]]</f>
        <v>3.796160877513711</v>
      </c>
      <c r="G45">
        <v>481</v>
      </c>
      <c r="H45">
        <v>6</v>
      </c>
      <c r="I45" s="7">
        <f>H45/Table_1__25[[#This Row],[Population'[3']'[5']]]*100000</f>
        <v>144.47387430772935</v>
      </c>
      <c r="J45" s="5">
        <v>11371.2</v>
      </c>
      <c r="K45" s="4">
        <f>H45/Table_1__25[[#This Row],[Column1]]</f>
        <v>5.4844606946983544E-3</v>
      </c>
    </row>
    <row r="46" spans="1:11" x14ac:dyDescent="0.45">
      <c r="A46" s="1" t="s">
        <v>4948</v>
      </c>
      <c r="B46" s="1" t="s">
        <v>189</v>
      </c>
      <c r="C46" s="1" t="s">
        <v>4949</v>
      </c>
      <c r="D46" s="1" t="s">
        <v>4950</v>
      </c>
      <c r="E46" s="3">
        <v>1218</v>
      </c>
      <c r="F46" s="4">
        <f>Table_1__25[[#This Row],[Population'[3']'[5']]]/Table_1__25[[#This Row],[Column1]]</f>
        <v>0.59688013136288998</v>
      </c>
      <c r="G46">
        <v>19</v>
      </c>
      <c r="H46">
        <v>0</v>
      </c>
      <c r="I46" s="7">
        <f>H46/Table_1__25[[#This Row],[Population'[3']'[5']]]*100000</f>
        <v>0</v>
      </c>
      <c r="J46" s="5">
        <v>2533.3000000000002</v>
      </c>
      <c r="K46" s="4">
        <f>H46/Table_1__25[[#This Row],[Column1]]</f>
        <v>0</v>
      </c>
    </row>
    <row r="47" spans="1:11" x14ac:dyDescent="0.45">
      <c r="A47" s="1" t="s">
        <v>2398</v>
      </c>
      <c r="B47" s="1" t="s">
        <v>193</v>
      </c>
      <c r="C47" s="1" t="s">
        <v>4951</v>
      </c>
      <c r="D47" s="1" t="s">
        <v>3679</v>
      </c>
      <c r="E47" s="3">
        <v>1338</v>
      </c>
      <c r="F47" s="4">
        <f>Table_1__25[[#This Row],[Population'[3']'[5']]]/Table_1__25[[#This Row],[Column1]]</f>
        <v>18.085949177877428</v>
      </c>
      <c r="G47" s="3">
        <v>3498</v>
      </c>
      <c r="H47">
        <v>39</v>
      </c>
      <c r="I47" s="7">
        <f>H47/Table_1__25[[#This Row],[Population'[3']'[5']]]*100000</f>
        <v>161.16368444977064</v>
      </c>
      <c r="J47" s="5">
        <v>11108.6</v>
      </c>
      <c r="K47" s="4">
        <f>H47/Table_1__25[[#This Row],[Column1]]</f>
        <v>2.914798206278027E-2</v>
      </c>
    </row>
    <row r="48" spans="1:11" x14ac:dyDescent="0.45">
      <c r="A48" s="1" t="s">
        <v>4000</v>
      </c>
      <c r="B48" s="1" t="s">
        <v>198</v>
      </c>
      <c r="C48" s="1" t="s">
        <v>4952</v>
      </c>
      <c r="D48" s="1" t="s">
        <v>4953</v>
      </c>
      <c r="E48" s="1">
        <v>712</v>
      </c>
      <c r="F48" s="4">
        <f>Table_1__25[[#This Row],[Population'[3']'[5']]]/Table_1__25[[#This Row],[Column1]]</f>
        <v>2.773876404494382</v>
      </c>
      <c r="G48">
        <v>127</v>
      </c>
      <c r="H48">
        <v>1</v>
      </c>
      <c r="I48" s="7">
        <f>H48/Table_1__25[[#This Row],[Population'[3']'[5']]]*100000</f>
        <v>50.632911392405063</v>
      </c>
      <c r="J48" s="5">
        <v>6719.6</v>
      </c>
      <c r="K48" s="4">
        <f>H48/Table_1__25[[#This Row],[Column1]]</f>
        <v>1.4044943820224719E-3</v>
      </c>
    </row>
    <row r="49" spans="1:11" x14ac:dyDescent="0.45">
      <c r="A49" s="1" t="s">
        <v>4954</v>
      </c>
      <c r="B49" s="1" t="s">
        <v>202</v>
      </c>
      <c r="C49" s="1" t="s">
        <v>4955</v>
      </c>
      <c r="D49" s="1" t="s">
        <v>4956</v>
      </c>
      <c r="E49" s="3">
        <v>2222</v>
      </c>
      <c r="F49" s="4">
        <f>Table_1__25[[#This Row],[Population'[3']'[5']]]/Table_1__25[[#This Row],[Column1]]</f>
        <v>9.4959495949594963</v>
      </c>
      <c r="G49" s="3">
        <v>2584</v>
      </c>
      <c r="H49">
        <v>41</v>
      </c>
      <c r="I49" s="7">
        <f>H49/Table_1__25[[#This Row],[Population'[3']'[5']]]*100000</f>
        <v>194.31279620853081</v>
      </c>
      <c r="J49" s="5">
        <v>12480.7</v>
      </c>
      <c r="K49" s="4">
        <f>H49/Table_1__25[[#This Row],[Column1]]</f>
        <v>1.8451845184518451E-2</v>
      </c>
    </row>
    <row r="50" spans="1:11" x14ac:dyDescent="0.45">
      <c r="A50" s="1" t="s">
        <v>4957</v>
      </c>
      <c r="B50" s="1" t="s">
        <v>207</v>
      </c>
      <c r="C50" s="1" t="s">
        <v>4958</v>
      </c>
      <c r="D50" s="1" t="s">
        <v>4959</v>
      </c>
      <c r="E50" s="3">
        <v>1025</v>
      </c>
      <c r="F50" s="4">
        <f>Table_1__25[[#This Row],[Population'[3']'[5']]]/Table_1__25[[#This Row],[Column1]]</f>
        <v>2.1912195121951221</v>
      </c>
      <c r="G50">
        <v>205</v>
      </c>
      <c r="H50">
        <v>9</v>
      </c>
      <c r="I50" s="7">
        <f>H50/Table_1__25[[#This Row],[Population'[3']'[5']]]*100000</f>
        <v>400.7123775601068</v>
      </c>
      <c r="J50" s="5">
        <v>9365</v>
      </c>
      <c r="K50" s="4">
        <f>H50/Table_1__25[[#This Row],[Column1]]</f>
        <v>8.7804878048780496E-3</v>
      </c>
    </row>
    <row r="51" spans="1:11" x14ac:dyDescent="0.45">
      <c r="A51" s="1" t="s">
        <v>4960</v>
      </c>
      <c r="B51" s="1" t="s">
        <v>211</v>
      </c>
      <c r="C51" s="1" t="s">
        <v>4961</v>
      </c>
      <c r="D51" s="1" t="s">
        <v>4962</v>
      </c>
      <c r="E51" s="1">
        <v>862</v>
      </c>
      <c r="F51" s="4">
        <f>Table_1__25[[#This Row],[Population'[3']'[5']]]/Table_1__25[[#This Row],[Column1]]</f>
        <v>9.4211136890951277</v>
      </c>
      <c r="G51">
        <v>732</v>
      </c>
      <c r="H51">
        <v>10</v>
      </c>
      <c r="I51" s="7">
        <f>H51/Table_1__25[[#This Row],[Population'[3']'[5']]]*100000</f>
        <v>123.13754463735994</v>
      </c>
      <c r="J51" s="5">
        <v>9109</v>
      </c>
      <c r="K51" s="4">
        <f>H51/Table_1__25[[#This Row],[Column1]]</f>
        <v>1.1600928074245939E-2</v>
      </c>
    </row>
    <row r="52" spans="1:11" x14ac:dyDescent="0.45">
      <c r="A52" s="1" t="s">
        <v>4963</v>
      </c>
      <c r="B52" s="1" t="s">
        <v>214</v>
      </c>
      <c r="C52" s="1" t="s">
        <v>4964</v>
      </c>
      <c r="D52" s="1" t="s">
        <v>4965</v>
      </c>
      <c r="E52" s="3">
        <v>1282</v>
      </c>
      <c r="F52" s="4">
        <f>Table_1__25[[#This Row],[Population'[3']'[5']]]/Table_1__25[[#This Row],[Column1]]</f>
        <v>8.6731669266770677</v>
      </c>
      <c r="G52" s="3">
        <v>1418</v>
      </c>
      <c r="H52">
        <v>11</v>
      </c>
      <c r="I52" s="7">
        <f>H52/Table_1__25[[#This Row],[Population'[3']'[5']]]*100000</f>
        <v>98.929759870491949</v>
      </c>
      <c r="J52" s="5">
        <v>13325.8</v>
      </c>
      <c r="K52" s="4">
        <f>H52/Table_1__25[[#This Row],[Column1]]</f>
        <v>8.5803432137285494E-3</v>
      </c>
    </row>
    <row r="53" spans="1:11" x14ac:dyDescent="0.45">
      <c r="A53" s="1" t="s">
        <v>4966</v>
      </c>
      <c r="B53" s="1" t="s">
        <v>217</v>
      </c>
      <c r="C53" s="1" t="s">
        <v>4967</v>
      </c>
      <c r="D53" s="1" t="s">
        <v>4968</v>
      </c>
      <c r="E53" s="3">
        <v>2013</v>
      </c>
      <c r="F53" s="4">
        <f>Table_1__25[[#This Row],[Population'[3']'[5']]]/Table_1__25[[#This Row],[Column1]]</f>
        <v>30.638350720317934</v>
      </c>
      <c r="G53" s="3">
        <v>7466</v>
      </c>
      <c r="H53">
        <v>126</v>
      </c>
      <c r="I53" s="7">
        <f>H53/Table_1__25[[#This Row],[Population'[3']'[5']]]*100000</f>
        <v>204.29671665991083</v>
      </c>
      <c r="J53" s="5">
        <v>11037.7</v>
      </c>
      <c r="K53" s="4">
        <f>H53/Table_1__25[[#This Row],[Column1]]</f>
        <v>6.259314456035768E-2</v>
      </c>
    </row>
    <row r="54" spans="1:11" x14ac:dyDescent="0.45">
      <c r="A54" s="1" t="s">
        <v>2605</v>
      </c>
      <c r="B54" s="1" t="s">
        <v>221</v>
      </c>
      <c r="C54" s="1" t="s">
        <v>4969</v>
      </c>
      <c r="D54" s="1" t="s">
        <v>3461</v>
      </c>
      <c r="E54" s="3">
        <v>1271</v>
      </c>
      <c r="F54" s="4">
        <f>Table_1__25[[#This Row],[Population'[3']'[5']]]/Table_1__25[[#This Row],[Column1]]</f>
        <v>3.3099921321793864</v>
      </c>
      <c r="G54">
        <v>297</v>
      </c>
      <c r="H54">
        <v>3</v>
      </c>
      <c r="I54" s="7">
        <f>H54/Table_1__25[[#This Row],[Population'[3']'[5']]]*100000</f>
        <v>71.309721892084625</v>
      </c>
      <c r="J54" s="5">
        <v>7746.5</v>
      </c>
      <c r="K54" s="4">
        <f>H54/Table_1__25[[#This Row],[Column1]]</f>
        <v>2.3603461841070024E-3</v>
      </c>
    </row>
    <row r="55" spans="1:11" x14ac:dyDescent="0.45">
      <c r="A55" s="1" t="s">
        <v>4970</v>
      </c>
      <c r="B55" s="1" t="s">
        <v>225</v>
      </c>
      <c r="C55" s="1" t="s">
        <v>4971</v>
      </c>
      <c r="D55" s="1" t="s">
        <v>4972</v>
      </c>
      <c r="E55" s="3">
        <v>2071</v>
      </c>
      <c r="F55" s="4">
        <f>Table_1__25[[#This Row],[Population'[3']'[5']]]/Table_1__25[[#This Row],[Column1]]</f>
        <v>10.815065185900531</v>
      </c>
      <c r="G55" s="3">
        <v>2976</v>
      </c>
      <c r="H55">
        <v>23</v>
      </c>
      <c r="I55" s="7">
        <f>H55/Table_1__25[[#This Row],[Population'[3']'[5']]]*100000</f>
        <v>102.68773997678365</v>
      </c>
      <c r="J55" s="5">
        <v>7917.2</v>
      </c>
      <c r="K55" s="4">
        <f>H55/Table_1__25[[#This Row],[Column1]]</f>
        <v>1.110574601641719E-2</v>
      </c>
    </row>
    <row r="56" spans="1:11" x14ac:dyDescent="0.45">
      <c r="E56">
        <f>SUBTOTAL(109,Table_1__25[Column1])</f>
        <v>68994</v>
      </c>
      <c r="G56">
        <f>SUM(G3:G55)</f>
        <v>77232</v>
      </c>
      <c r="H56">
        <f>SUM(H3:H55)</f>
        <v>887</v>
      </c>
    </row>
  </sheetData>
  <phoneticPr fontId="1" type="noConversion"/>
  <pageMargins left="0.7" right="0.7" top="0.75" bottom="0.75" header="0.3" footer="0.3"/>
  <pageSetup orientation="portrait" horizontalDpi="300" verticalDpi="300"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04F59-7AFA-4546-A173-68A659011950}">
  <dimension ref="A1:I64"/>
  <sheetViews>
    <sheetView workbookViewId="0">
      <selection activeCell="H4" sqref="H4"/>
    </sheetView>
  </sheetViews>
  <sheetFormatPr defaultRowHeight="14.25" x14ac:dyDescent="0.45"/>
  <cols>
    <col min="1" max="1" width="18" bestFit="1" customWidth="1"/>
    <col min="2" max="2" width="14" customWidth="1"/>
    <col min="3" max="3" width="19" customWidth="1"/>
    <col min="4" max="4" width="15.1328125" bestFit="1" customWidth="1"/>
    <col min="5" max="5" width="27.1328125" customWidth="1"/>
    <col min="6" max="6" width="9.06640625" style="11"/>
    <col min="7" max="7" width="17.73046875" style="11" customWidth="1"/>
  </cols>
  <sheetData>
    <row r="1" spans="1:9" x14ac:dyDescent="0.45">
      <c r="A1" t="s">
        <v>0</v>
      </c>
      <c r="B1" t="s">
        <v>4973</v>
      </c>
      <c r="C1" t="s">
        <v>4974</v>
      </c>
      <c r="D1" t="s">
        <v>4975</v>
      </c>
      <c r="E1" t="s">
        <v>4976</v>
      </c>
      <c r="F1" s="11" t="s">
        <v>292</v>
      </c>
      <c r="G1" s="11" t="s">
        <v>7421</v>
      </c>
    </row>
    <row r="2" spans="1:9" x14ac:dyDescent="0.45">
      <c r="A2" s="1" t="s">
        <v>4977</v>
      </c>
      <c r="B2" s="1" t="s">
        <v>10</v>
      </c>
      <c r="C2" s="1" t="s">
        <v>4978</v>
      </c>
      <c r="D2" s="1" t="s">
        <v>4979</v>
      </c>
      <c r="E2" s="1" t="s">
        <v>4980</v>
      </c>
      <c r="F2" s="12">
        <f t="shared" ref="F2:F32" si="0">VALUE(LEFT(E2,SEARCH("sq",E2)-2))</f>
        <v>533</v>
      </c>
      <c r="G2" s="14">
        <f>List_of_counties_edit[[#This Row],[Pop. (2010) '[6']]]/List_of_counties_edit[[#This Row],[Area]]</f>
        <v>570.73921200750465</v>
      </c>
      <c r="H2" s="6"/>
    </row>
    <row r="3" spans="1:9" ht="28.5" x14ac:dyDescent="0.45">
      <c r="A3" s="1" t="s">
        <v>3464</v>
      </c>
      <c r="B3" s="1" t="s">
        <v>16</v>
      </c>
      <c r="C3" s="1" t="s">
        <v>4981</v>
      </c>
      <c r="D3" s="1" t="s">
        <v>4982</v>
      </c>
      <c r="E3" s="2" t="s">
        <v>4983</v>
      </c>
      <c r="F3" s="12">
        <f t="shared" si="0"/>
        <v>1034</v>
      </c>
      <c r="G3" s="14">
        <f>List_of_counties_edit[[#This Row],[Pop. (2010) '[6']]]/List_of_counties_edit[[#This Row],[Area]]</f>
        <v>47.336557059961315</v>
      </c>
      <c r="H3" s="8"/>
    </row>
    <row r="4" spans="1:9" ht="28.5" x14ac:dyDescent="0.45">
      <c r="A4" s="1" t="s">
        <v>4984</v>
      </c>
      <c r="B4" s="1" t="s">
        <v>20</v>
      </c>
      <c r="C4" s="1" t="s">
        <v>4986</v>
      </c>
      <c r="D4" s="1" t="s">
        <v>4987</v>
      </c>
      <c r="E4" s="2" t="s">
        <v>4988</v>
      </c>
      <c r="F4" s="12">
        <f t="shared" si="0"/>
        <v>57.43</v>
      </c>
      <c r="G4" s="14">
        <f>List_of_counties_edit[[#This Row],[Pop. (2010) '[6']]]/List_of_counties_edit[[#This Row],[Area]]</f>
        <v>24118.196064774507</v>
      </c>
      <c r="H4" s="8"/>
    </row>
    <row r="5" spans="1:9" x14ac:dyDescent="0.45">
      <c r="A5" s="1" t="s">
        <v>4989</v>
      </c>
      <c r="B5" s="1" t="s">
        <v>25</v>
      </c>
      <c r="C5" s="1" t="s">
        <v>4991</v>
      </c>
      <c r="D5" s="1" t="s">
        <v>4992</v>
      </c>
      <c r="E5" s="2" t="s">
        <v>4993</v>
      </c>
      <c r="F5" s="12">
        <f t="shared" si="0"/>
        <v>715</v>
      </c>
      <c r="G5" s="14">
        <f>List_of_counties_edit[[#This Row],[Pop. (2010) '[6']]]/List_of_counties_edit[[#This Row],[Area]]</f>
        <v>280.55944055944053</v>
      </c>
    </row>
    <row r="6" spans="1:9" x14ac:dyDescent="0.45">
      <c r="A6" s="1" t="s">
        <v>4994</v>
      </c>
      <c r="B6" s="1" t="s">
        <v>29</v>
      </c>
      <c r="C6" s="1" t="s">
        <v>4995</v>
      </c>
      <c r="D6" s="1" t="s">
        <v>4996</v>
      </c>
      <c r="E6" s="1" t="s">
        <v>4997</v>
      </c>
      <c r="F6" s="12">
        <f t="shared" si="0"/>
        <v>1310</v>
      </c>
      <c r="G6" s="14">
        <f>List_of_counties_edit[[#This Row],[Pop. (2010) '[6']]]/List_of_counties_edit[[#This Row],[Area]]</f>
        <v>61.310687022900765</v>
      </c>
    </row>
    <row r="7" spans="1:9" x14ac:dyDescent="0.45">
      <c r="A7" s="1" t="s">
        <v>4998</v>
      </c>
      <c r="B7" s="1" t="s">
        <v>33</v>
      </c>
      <c r="C7" s="1" t="s">
        <v>5000</v>
      </c>
      <c r="D7" s="1" t="s">
        <v>5001</v>
      </c>
      <c r="E7" s="1" t="s">
        <v>5002</v>
      </c>
      <c r="F7" s="12">
        <f t="shared" si="0"/>
        <v>864</v>
      </c>
      <c r="G7" s="14">
        <f>List_of_counties_edit[[#This Row],[Pop. (2010) '[6']]]/List_of_counties_edit[[#This Row],[Area]]</f>
        <v>92.62268518518519</v>
      </c>
    </row>
    <row r="8" spans="1:9" ht="28.5" x14ac:dyDescent="0.45">
      <c r="A8" s="1" t="s">
        <v>2818</v>
      </c>
      <c r="B8" s="1" t="s">
        <v>37</v>
      </c>
      <c r="C8" s="1" t="s">
        <v>5003</v>
      </c>
      <c r="D8" s="1" t="s">
        <v>5004</v>
      </c>
      <c r="E8" s="2" t="s">
        <v>5005</v>
      </c>
      <c r="F8" s="12">
        <f t="shared" si="0"/>
        <v>1500</v>
      </c>
      <c r="G8" s="15">
        <f>List_of_counties_edit[[#This Row],[Pop. (2010) '[6']]]/List_of_counties_edit[[#This Row],[Area]]</f>
        <v>89.936666666666667</v>
      </c>
      <c r="H8" s="6"/>
    </row>
    <row r="9" spans="1:9" x14ac:dyDescent="0.45">
      <c r="A9" s="1" t="s">
        <v>5006</v>
      </c>
      <c r="B9" s="1" t="s">
        <v>41</v>
      </c>
      <c r="C9" s="1" t="s">
        <v>5007</v>
      </c>
      <c r="D9" s="1" t="s">
        <v>5008</v>
      </c>
      <c r="E9" s="1" t="s">
        <v>5009</v>
      </c>
      <c r="F9" s="12">
        <f t="shared" si="0"/>
        <v>410.81</v>
      </c>
      <c r="G9" s="14">
        <f>List_of_counties_edit[[#This Row],[Pop. (2010) '[6']]]/List_of_counties_edit[[#This Row],[Area]]</f>
        <v>216.23134782502859</v>
      </c>
      <c r="H9" s="6"/>
    </row>
    <row r="10" spans="1:9" x14ac:dyDescent="0.45">
      <c r="A10" s="1" t="s">
        <v>5010</v>
      </c>
      <c r="B10" s="1" t="s">
        <v>45</v>
      </c>
      <c r="C10" s="1" t="s">
        <v>5011</v>
      </c>
      <c r="D10" s="1" t="s">
        <v>5012</v>
      </c>
      <c r="E10" s="1" t="s">
        <v>5013</v>
      </c>
      <c r="F10" s="12">
        <f t="shared" si="0"/>
        <v>898.85</v>
      </c>
      <c r="G10" s="14">
        <f>List_of_counties_edit[[#This Row],[Pop. (2010) '[6']]]/List_of_counties_edit[[#This Row],[Area]]</f>
        <v>56.157312121043553</v>
      </c>
      <c r="H10" s="6"/>
    </row>
    <row r="11" spans="1:9" x14ac:dyDescent="0.45">
      <c r="A11" s="1" t="s">
        <v>2236</v>
      </c>
      <c r="B11" s="1" t="s">
        <v>49</v>
      </c>
      <c r="C11" s="1" t="s">
        <v>5014</v>
      </c>
      <c r="D11" s="1" t="s">
        <v>5015</v>
      </c>
      <c r="E11" s="1" t="s">
        <v>1498</v>
      </c>
      <c r="F11" s="12">
        <f t="shared" si="0"/>
        <v>1118</v>
      </c>
      <c r="G11" s="14">
        <f>List_of_counties_edit[[#This Row],[Pop. (2010) '[6']]]/List_of_counties_edit[[#This Row],[Area]]</f>
        <v>73.459749552772806</v>
      </c>
      <c r="H11" s="6"/>
    </row>
    <row r="12" spans="1:9" x14ac:dyDescent="0.45">
      <c r="A12" s="1" t="s">
        <v>621</v>
      </c>
      <c r="B12" s="1" t="s">
        <v>53</v>
      </c>
      <c r="C12" s="1" t="s">
        <v>5016</v>
      </c>
      <c r="D12" s="1" t="s">
        <v>5017</v>
      </c>
      <c r="E12" s="1" t="s">
        <v>1943</v>
      </c>
      <c r="F12" s="12">
        <f t="shared" si="0"/>
        <v>648</v>
      </c>
      <c r="G12" s="14">
        <f>List_of_counties_edit[[#This Row],[Pop. (2010) '[6']]]/List_of_counties_edit[[#This Row],[Area]]</f>
        <v>97.370370370370367</v>
      </c>
      <c r="H12" s="6"/>
    </row>
    <row r="13" spans="1:9" x14ac:dyDescent="0.45">
      <c r="A13" s="1" t="s">
        <v>5018</v>
      </c>
      <c r="B13" s="1" t="s">
        <v>57</v>
      </c>
      <c r="C13" s="1" t="s">
        <v>5019</v>
      </c>
      <c r="D13" s="1" t="s">
        <v>5020</v>
      </c>
      <c r="E13" s="1" t="s">
        <v>2233</v>
      </c>
      <c r="F13" s="12">
        <f t="shared" si="0"/>
        <v>502</v>
      </c>
      <c r="G13" s="14">
        <f>List_of_counties_edit[[#This Row],[Pop. (2010) '[6']]]/List_of_counties_edit[[#This Row],[Area]]</f>
        <v>98.278884462151396</v>
      </c>
      <c r="H13" s="6"/>
    </row>
    <row r="14" spans="1:9" x14ac:dyDescent="0.45">
      <c r="A14" s="1" t="s">
        <v>2468</v>
      </c>
      <c r="B14" s="1" t="s">
        <v>61</v>
      </c>
      <c r="C14" s="1" t="s">
        <v>5021</v>
      </c>
      <c r="D14" s="1" t="s">
        <v>5022</v>
      </c>
      <c r="E14" s="1" t="s">
        <v>5023</v>
      </c>
      <c r="F14" s="12">
        <f t="shared" si="0"/>
        <v>1468</v>
      </c>
      <c r="G14" s="14">
        <f>List_of_counties_edit[[#This Row],[Pop. (2010) '[6']]]/List_of_counties_edit[[#This Row],[Area]]</f>
        <v>32.683923705722073</v>
      </c>
      <c r="H14" s="6"/>
      <c r="I14" s="4"/>
    </row>
    <row r="15" spans="1:9" x14ac:dyDescent="0.45">
      <c r="A15" s="1" t="s">
        <v>5024</v>
      </c>
      <c r="B15" s="1" t="s">
        <v>66</v>
      </c>
      <c r="C15" s="1" t="s">
        <v>5025</v>
      </c>
      <c r="D15" s="1" t="s">
        <v>5026</v>
      </c>
      <c r="E15" s="1" t="s">
        <v>5027</v>
      </c>
      <c r="F15" s="12">
        <f t="shared" si="0"/>
        <v>825</v>
      </c>
      <c r="G15" s="14">
        <f>List_of_counties_edit[[#This Row],[Pop. (2010) '[6']]]/List_of_counties_edit[[#This Row],[Area]]</f>
        <v>360.59151515151513</v>
      </c>
      <c r="H15" s="6"/>
    </row>
    <row r="16" spans="1:9" x14ac:dyDescent="0.45">
      <c r="A16" s="1" t="s">
        <v>5028</v>
      </c>
      <c r="B16" s="1" t="s">
        <v>70</v>
      </c>
      <c r="C16" s="1" t="s">
        <v>5030</v>
      </c>
      <c r="D16" s="1" t="s">
        <v>5031</v>
      </c>
      <c r="E16" s="1" t="s">
        <v>5032</v>
      </c>
      <c r="F16" s="12">
        <f t="shared" si="0"/>
        <v>1227</v>
      </c>
      <c r="G16" s="14">
        <f>List_of_counties_edit[[#This Row],[Pop. (2010) '[6']]]/List_of_counties_edit[[#This Row],[Area]]</f>
        <v>749.0138549307253</v>
      </c>
      <c r="H16" s="6"/>
    </row>
    <row r="17" spans="1:8" x14ac:dyDescent="0.45">
      <c r="A17" s="1" t="s">
        <v>3531</v>
      </c>
      <c r="B17" s="1" t="s">
        <v>74</v>
      </c>
      <c r="C17" s="1" t="s">
        <v>5033</v>
      </c>
      <c r="D17" s="1" t="s">
        <v>5034</v>
      </c>
      <c r="E17" s="1" t="s">
        <v>5035</v>
      </c>
      <c r="F17" s="12">
        <f t="shared" si="0"/>
        <v>1916</v>
      </c>
      <c r="G17" s="14">
        <f>List_of_counties_edit[[#This Row],[Pop. (2010) '[6']]]/List_of_counties_edit[[#This Row],[Area]]</f>
        <v>20.548016701461378</v>
      </c>
      <c r="H17" s="6"/>
    </row>
    <row r="18" spans="1:8" x14ac:dyDescent="0.45">
      <c r="A18" s="1" t="s">
        <v>80</v>
      </c>
      <c r="B18" s="1" t="s">
        <v>79</v>
      </c>
      <c r="C18" s="1" t="s">
        <v>5036</v>
      </c>
      <c r="D18" s="1" t="s">
        <v>5037</v>
      </c>
      <c r="E18" s="1" t="s">
        <v>5038</v>
      </c>
      <c r="F18" s="12">
        <f t="shared" si="0"/>
        <v>1697</v>
      </c>
      <c r="G18" s="14">
        <f>List_of_counties_edit[[#This Row],[Pop. (2010) '[6']]]/List_of_counties_edit[[#This Row],[Area]]</f>
        <v>30.406010606953448</v>
      </c>
      <c r="H18" s="6"/>
    </row>
    <row r="19" spans="1:8" x14ac:dyDescent="0.45">
      <c r="A19" s="1" t="s">
        <v>694</v>
      </c>
      <c r="B19" s="1" t="s">
        <v>84</v>
      </c>
      <c r="C19" s="1" t="s">
        <v>5039</v>
      </c>
      <c r="D19" s="1" t="s">
        <v>5040</v>
      </c>
      <c r="E19" s="1" t="s">
        <v>4980</v>
      </c>
      <c r="F19" s="12">
        <f t="shared" si="0"/>
        <v>533</v>
      </c>
      <c r="G19" s="14">
        <f>List_of_counties_edit[[#This Row],[Pop. (2010) '[6']]]/List_of_counties_edit[[#This Row],[Area]]</f>
        <v>104.18574108818011</v>
      </c>
      <c r="H19" s="6"/>
    </row>
    <row r="20" spans="1:8" x14ac:dyDescent="0.45">
      <c r="A20" s="1" t="s">
        <v>3607</v>
      </c>
      <c r="B20" s="1" t="s">
        <v>89</v>
      </c>
      <c r="C20" s="1" t="s">
        <v>5041</v>
      </c>
      <c r="D20" s="1" t="s">
        <v>5042</v>
      </c>
      <c r="E20" s="1" t="s">
        <v>2418</v>
      </c>
      <c r="F20" s="12">
        <f t="shared" si="0"/>
        <v>495</v>
      </c>
      <c r="G20" s="14">
        <f>List_of_counties_edit[[#This Row],[Pop. (2010) '[6']]]/List_of_counties_edit[[#This Row],[Area]]</f>
        <v>121.37171717171717</v>
      </c>
      <c r="H20" s="6"/>
    </row>
    <row r="21" spans="1:8" x14ac:dyDescent="0.45">
      <c r="A21" s="1" t="s">
        <v>141</v>
      </c>
      <c r="B21" s="1" t="s">
        <v>93</v>
      </c>
      <c r="C21" s="1" t="s">
        <v>5043</v>
      </c>
      <c r="D21" s="1" t="s">
        <v>5044</v>
      </c>
      <c r="E21" s="1" t="s">
        <v>3253</v>
      </c>
      <c r="F21" s="12">
        <f t="shared" si="0"/>
        <v>658</v>
      </c>
      <c r="G21" s="14">
        <f>List_of_counties_edit[[#This Row],[Pop. (2010) '[6']]]/List_of_counties_edit[[#This Row],[Area]]</f>
        <v>74.803951367781153</v>
      </c>
      <c r="H21" s="6"/>
    </row>
    <row r="22" spans="1:8" x14ac:dyDescent="0.45">
      <c r="A22" s="1" t="s">
        <v>1461</v>
      </c>
      <c r="B22" s="1" t="s">
        <v>98</v>
      </c>
      <c r="C22" s="1" t="s">
        <v>5045</v>
      </c>
      <c r="D22" s="1" t="s">
        <v>5046</v>
      </c>
      <c r="E22" s="1" t="s">
        <v>5047</v>
      </c>
      <c r="F22" s="12">
        <f t="shared" si="0"/>
        <v>1808</v>
      </c>
      <c r="G22" s="14">
        <f>List_of_counties_edit[[#This Row],[Pop. (2010) '[6']]]/List_of_counties_edit[[#This Row],[Area]]</f>
        <v>2.6747787610619471</v>
      </c>
      <c r="H22" s="6"/>
    </row>
    <row r="23" spans="1:8" x14ac:dyDescent="0.45">
      <c r="A23" s="1" t="s">
        <v>5048</v>
      </c>
      <c r="B23" s="1" t="s">
        <v>103</v>
      </c>
      <c r="C23" s="1" t="s">
        <v>5049</v>
      </c>
      <c r="D23" s="1" t="s">
        <v>5050</v>
      </c>
      <c r="E23" s="1" t="s">
        <v>5051</v>
      </c>
      <c r="F23" s="12">
        <f t="shared" si="0"/>
        <v>1458</v>
      </c>
      <c r="G23" s="14">
        <f>List_of_counties_edit[[#This Row],[Pop. (2010) '[6']]]/List_of_counties_edit[[#This Row],[Area]]</f>
        <v>44.251714677640607</v>
      </c>
      <c r="H23" s="6"/>
    </row>
    <row r="24" spans="1:8" x14ac:dyDescent="0.45">
      <c r="A24" s="1" t="s">
        <v>160</v>
      </c>
      <c r="B24" s="1" t="s">
        <v>106</v>
      </c>
      <c r="C24" s="1" t="s">
        <v>5052</v>
      </c>
      <c r="D24" s="1" t="s">
        <v>5053</v>
      </c>
      <c r="E24" s="1" t="s">
        <v>5054</v>
      </c>
      <c r="F24" s="12">
        <f t="shared" si="0"/>
        <v>1857</v>
      </c>
      <c r="G24" s="14">
        <f>List_of_counties_edit[[#This Row],[Pop. (2010) '[6']]]/List_of_counties_edit[[#This Row],[Area]]</f>
        <v>62.58966074313409</v>
      </c>
      <c r="H24" s="6"/>
    </row>
    <row r="25" spans="1:8" x14ac:dyDescent="0.45">
      <c r="A25" s="1" t="s">
        <v>1237</v>
      </c>
      <c r="B25" s="1" t="s">
        <v>110</v>
      </c>
      <c r="C25" s="1" t="s">
        <v>5055</v>
      </c>
      <c r="D25" s="1" t="s">
        <v>5056</v>
      </c>
      <c r="E25" s="1" t="s">
        <v>5057</v>
      </c>
      <c r="F25" s="12">
        <f t="shared" si="0"/>
        <v>96.9</v>
      </c>
      <c r="G25" s="14">
        <f>List_of_counties_edit[[#This Row],[Pop. (2010) '[6']]]/List_of_counties_edit[[#This Row],[Area]]</f>
        <v>25848.297213622289</v>
      </c>
      <c r="H25" s="6"/>
    </row>
    <row r="26" spans="1:8" x14ac:dyDescent="0.45">
      <c r="A26" s="1" t="s">
        <v>2149</v>
      </c>
      <c r="B26" s="1" t="s">
        <v>114</v>
      </c>
      <c r="C26" s="1" t="s">
        <v>5058</v>
      </c>
      <c r="D26" s="1" t="s">
        <v>5059</v>
      </c>
      <c r="E26" s="1" t="s">
        <v>5060</v>
      </c>
      <c r="F26" s="12">
        <f t="shared" si="0"/>
        <v>1290</v>
      </c>
      <c r="G26" s="14">
        <f>List_of_counties_edit[[#This Row],[Pop. (2010) '[6']]]/List_of_counties_edit[[#This Row],[Area]]</f>
        <v>20.99767441860465</v>
      </c>
      <c r="H26" s="6"/>
    </row>
    <row r="27" spans="1:8" x14ac:dyDescent="0.45">
      <c r="A27" s="1" t="s">
        <v>2330</v>
      </c>
      <c r="B27" s="1" t="s">
        <v>118</v>
      </c>
      <c r="C27" s="1" t="s">
        <v>5061</v>
      </c>
      <c r="D27" s="1" t="s">
        <v>5062</v>
      </c>
      <c r="E27" s="1" t="s">
        <v>2619</v>
      </c>
      <c r="F27" s="12">
        <f t="shared" si="0"/>
        <v>640</v>
      </c>
      <c r="G27" s="14">
        <f>List_of_counties_edit[[#This Row],[Pop. (2010) '[6']]]/List_of_counties_edit[[#This Row],[Area]]</f>
        <v>102.1765625</v>
      </c>
      <c r="H27" s="6"/>
    </row>
    <row r="28" spans="1:8" x14ac:dyDescent="0.45">
      <c r="A28" s="1" t="s">
        <v>192</v>
      </c>
      <c r="B28" s="1" t="s">
        <v>122</v>
      </c>
      <c r="C28" s="1" t="s">
        <v>5063</v>
      </c>
      <c r="D28" s="1" t="s">
        <v>5064</v>
      </c>
      <c r="E28" s="1" t="s">
        <v>3210</v>
      </c>
      <c r="F28" s="12">
        <f t="shared" si="0"/>
        <v>662</v>
      </c>
      <c r="G28" s="14">
        <f>List_of_counties_edit[[#This Row],[Pop. (2010) '[6']]]/List_of_counties_edit[[#This Row],[Area]]</f>
        <v>110.93957703927492</v>
      </c>
      <c r="H28" s="6"/>
    </row>
    <row r="29" spans="1:8" x14ac:dyDescent="0.45">
      <c r="A29" s="1" t="s">
        <v>85</v>
      </c>
      <c r="B29" s="1" t="s">
        <v>126</v>
      </c>
      <c r="C29" s="1" t="s">
        <v>5065</v>
      </c>
      <c r="D29" s="1" t="s">
        <v>5066</v>
      </c>
      <c r="E29" s="1" t="s">
        <v>5067</v>
      </c>
      <c r="F29" s="12">
        <f t="shared" si="0"/>
        <v>1366</v>
      </c>
      <c r="G29" s="14">
        <f>List_of_counties_edit[[#This Row],[Pop. (2010) '[6']]]/List_of_counties_edit[[#This Row],[Area]]</f>
        <v>544.90775988286964</v>
      </c>
      <c r="H29" s="6"/>
    </row>
    <row r="30" spans="1:8" x14ac:dyDescent="0.45">
      <c r="A30" s="1" t="s">
        <v>11</v>
      </c>
      <c r="B30" s="1" t="s">
        <v>130</v>
      </c>
      <c r="C30" s="1" t="s">
        <v>5068</v>
      </c>
      <c r="D30" s="1" t="s">
        <v>5069</v>
      </c>
      <c r="E30" s="1" t="s">
        <v>1384</v>
      </c>
      <c r="F30" s="12">
        <f t="shared" si="0"/>
        <v>410</v>
      </c>
      <c r="G30" s="14">
        <f>List_of_counties_edit[[#This Row],[Pop. (2010) '[6']]]/List_of_counties_edit[[#This Row],[Area]]</f>
        <v>122.48536585365854</v>
      </c>
      <c r="H30" s="6"/>
    </row>
    <row r="31" spans="1:8" x14ac:dyDescent="0.45">
      <c r="A31" s="1" t="s">
        <v>1518</v>
      </c>
      <c r="B31" s="1" t="s">
        <v>133</v>
      </c>
      <c r="C31" s="1" t="s">
        <v>5071</v>
      </c>
      <c r="D31" s="1" t="s">
        <v>5072</v>
      </c>
      <c r="E31" s="1" t="s">
        <v>5073</v>
      </c>
      <c r="F31" s="12">
        <f t="shared" si="0"/>
        <v>453</v>
      </c>
      <c r="G31" s="14">
        <f>List_of_counties_edit[[#This Row],[Pop. (2010) '[6']]]/List_of_counties_edit[[#This Row],[Area]]</f>
        <v>2957.0242825607065</v>
      </c>
      <c r="H31" s="6"/>
    </row>
    <row r="32" spans="1:8" x14ac:dyDescent="0.45">
      <c r="A32" s="1" t="s">
        <v>4985</v>
      </c>
      <c r="B32" s="1" t="s">
        <v>138</v>
      </c>
      <c r="C32" s="1" t="s">
        <v>5074</v>
      </c>
      <c r="D32" s="1" t="s">
        <v>5075</v>
      </c>
      <c r="E32" s="1" t="s">
        <v>5076</v>
      </c>
      <c r="F32" s="12">
        <f t="shared" si="0"/>
        <v>33.770000000000003</v>
      </c>
      <c r="G32" s="14">
        <f>List_of_counties_edit[[#This Row],[Pop. (2010) '[6']]]/List_of_counties_edit[[#This Row],[Area]]</f>
        <v>46961.000888362447</v>
      </c>
      <c r="H32" s="6"/>
    </row>
    <row r="33" spans="1:8" x14ac:dyDescent="0.45">
      <c r="A33" s="1" t="s">
        <v>5029</v>
      </c>
      <c r="B33" s="1" t="s">
        <v>142</v>
      </c>
      <c r="C33" s="1" t="s">
        <v>5077</v>
      </c>
      <c r="D33" s="1" t="s">
        <v>5078</v>
      </c>
      <c r="E33" s="1" t="s">
        <v>2876</v>
      </c>
      <c r="F33" s="12">
        <f t="shared" ref="F33:F63" si="1">VALUE(LEFT(E33,SEARCH("sq",E33)-2))</f>
        <v>1140</v>
      </c>
      <c r="G33" s="14">
        <f>List_of_counties_edit[[#This Row],[Pop. (2010) '[6']]]/List_of_counties_edit[[#This Row],[Area]]</f>
        <v>189.88508771929824</v>
      </c>
      <c r="H33" s="6"/>
    </row>
    <row r="34" spans="1:8" x14ac:dyDescent="0.45">
      <c r="A34" s="1" t="s">
        <v>2076</v>
      </c>
      <c r="B34" s="1" t="s">
        <v>146</v>
      </c>
      <c r="C34" s="1" t="s">
        <v>5079</v>
      </c>
      <c r="D34" s="1" t="s">
        <v>5080</v>
      </c>
      <c r="E34" s="1" t="s">
        <v>5081</v>
      </c>
      <c r="F34" s="12">
        <f t="shared" si="1"/>
        <v>1213</v>
      </c>
      <c r="G34" s="14">
        <f>List_of_counties_edit[[#This Row],[Pop. (2010) '[6']]]/List_of_counties_edit[[#This Row],[Area]]</f>
        <v>193.63396537510306</v>
      </c>
      <c r="H34" s="6"/>
    </row>
    <row r="35" spans="1:8" x14ac:dyDescent="0.45">
      <c r="A35" s="1" t="s">
        <v>4999</v>
      </c>
      <c r="B35" s="1" t="s">
        <v>149</v>
      </c>
      <c r="C35" s="1" t="s">
        <v>5082</v>
      </c>
      <c r="D35" s="1" t="s">
        <v>5083</v>
      </c>
      <c r="E35" s="1" t="s">
        <v>5084</v>
      </c>
      <c r="F35" s="12">
        <f t="shared" si="1"/>
        <v>806</v>
      </c>
      <c r="G35" s="14">
        <f>List_of_counties_edit[[#This Row],[Pop. (2010) '[6']]]/List_of_counties_edit[[#This Row],[Area]]</f>
        <v>579.43672456575678</v>
      </c>
      <c r="H35" s="6"/>
    </row>
    <row r="36" spans="1:8" x14ac:dyDescent="0.45">
      <c r="A36" s="1" t="s">
        <v>5085</v>
      </c>
      <c r="B36" s="1" t="s">
        <v>153</v>
      </c>
      <c r="C36" s="1" t="s">
        <v>5086</v>
      </c>
      <c r="D36" s="1" t="s">
        <v>5087</v>
      </c>
      <c r="E36" s="1" t="s">
        <v>3210</v>
      </c>
      <c r="F36" s="12">
        <f t="shared" si="1"/>
        <v>662</v>
      </c>
      <c r="G36" s="14">
        <f>List_of_counties_edit[[#This Row],[Pop. (2010) '[6']]]/List_of_counties_edit[[#This Row],[Area]]</f>
        <v>163.03776435045316</v>
      </c>
      <c r="H36" s="6"/>
    </row>
    <row r="37" spans="1:8" x14ac:dyDescent="0.45">
      <c r="A37" s="1" t="s">
        <v>1277</v>
      </c>
      <c r="B37" s="1" t="s">
        <v>157</v>
      </c>
      <c r="C37" s="1" t="s">
        <v>5088</v>
      </c>
      <c r="D37" s="1" t="s">
        <v>5089</v>
      </c>
      <c r="E37" s="1" t="s">
        <v>4202</v>
      </c>
      <c r="F37" s="12">
        <f t="shared" si="1"/>
        <v>839</v>
      </c>
      <c r="G37" s="14">
        <f>List_of_counties_edit[[#This Row],[Pop. (2010) '[6']]]/List_of_counties_edit[[#This Row],[Area]]</f>
        <v>444.35399284862933</v>
      </c>
      <c r="H37" s="6"/>
    </row>
    <row r="38" spans="1:8" x14ac:dyDescent="0.45">
      <c r="A38" s="1" t="s">
        <v>5090</v>
      </c>
      <c r="B38" s="1" t="s">
        <v>161</v>
      </c>
      <c r="C38" s="1" t="s">
        <v>5091</v>
      </c>
      <c r="D38" s="1" t="s">
        <v>5092</v>
      </c>
      <c r="E38" s="1" t="s">
        <v>3380</v>
      </c>
      <c r="F38" s="12">
        <f t="shared" si="1"/>
        <v>817</v>
      </c>
      <c r="G38" s="14">
        <f>List_of_counties_edit[[#This Row],[Pop. (2010) '[6']]]/List_of_counties_edit[[#This Row],[Area]]</f>
        <v>52.488372093023258</v>
      </c>
      <c r="H38" s="6"/>
    </row>
    <row r="39" spans="1:8" x14ac:dyDescent="0.45">
      <c r="A39" s="1" t="s">
        <v>5093</v>
      </c>
      <c r="B39" s="1" t="s">
        <v>165</v>
      </c>
      <c r="C39" s="1" t="s">
        <v>5094</v>
      </c>
      <c r="D39" s="1" t="s">
        <v>5095</v>
      </c>
      <c r="E39" s="1" t="s">
        <v>5096</v>
      </c>
      <c r="F39" s="12">
        <f t="shared" si="1"/>
        <v>1312</v>
      </c>
      <c r="G39" s="14">
        <f>List_of_counties_edit[[#This Row],[Pop. (2010) '[6']]]/List_of_counties_edit[[#This Row],[Area]]</f>
        <v>93.07088414634147</v>
      </c>
      <c r="H39" s="6"/>
    </row>
    <row r="40" spans="1:8" x14ac:dyDescent="0.45">
      <c r="A40" s="1" t="s">
        <v>3709</v>
      </c>
      <c r="B40" s="1" t="s">
        <v>169</v>
      </c>
      <c r="C40" s="1" t="s">
        <v>5097</v>
      </c>
      <c r="D40" s="1" t="s">
        <v>5098</v>
      </c>
      <c r="E40" s="1" t="s">
        <v>5099</v>
      </c>
      <c r="F40" s="12">
        <f t="shared" si="1"/>
        <v>1003</v>
      </c>
      <c r="G40" s="14">
        <f>List_of_counties_edit[[#This Row],[Pop. (2010) '[6']]]/List_of_counties_edit[[#This Row],[Area]]</f>
        <v>62.072781655034895</v>
      </c>
      <c r="H40" s="6"/>
    </row>
    <row r="41" spans="1:8" x14ac:dyDescent="0.45">
      <c r="A41" s="1" t="s">
        <v>1542</v>
      </c>
      <c r="B41" s="1" t="s">
        <v>173</v>
      </c>
      <c r="C41" s="1" t="s">
        <v>5100</v>
      </c>
      <c r="D41" s="1" t="s">
        <v>5101</v>
      </c>
      <c r="E41" s="1" t="s">
        <v>3044</v>
      </c>
      <c r="F41" s="12">
        <f t="shared" si="1"/>
        <v>246</v>
      </c>
      <c r="G41" s="14">
        <f>List_of_counties_edit[[#This Row],[Pop. (2010) '[6']]]/List_of_counties_edit[[#This Row],[Area]]</f>
        <v>405.32520325203251</v>
      </c>
      <c r="H41" s="6"/>
    </row>
    <row r="42" spans="1:8" x14ac:dyDescent="0.45">
      <c r="A42" s="1" t="s">
        <v>5070</v>
      </c>
      <c r="B42" s="1" t="s">
        <v>177</v>
      </c>
      <c r="C42" s="1" t="s">
        <v>5102</v>
      </c>
      <c r="D42" s="1" t="s">
        <v>5103</v>
      </c>
      <c r="E42" s="1" t="s">
        <v>5104</v>
      </c>
      <c r="F42" s="12">
        <f t="shared" si="1"/>
        <v>178.28</v>
      </c>
      <c r="G42" s="14">
        <f>List_of_counties_edit[[#This Row],[Pop. (2010) '[6']]]/List_of_counties_edit[[#This Row],[Area]]</f>
        <v>12512.463540498093</v>
      </c>
      <c r="H42" s="6"/>
    </row>
    <row r="43" spans="1:8" x14ac:dyDescent="0.45">
      <c r="A43" s="1" t="s">
        <v>5105</v>
      </c>
      <c r="B43" s="1" t="s">
        <v>181</v>
      </c>
      <c r="C43" s="1" t="s">
        <v>5106</v>
      </c>
      <c r="D43" s="1" t="s">
        <v>5107</v>
      </c>
      <c r="E43" s="1" t="s">
        <v>5108</v>
      </c>
      <c r="F43" s="12">
        <f t="shared" si="1"/>
        <v>665</v>
      </c>
      <c r="G43" s="14">
        <f>List_of_counties_edit[[#This Row],[Pop. (2010) '[6']]]/List_of_counties_edit[[#This Row],[Area]]</f>
        <v>239.74285714285713</v>
      </c>
      <c r="H43" s="6"/>
    </row>
    <row r="44" spans="1:8" x14ac:dyDescent="0.45">
      <c r="A44" s="1" t="s">
        <v>1676</v>
      </c>
      <c r="B44" s="1" t="s">
        <v>185</v>
      </c>
      <c r="C44" s="1" t="s">
        <v>5109</v>
      </c>
      <c r="D44" s="1" t="s">
        <v>5110</v>
      </c>
      <c r="E44" s="1" t="s">
        <v>5111</v>
      </c>
      <c r="F44" s="12">
        <f t="shared" si="1"/>
        <v>102.5</v>
      </c>
      <c r="G44" s="14">
        <f>List_of_counties_edit[[#This Row],[Pop. (2010) '[6']]]/List_of_counties_edit[[#This Row],[Area]]</f>
        <v>4572.9756097560976</v>
      </c>
      <c r="H44" s="6"/>
    </row>
    <row r="45" spans="1:8" x14ac:dyDescent="0.45">
      <c r="A45" s="1" t="s">
        <v>5112</v>
      </c>
      <c r="B45" s="1" t="s">
        <v>189</v>
      </c>
      <c r="C45" s="1" t="s">
        <v>5113</v>
      </c>
      <c r="D45" s="1" t="s">
        <v>5114</v>
      </c>
      <c r="E45" s="1" t="s">
        <v>1711</v>
      </c>
      <c r="F45" s="12">
        <f t="shared" si="1"/>
        <v>199</v>
      </c>
      <c r="G45" s="14">
        <f>List_of_counties_edit[[#This Row],[Pop. (2010) '[6']]]/List_of_counties_edit[[#This Row],[Area]]</f>
        <v>1566.2663316582914</v>
      </c>
      <c r="H45" s="6"/>
    </row>
    <row r="46" spans="1:8" x14ac:dyDescent="0.45">
      <c r="A46" s="1" t="s">
        <v>5115</v>
      </c>
      <c r="B46" s="1" t="s">
        <v>193</v>
      </c>
      <c r="C46" s="1" t="s">
        <v>5116</v>
      </c>
      <c r="D46" s="1" t="s">
        <v>5117</v>
      </c>
      <c r="E46" s="1" t="s">
        <v>5118</v>
      </c>
      <c r="F46" s="12">
        <f t="shared" si="1"/>
        <v>2821</v>
      </c>
      <c r="G46" s="14">
        <f>List_of_counties_edit[[#This Row],[Pop. (2010) '[6']]]/List_of_counties_edit[[#This Row],[Area]]</f>
        <v>39.682382133995034</v>
      </c>
      <c r="H46" s="6"/>
    </row>
    <row r="47" spans="1:8" x14ac:dyDescent="0.45">
      <c r="A47" s="1" t="s">
        <v>5119</v>
      </c>
      <c r="B47" s="1" t="s">
        <v>198</v>
      </c>
      <c r="C47" s="1" t="s">
        <v>5120</v>
      </c>
      <c r="D47" s="1" t="s">
        <v>5121</v>
      </c>
      <c r="E47" s="1" t="s">
        <v>2956</v>
      </c>
      <c r="F47" s="12">
        <f t="shared" si="1"/>
        <v>844</v>
      </c>
      <c r="G47" s="14">
        <f>List_of_counties_edit[[#This Row],[Pop. (2010) '[6']]]/List_of_counties_edit[[#This Row],[Area]]</f>
        <v>260.19786729857822</v>
      </c>
      <c r="H47" s="6"/>
    </row>
    <row r="48" spans="1:8" x14ac:dyDescent="0.45">
      <c r="A48" s="1" t="s">
        <v>5122</v>
      </c>
      <c r="B48" s="1" t="s">
        <v>202</v>
      </c>
      <c r="C48" s="1" t="s">
        <v>5123</v>
      </c>
      <c r="D48" s="1" t="s">
        <v>5124</v>
      </c>
      <c r="E48" s="1" t="s">
        <v>2038</v>
      </c>
      <c r="F48" s="12">
        <f t="shared" si="1"/>
        <v>210</v>
      </c>
      <c r="G48" s="14">
        <f>List_of_counties_edit[[#This Row],[Pop. (2010) '[6']]]/List_of_counties_edit[[#This Row],[Area]]</f>
        <v>736.79523809523812</v>
      </c>
      <c r="H48" s="6"/>
    </row>
    <row r="49" spans="1:8" x14ac:dyDescent="0.45">
      <c r="A49" s="1" t="s">
        <v>5125</v>
      </c>
      <c r="B49" s="1" t="s">
        <v>207</v>
      </c>
      <c r="C49" s="1" t="s">
        <v>5126</v>
      </c>
      <c r="D49" s="1" t="s">
        <v>5127</v>
      </c>
      <c r="E49" s="1" t="s">
        <v>1366</v>
      </c>
      <c r="F49" s="12">
        <f t="shared" si="1"/>
        <v>626</v>
      </c>
      <c r="G49" s="14">
        <f>List_of_counties_edit[[#This Row],[Pop. (2010) '[6']]]/List_of_counties_edit[[#This Row],[Area]]</f>
        <v>52.314696485623003</v>
      </c>
      <c r="H49" s="6"/>
    </row>
    <row r="50" spans="1:8" x14ac:dyDescent="0.45">
      <c r="A50" s="1" t="s">
        <v>2213</v>
      </c>
      <c r="B50" s="1" t="s">
        <v>211</v>
      </c>
      <c r="C50" s="1" t="s">
        <v>5128</v>
      </c>
      <c r="D50" s="1" t="s">
        <v>5129</v>
      </c>
      <c r="E50" s="1" t="s">
        <v>1796</v>
      </c>
      <c r="F50" s="12">
        <f t="shared" si="1"/>
        <v>342</v>
      </c>
      <c r="G50" s="14">
        <f>List_of_counties_edit[[#This Row],[Pop. (2010) '[6']]]/List_of_counties_edit[[#This Row],[Area]]</f>
        <v>53.634502923976605</v>
      </c>
      <c r="H50" s="6"/>
    </row>
    <row r="51" spans="1:8" x14ac:dyDescent="0.45">
      <c r="A51" s="1" t="s">
        <v>5130</v>
      </c>
      <c r="B51" s="1" t="s">
        <v>214</v>
      </c>
      <c r="C51" s="1" t="s">
        <v>5131</v>
      </c>
      <c r="D51" s="1" t="s">
        <v>5132</v>
      </c>
      <c r="E51" s="1" t="s">
        <v>1686</v>
      </c>
      <c r="F51" s="12">
        <f t="shared" si="1"/>
        <v>325</v>
      </c>
      <c r="G51" s="14">
        <f>List_of_counties_edit[[#This Row],[Pop. (2010) '[6']]]/List_of_counties_edit[[#This Row],[Area]]</f>
        <v>108.46461538461539</v>
      </c>
      <c r="H51" s="6"/>
    </row>
    <row r="52" spans="1:8" x14ac:dyDescent="0.45">
      <c r="A52" s="1" t="s">
        <v>2576</v>
      </c>
      <c r="B52" s="1" t="s">
        <v>217</v>
      </c>
      <c r="C52" s="1" t="s">
        <v>5133</v>
      </c>
      <c r="D52" s="1" t="s">
        <v>5134</v>
      </c>
      <c r="E52" s="1" t="s">
        <v>5135</v>
      </c>
      <c r="F52" s="12">
        <f t="shared" si="1"/>
        <v>1404</v>
      </c>
      <c r="G52" s="14">
        <f>List_of_counties_edit[[#This Row],[Pop. (2010) '[6']]]/List_of_counties_edit[[#This Row],[Area]]</f>
        <v>70.505698005698008</v>
      </c>
      <c r="H52" s="6"/>
    </row>
    <row r="53" spans="1:8" x14ac:dyDescent="0.45">
      <c r="A53" s="1" t="s">
        <v>3548</v>
      </c>
      <c r="B53" s="1" t="s">
        <v>221</v>
      </c>
      <c r="C53" s="1" t="s">
        <v>5136</v>
      </c>
      <c r="D53" s="1" t="s">
        <v>5137</v>
      </c>
      <c r="E53" s="1" t="s">
        <v>5138</v>
      </c>
      <c r="F53" s="12">
        <f t="shared" si="1"/>
        <v>2373</v>
      </c>
      <c r="G53" s="14">
        <f>List_of_counties_edit[[#This Row],[Pop. (2010) '[6']]]/List_of_counties_edit[[#This Row],[Area]]</f>
        <v>629.30889169827219</v>
      </c>
      <c r="H53" s="6"/>
    </row>
    <row r="54" spans="1:8" x14ac:dyDescent="0.45">
      <c r="A54" s="1" t="s">
        <v>2578</v>
      </c>
      <c r="B54" s="1" t="s">
        <v>225</v>
      </c>
      <c r="C54" s="1" t="s">
        <v>5140</v>
      </c>
      <c r="D54" s="1" t="s">
        <v>5141</v>
      </c>
      <c r="E54" s="1" t="s">
        <v>1517</v>
      </c>
      <c r="F54" s="12">
        <f t="shared" si="1"/>
        <v>997</v>
      </c>
      <c r="G54" s="14">
        <f>List_of_counties_edit[[#This Row],[Pop. (2010) '[6']]]/List_of_counties_edit[[#This Row],[Area]]</f>
        <v>77.780341023069212</v>
      </c>
      <c r="H54" s="6"/>
    </row>
    <row r="55" spans="1:8" x14ac:dyDescent="0.45">
      <c r="A55" s="1" t="s">
        <v>4990</v>
      </c>
      <c r="B55" s="1" t="s">
        <v>231</v>
      </c>
      <c r="C55" s="1" t="s">
        <v>5142</v>
      </c>
      <c r="D55" s="1" t="s">
        <v>5143</v>
      </c>
      <c r="E55" s="1" t="s">
        <v>5144</v>
      </c>
      <c r="F55" s="12">
        <f t="shared" si="1"/>
        <v>523</v>
      </c>
      <c r="G55" s="14">
        <f>List_of_counties_edit[[#This Row],[Pop. (2010) '[6']]]/List_of_counties_edit[[#This Row],[Area]]</f>
        <v>97.753346080305931</v>
      </c>
      <c r="H55" s="6"/>
    </row>
    <row r="56" spans="1:8" x14ac:dyDescent="0.45">
      <c r="A56" s="1" t="s">
        <v>5145</v>
      </c>
      <c r="B56" s="1" t="s">
        <v>234</v>
      </c>
      <c r="C56" s="1" t="s">
        <v>5146</v>
      </c>
      <c r="D56" s="1" t="s">
        <v>5147</v>
      </c>
      <c r="E56" s="1" t="s">
        <v>4211</v>
      </c>
      <c r="F56" s="12">
        <f t="shared" si="1"/>
        <v>476</v>
      </c>
      <c r="G56" s="14">
        <f>List_of_counties_edit[[#This Row],[Pop. (2010) '[6']]]/List_of_counties_edit[[#This Row],[Area]]</f>
        <v>213.36974789915968</v>
      </c>
      <c r="H56" s="6"/>
    </row>
    <row r="57" spans="1:8" x14ac:dyDescent="0.45">
      <c r="A57" s="1" t="s">
        <v>5139</v>
      </c>
      <c r="B57" s="1" t="s">
        <v>238</v>
      </c>
      <c r="C57" s="1" t="s">
        <v>5148</v>
      </c>
      <c r="D57" s="1" t="s">
        <v>5149</v>
      </c>
      <c r="E57" s="1" t="s">
        <v>5150</v>
      </c>
      <c r="F57" s="12">
        <f t="shared" si="1"/>
        <v>1161</v>
      </c>
      <c r="G57" s="14">
        <f>List_of_counties_edit[[#This Row],[Pop. (2010) '[6']]]/List_of_counties_edit[[#This Row],[Area]]</f>
        <v>157.18604651162789</v>
      </c>
      <c r="H57" s="6"/>
    </row>
    <row r="58" spans="1:8" x14ac:dyDescent="0.45">
      <c r="A58" s="1" t="s">
        <v>1746</v>
      </c>
      <c r="B58" s="1" t="s">
        <v>242</v>
      </c>
      <c r="C58" s="1" t="s">
        <v>5151</v>
      </c>
      <c r="D58" s="1" t="s">
        <v>5152</v>
      </c>
      <c r="E58" s="1" t="s">
        <v>2900</v>
      </c>
      <c r="F58" s="12">
        <f t="shared" si="1"/>
        <v>870</v>
      </c>
      <c r="G58" s="14">
        <f>List_of_counties_edit[[#This Row],[Pop. (2010) '[6']]]/List_of_counties_edit[[#This Row],[Area]]</f>
        <v>75.52528735632184</v>
      </c>
      <c r="H58" s="6"/>
    </row>
    <row r="59" spans="1:8" x14ac:dyDescent="0.45">
      <c r="A59" s="1" t="s">
        <v>62</v>
      </c>
      <c r="B59" s="1" t="s">
        <v>246</v>
      </c>
      <c r="C59" s="1" t="s">
        <v>5153</v>
      </c>
      <c r="D59" s="1" t="s">
        <v>5154</v>
      </c>
      <c r="E59" s="1" t="s">
        <v>5155</v>
      </c>
      <c r="F59" s="12">
        <f t="shared" si="1"/>
        <v>846</v>
      </c>
      <c r="G59" s="14">
        <f>List_of_counties_edit[[#This Row],[Pop. (2010) '[6']]]/List_of_counties_edit[[#This Row],[Area]]</f>
        <v>74.723404255319153</v>
      </c>
      <c r="H59" s="6"/>
    </row>
    <row r="60" spans="1:8" x14ac:dyDescent="0.45">
      <c r="A60" s="1" t="s">
        <v>2030</v>
      </c>
      <c r="B60" s="1" t="s">
        <v>250</v>
      </c>
      <c r="C60" s="1" t="s">
        <v>5156</v>
      </c>
      <c r="D60" s="1" t="s">
        <v>5157</v>
      </c>
      <c r="E60" s="1" t="s">
        <v>5158</v>
      </c>
      <c r="F60" s="12">
        <f t="shared" si="1"/>
        <v>1384</v>
      </c>
      <c r="G60" s="14">
        <f>List_of_counties_edit[[#This Row],[Pop. (2010) '[6']]]/List_of_counties_edit[[#This Row],[Area]]</f>
        <v>67.75433526011561</v>
      </c>
      <c r="H60" s="6"/>
    </row>
    <row r="61" spans="1:8" x14ac:dyDescent="0.45">
      <c r="A61" s="1" t="s">
        <v>5159</v>
      </c>
      <c r="B61" s="1" t="s">
        <v>254</v>
      </c>
      <c r="C61" s="1" t="s">
        <v>5160</v>
      </c>
      <c r="D61" s="1" t="s">
        <v>5161</v>
      </c>
      <c r="E61" s="1" t="s">
        <v>2585</v>
      </c>
      <c r="F61" s="12">
        <f t="shared" si="1"/>
        <v>500</v>
      </c>
      <c r="G61" s="14">
        <f>List_of_counties_edit[[#This Row],[Pop. (2010) '[6']]]/List_of_counties_edit[[#This Row],[Area]]</f>
        <v>1898.2260000000001</v>
      </c>
      <c r="H61" s="6"/>
    </row>
    <row r="62" spans="1:8" x14ac:dyDescent="0.45">
      <c r="A62" s="1" t="s">
        <v>5162</v>
      </c>
      <c r="B62" s="1" t="s">
        <v>258</v>
      </c>
      <c r="C62" s="1" t="s">
        <v>5163</v>
      </c>
      <c r="D62" s="1" t="s">
        <v>5164</v>
      </c>
      <c r="E62" s="1" t="s">
        <v>5165</v>
      </c>
      <c r="F62" s="12">
        <f t="shared" si="1"/>
        <v>596</v>
      </c>
      <c r="G62" s="14">
        <f>List_of_counties_edit[[#This Row],[Pop. (2010) '[6']]]/List_of_counties_edit[[#This Row],[Area]]</f>
        <v>70.729865771812086</v>
      </c>
      <c r="H62" s="6"/>
    </row>
    <row r="63" spans="1:8" x14ac:dyDescent="0.45">
      <c r="A63" s="1" t="s">
        <v>5166</v>
      </c>
      <c r="B63" s="1" t="s">
        <v>262</v>
      </c>
      <c r="C63" s="1" t="s">
        <v>5167</v>
      </c>
      <c r="D63" s="1" t="s">
        <v>5168</v>
      </c>
      <c r="E63" s="1" t="s">
        <v>2224</v>
      </c>
      <c r="F63" s="12">
        <f t="shared" si="1"/>
        <v>376</v>
      </c>
      <c r="G63" s="14">
        <f>List_of_counties_edit[[#This Row],[Pop. (2010) '[6']]]/List_of_counties_edit[[#This Row],[Area]]</f>
        <v>67.414893617021278</v>
      </c>
      <c r="H63" s="6"/>
    </row>
    <row r="64" spans="1:8" x14ac:dyDescent="0.45">
      <c r="G64" s="14"/>
    </row>
  </sheetData>
  <pageMargins left="0.7" right="0.7" top="0.75" bottom="0.75" header="0.3" footer="0.3"/>
  <pageSetup orientation="portrait" horizontalDpi="300" verticalDpi="300"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8799C-8A9D-4065-BD1F-566B521FAF54}">
  <dimension ref="A1:G22"/>
  <sheetViews>
    <sheetView workbookViewId="0">
      <selection activeCell="I6" sqref="I6"/>
    </sheetView>
  </sheetViews>
  <sheetFormatPr defaultRowHeight="14.25" x14ac:dyDescent="0.45"/>
  <cols>
    <col min="1" max="1" width="17.59765625" bestFit="1" customWidth="1"/>
    <col min="2" max="2" width="13.265625" bestFit="1" customWidth="1"/>
    <col min="3" max="3" width="17.59765625" bestFit="1" customWidth="1"/>
    <col min="4" max="4" width="10" bestFit="1" customWidth="1"/>
    <col min="5" max="5" width="17.265625" bestFit="1" customWidth="1"/>
    <col min="6" max="6" width="9.06640625" style="11"/>
  </cols>
  <sheetData>
    <row r="1" spans="1:7" x14ac:dyDescent="0.45">
      <c r="A1" t="s">
        <v>0</v>
      </c>
      <c r="B1" t="s">
        <v>1580</v>
      </c>
      <c r="C1" t="s">
        <v>5169</v>
      </c>
      <c r="D1" t="s">
        <v>5170</v>
      </c>
      <c r="E1" t="s">
        <v>1582</v>
      </c>
      <c r="F1" s="11" t="s">
        <v>4838</v>
      </c>
      <c r="G1" t="s">
        <v>4839</v>
      </c>
    </row>
    <row r="2" spans="1:7" x14ac:dyDescent="0.45">
      <c r="A2" s="1" t="s">
        <v>5171</v>
      </c>
      <c r="B2" s="1" t="s">
        <v>10</v>
      </c>
      <c r="C2" s="1" t="s">
        <v>5173</v>
      </c>
      <c r="D2" s="1" t="s">
        <v>5174</v>
      </c>
      <c r="E2" s="1" t="s">
        <v>2361</v>
      </c>
      <c r="F2" s="12">
        <f t="shared" ref="F2:F22" si="0">VALUE(LEFT(E2,SEARCH("sq",E2)-2))</f>
        <v>561</v>
      </c>
      <c r="G2" s="14">
        <f>Counties_edit[[#This Row],[Pop.'[13']]]/Counties_edit[[#This Row],[Column1]]</f>
        <v>473.13547237076648</v>
      </c>
    </row>
    <row r="3" spans="1:7" x14ac:dyDescent="0.45">
      <c r="A3" s="1" t="s">
        <v>5175</v>
      </c>
      <c r="B3" s="1" t="s">
        <v>16</v>
      </c>
      <c r="C3" s="1" t="s">
        <v>5176</v>
      </c>
      <c r="D3" s="1" t="s">
        <v>5177</v>
      </c>
      <c r="E3" s="1" t="s">
        <v>1599</v>
      </c>
      <c r="F3" s="12">
        <f t="shared" si="0"/>
        <v>234</v>
      </c>
      <c r="G3" s="14">
        <f>Counties_edit[[#This Row],[Pop.'[13']]]/Counties_edit[[#This Row],[Column1]]</f>
        <v>4002.9572649572651</v>
      </c>
    </row>
    <row r="4" spans="1:7" x14ac:dyDescent="0.45">
      <c r="A4" s="1" t="s">
        <v>5178</v>
      </c>
      <c r="B4" s="1" t="s">
        <v>20</v>
      </c>
      <c r="C4" s="1" t="s">
        <v>5179</v>
      </c>
      <c r="D4" s="1" t="s">
        <v>5180</v>
      </c>
      <c r="E4" s="1" t="s">
        <v>3339</v>
      </c>
      <c r="F4" s="12">
        <f t="shared" si="0"/>
        <v>805</v>
      </c>
      <c r="G4" s="14">
        <f>Counties_edit[[#This Row],[Pop.'[13']]]/Counties_edit[[#This Row],[Column1]]</f>
        <v>553.27204968944102</v>
      </c>
    </row>
    <row r="5" spans="1:7" x14ac:dyDescent="0.45">
      <c r="A5" s="1" t="s">
        <v>1636</v>
      </c>
      <c r="B5" s="1" t="s">
        <v>25</v>
      </c>
      <c r="C5" s="1" t="s">
        <v>5181</v>
      </c>
      <c r="D5" s="1" t="s">
        <v>5182</v>
      </c>
      <c r="E5" s="1" t="s">
        <v>2265</v>
      </c>
      <c r="F5" s="12">
        <f t="shared" si="0"/>
        <v>222</v>
      </c>
      <c r="G5" s="14">
        <f>Counties_edit[[#This Row],[Pop.'[13']]]/Counties_edit[[#This Row],[Column1]]</f>
        <v>2284.135135135135</v>
      </c>
    </row>
    <row r="6" spans="1:7" x14ac:dyDescent="0.45">
      <c r="A6" s="1" t="s">
        <v>5183</v>
      </c>
      <c r="B6" s="1" t="s">
        <v>29</v>
      </c>
      <c r="C6" s="1" t="s">
        <v>5184</v>
      </c>
      <c r="D6" s="1" t="s">
        <v>5185</v>
      </c>
      <c r="E6" s="1" t="s">
        <v>5186</v>
      </c>
      <c r="F6" s="12">
        <f t="shared" si="0"/>
        <v>255</v>
      </c>
      <c r="G6" s="14">
        <f>Counties_edit[[#This Row],[Pop.'[13']]]/Counties_edit[[#This Row],[Column1]]</f>
        <v>362.98039215686276</v>
      </c>
    </row>
    <row r="7" spans="1:7" x14ac:dyDescent="0.45">
      <c r="A7" s="1" t="s">
        <v>2246</v>
      </c>
      <c r="B7" s="1" t="s">
        <v>33</v>
      </c>
      <c r="C7" s="1" t="s">
        <v>5188</v>
      </c>
      <c r="D7" s="1" t="s">
        <v>5189</v>
      </c>
      <c r="E7" s="1" t="s">
        <v>5190</v>
      </c>
      <c r="F7" s="12">
        <f t="shared" si="0"/>
        <v>489</v>
      </c>
      <c r="G7" s="14">
        <f>Counties_edit[[#This Row],[Pop.'[13']]]/Counties_edit[[#This Row],[Column1]]</f>
        <v>308.7361963190184</v>
      </c>
    </row>
    <row r="8" spans="1:7" x14ac:dyDescent="0.45">
      <c r="A8" s="1" t="s">
        <v>3531</v>
      </c>
      <c r="B8" s="1" t="s">
        <v>37</v>
      </c>
      <c r="C8" s="1" t="s">
        <v>5191</v>
      </c>
      <c r="D8" s="1" t="s">
        <v>5192</v>
      </c>
      <c r="E8" s="1" t="s">
        <v>5193</v>
      </c>
      <c r="F8" s="12">
        <f t="shared" si="0"/>
        <v>126</v>
      </c>
      <c r="G8" s="14">
        <f>Counties_edit[[#This Row],[Pop.'[13']]]/Counties_edit[[#This Row],[Column1]]</f>
        <v>6347.3571428571431</v>
      </c>
    </row>
    <row r="9" spans="1:7" x14ac:dyDescent="0.45">
      <c r="A9" s="1" t="s">
        <v>5172</v>
      </c>
      <c r="B9" s="1" t="s">
        <v>41</v>
      </c>
      <c r="C9" s="1" t="s">
        <v>5194</v>
      </c>
      <c r="D9" s="1" t="s">
        <v>5195</v>
      </c>
      <c r="E9" s="1" t="s">
        <v>1686</v>
      </c>
      <c r="F9" s="12">
        <f t="shared" si="0"/>
        <v>325</v>
      </c>
      <c r="G9" s="14">
        <f>Counties_edit[[#This Row],[Pop.'[13']]]/Counties_edit[[#This Row],[Column1]]</f>
        <v>896.64</v>
      </c>
    </row>
    <row r="10" spans="1:7" x14ac:dyDescent="0.45">
      <c r="A10" s="1" t="s">
        <v>5196</v>
      </c>
      <c r="B10" s="1" t="s">
        <v>45</v>
      </c>
      <c r="C10" s="1" t="s">
        <v>5197</v>
      </c>
      <c r="D10" s="1" t="s">
        <v>5198</v>
      </c>
      <c r="E10" s="1" t="s">
        <v>1303</v>
      </c>
      <c r="F10" s="12">
        <f t="shared" si="0"/>
        <v>47</v>
      </c>
      <c r="G10" s="14">
        <f>Counties_edit[[#This Row],[Pop.'[13']]]/Counties_edit[[#This Row],[Column1]]</f>
        <v>14384.276595744681</v>
      </c>
    </row>
    <row r="11" spans="1:7" x14ac:dyDescent="0.45">
      <c r="A11" s="1" t="s">
        <v>5199</v>
      </c>
      <c r="B11" s="1" t="s">
        <v>49</v>
      </c>
      <c r="C11" s="1" t="s">
        <v>5200</v>
      </c>
      <c r="D11" s="1" t="s">
        <v>5201</v>
      </c>
      <c r="E11" s="1" t="s">
        <v>3466</v>
      </c>
      <c r="F11" s="12">
        <f t="shared" si="0"/>
        <v>430</v>
      </c>
      <c r="G11" s="14">
        <f>Counties_edit[[#This Row],[Pop.'[13']]]/Counties_edit[[#This Row],[Column1]]</f>
        <v>290.0325581395349</v>
      </c>
    </row>
    <row r="12" spans="1:7" x14ac:dyDescent="0.45">
      <c r="A12" s="1" t="s">
        <v>2359</v>
      </c>
      <c r="B12" s="1" t="s">
        <v>53</v>
      </c>
      <c r="C12" s="1" t="s">
        <v>5202</v>
      </c>
      <c r="D12" s="1" t="s">
        <v>5203</v>
      </c>
      <c r="E12" s="1" t="s">
        <v>1737</v>
      </c>
      <c r="F12" s="12">
        <f t="shared" si="0"/>
        <v>226</v>
      </c>
      <c r="G12" s="14">
        <f>Counties_edit[[#This Row],[Pop.'[13']]]/Counties_edit[[#This Row],[Column1]]</f>
        <v>1636.3318584070796</v>
      </c>
    </row>
    <row r="13" spans="1:7" x14ac:dyDescent="0.45">
      <c r="A13" s="1" t="s">
        <v>1374</v>
      </c>
      <c r="B13" s="1" t="s">
        <v>57</v>
      </c>
      <c r="C13" s="1" t="s">
        <v>5204</v>
      </c>
      <c r="D13" s="1" t="s">
        <v>5205</v>
      </c>
      <c r="E13" s="1" t="s">
        <v>1913</v>
      </c>
      <c r="F13" s="12">
        <f t="shared" si="0"/>
        <v>311</v>
      </c>
      <c r="G13" s="14">
        <f>Counties_edit[[#This Row],[Pop.'[13']]]/Counties_edit[[#This Row],[Column1]]</f>
        <v>2667.7974276527329</v>
      </c>
    </row>
    <row r="14" spans="1:7" x14ac:dyDescent="0.45">
      <c r="A14" s="1" t="s">
        <v>5206</v>
      </c>
      <c r="B14" s="1" t="s">
        <v>61</v>
      </c>
      <c r="C14" s="1" t="s">
        <v>5207</v>
      </c>
      <c r="D14" s="1" t="s">
        <v>5208</v>
      </c>
      <c r="E14" s="1" t="s">
        <v>2155</v>
      </c>
      <c r="F14" s="12">
        <f t="shared" si="0"/>
        <v>472</v>
      </c>
      <c r="G14" s="14">
        <f>Counties_edit[[#This Row],[Pop.'[13']]]/Counties_edit[[#This Row],[Column1]]</f>
        <v>1316.4279661016949</v>
      </c>
    </row>
    <row r="15" spans="1:7" x14ac:dyDescent="0.45">
      <c r="A15" s="1" t="s">
        <v>2929</v>
      </c>
      <c r="B15" s="1" t="s">
        <v>66</v>
      </c>
      <c r="C15" s="1" t="s">
        <v>5209</v>
      </c>
      <c r="D15" s="1" t="s">
        <v>5210</v>
      </c>
      <c r="E15" s="1" t="s">
        <v>2235</v>
      </c>
      <c r="F15" s="12">
        <f t="shared" si="0"/>
        <v>469</v>
      </c>
      <c r="G15" s="14">
        <f>Counties_edit[[#This Row],[Pop.'[13']]]/Counties_edit[[#This Row],[Column1]]</f>
        <v>1053.7910447761194</v>
      </c>
    </row>
    <row r="16" spans="1:7" x14ac:dyDescent="0.45">
      <c r="A16" s="1" t="s">
        <v>5211</v>
      </c>
      <c r="B16" s="1" t="s">
        <v>70</v>
      </c>
      <c r="C16" s="1" t="s">
        <v>5212</v>
      </c>
      <c r="D16" s="1" t="s">
        <v>5213</v>
      </c>
      <c r="E16" s="1" t="s">
        <v>2701</v>
      </c>
      <c r="F16" s="12">
        <f t="shared" si="0"/>
        <v>636</v>
      </c>
      <c r="G16" s="14">
        <f>Counties_edit[[#This Row],[Pop.'[13']]]/Counties_edit[[#This Row],[Column1]]</f>
        <v>945.99213836477986</v>
      </c>
    </row>
    <row r="17" spans="1:7" x14ac:dyDescent="0.45">
      <c r="A17" s="1" t="s">
        <v>5214</v>
      </c>
      <c r="B17" s="1" t="s">
        <v>74</v>
      </c>
      <c r="C17" s="1" t="s">
        <v>5215</v>
      </c>
      <c r="D17" s="1" t="s">
        <v>5216</v>
      </c>
      <c r="E17" s="1" t="s">
        <v>1727</v>
      </c>
      <c r="F17" s="12">
        <f t="shared" si="0"/>
        <v>185</v>
      </c>
      <c r="G17" s="14">
        <f>Counties_edit[[#This Row],[Pop.'[13']]]/Counties_edit[[#This Row],[Column1]]</f>
        <v>2720.5945945945946</v>
      </c>
    </row>
    <row r="18" spans="1:7" x14ac:dyDescent="0.45">
      <c r="A18" s="1" t="s">
        <v>5187</v>
      </c>
      <c r="B18" s="1" t="s">
        <v>79</v>
      </c>
      <c r="C18" s="1" t="s">
        <v>5217</v>
      </c>
      <c r="D18" s="1" t="s">
        <v>5218</v>
      </c>
      <c r="E18" s="1" t="s">
        <v>1588</v>
      </c>
      <c r="F18" s="12">
        <f t="shared" si="0"/>
        <v>338</v>
      </c>
      <c r="G18" s="14">
        <f>Counties_edit[[#This Row],[Pop.'[13']]]/Counties_edit[[#This Row],[Column1]]</f>
        <v>185.22781065088756</v>
      </c>
    </row>
    <row r="19" spans="1:7" x14ac:dyDescent="0.45">
      <c r="A19" s="1" t="s">
        <v>3451</v>
      </c>
      <c r="B19" s="1" t="s">
        <v>84</v>
      </c>
      <c r="C19" s="1" t="s">
        <v>5219</v>
      </c>
      <c r="D19" s="1" t="s">
        <v>5220</v>
      </c>
      <c r="E19" s="1" t="s">
        <v>2464</v>
      </c>
      <c r="F19" s="12">
        <f t="shared" si="0"/>
        <v>305</v>
      </c>
      <c r="G19" s="14">
        <f>Counties_edit[[#This Row],[Pop.'[13']]]/Counties_edit[[#This Row],[Column1]]</f>
        <v>1085.783606557377</v>
      </c>
    </row>
    <row r="20" spans="1:7" x14ac:dyDescent="0.45">
      <c r="A20" s="1" t="s">
        <v>1396</v>
      </c>
      <c r="B20" s="1" t="s">
        <v>89</v>
      </c>
      <c r="C20" s="1" t="s">
        <v>5221</v>
      </c>
      <c r="D20" s="1" t="s">
        <v>5222</v>
      </c>
      <c r="E20" s="1" t="s">
        <v>2311</v>
      </c>
      <c r="F20" s="12">
        <f t="shared" si="0"/>
        <v>521</v>
      </c>
      <c r="G20" s="14">
        <f>Counties_edit[[#This Row],[Pop.'[13']]]/Counties_edit[[#This Row],[Column1]]</f>
        <v>270.24760076775431</v>
      </c>
    </row>
    <row r="21" spans="1:7" x14ac:dyDescent="0.45">
      <c r="A21" s="1" t="s">
        <v>573</v>
      </c>
      <c r="B21" s="1" t="s">
        <v>93</v>
      </c>
      <c r="C21" s="1" t="s">
        <v>5223</v>
      </c>
      <c r="D21" s="1" t="s">
        <v>5224</v>
      </c>
      <c r="E21" s="1" t="s">
        <v>5225</v>
      </c>
      <c r="F21" s="12">
        <f t="shared" si="0"/>
        <v>103</v>
      </c>
      <c r="G21" s="14">
        <f>Counties_edit[[#This Row],[Pop.'[13']]]/Counties_edit[[#This Row],[Column1]]</f>
        <v>5418.1262135922334</v>
      </c>
    </row>
    <row r="22" spans="1:7" x14ac:dyDescent="0.45">
      <c r="A22" s="1" t="s">
        <v>1746</v>
      </c>
      <c r="B22" s="1" t="s">
        <v>98</v>
      </c>
      <c r="C22" s="1" t="s">
        <v>5226</v>
      </c>
      <c r="D22" s="1" t="s">
        <v>5227</v>
      </c>
      <c r="E22" s="1" t="s">
        <v>2456</v>
      </c>
      <c r="F22" s="12">
        <f t="shared" si="0"/>
        <v>358</v>
      </c>
      <c r="G22" s="14">
        <f>Counties_edit[[#This Row],[Pop.'[13']]]/Counties_edit[[#This Row],[Column1]]</f>
        <v>295.47206703910615</v>
      </c>
    </row>
  </sheetData>
  <phoneticPr fontId="1" type="noConversion"/>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5960A-4C3A-40EA-ABDB-CF115C6D547F}">
  <dimension ref="A1:F18"/>
  <sheetViews>
    <sheetView workbookViewId="0">
      <selection activeCell="F2" sqref="F2"/>
    </sheetView>
  </sheetViews>
  <sheetFormatPr defaultRowHeight="14.25" x14ac:dyDescent="0.45"/>
  <cols>
    <col min="1" max="1" width="16.59765625" bestFit="1" customWidth="1"/>
    <col min="2" max="2" width="13.265625" bestFit="1" customWidth="1"/>
    <col min="3" max="3" width="14.59765625" bestFit="1" customWidth="1"/>
    <col min="4" max="4" width="20.73046875" bestFit="1" customWidth="1"/>
  </cols>
  <sheetData>
    <row r="1" spans="1:6" x14ac:dyDescent="0.45">
      <c r="A1" t="s">
        <v>0</v>
      </c>
      <c r="B1" t="s">
        <v>4835</v>
      </c>
      <c r="C1" t="s">
        <v>3250</v>
      </c>
      <c r="D1" t="s">
        <v>5228</v>
      </c>
      <c r="E1" t="s">
        <v>292</v>
      </c>
      <c r="F1" t="s">
        <v>7421</v>
      </c>
    </row>
    <row r="2" spans="1:6" x14ac:dyDescent="0.45">
      <c r="A2" s="1" t="s">
        <v>5229</v>
      </c>
      <c r="B2" s="1" t="s">
        <v>3473</v>
      </c>
      <c r="C2" s="1" t="s">
        <v>5230</v>
      </c>
      <c r="D2" s="1" t="s">
        <v>5231</v>
      </c>
      <c r="E2" s="1">
        <v>144</v>
      </c>
      <c r="F2" s="4">
        <f>Table_1__24[[#This Row],[Population'[5']]]/Table_1__24[[#This Row],[Area]]</f>
        <v>388.30555555555554</v>
      </c>
    </row>
    <row r="3" spans="1:6" x14ac:dyDescent="0.45">
      <c r="A3" s="1" t="s">
        <v>5232</v>
      </c>
      <c r="B3" s="1" t="s">
        <v>10</v>
      </c>
      <c r="C3" s="1" t="s">
        <v>5233</v>
      </c>
      <c r="D3" s="1" t="s">
        <v>5234</v>
      </c>
      <c r="E3" s="1">
        <f t="shared" ref="E3:E18" si="0">VALUE(LEFT(D3,SEARCH("sq",D3)-2))</f>
        <v>4929</v>
      </c>
      <c r="F3" s="4">
        <f>Table_1__24[[#This Row],[Population'[5']]]/Table_1__24[[#This Row],[Area]]</f>
        <v>5.0535605599513085</v>
      </c>
    </row>
    <row r="4" spans="1:6" x14ac:dyDescent="0.45">
      <c r="A4" s="1" t="s">
        <v>596</v>
      </c>
      <c r="B4" s="1" t="s">
        <v>16</v>
      </c>
      <c r="C4" s="1" t="s">
        <v>5235</v>
      </c>
      <c r="D4" s="1" t="s">
        <v>5236</v>
      </c>
      <c r="E4" s="1">
        <f t="shared" si="0"/>
        <v>7911</v>
      </c>
      <c r="F4" s="4">
        <f>Table_1__24[[#This Row],[Population'[5']]]/Table_1__24[[#This Row],[Area]]</f>
        <v>286.52698773859186</v>
      </c>
    </row>
    <row r="5" spans="1:6" x14ac:dyDescent="0.45">
      <c r="A5" s="1" t="s">
        <v>1101</v>
      </c>
      <c r="B5" s="1" t="s">
        <v>20</v>
      </c>
      <c r="C5" s="1" t="s">
        <v>5237</v>
      </c>
      <c r="D5" s="1" t="s">
        <v>4449</v>
      </c>
      <c r="E5" s="1">
        <f t="shared" si="0"/>
        <v>710</v>
      </c>
      <c r="F5" s="4">
        <f>Table_1__24[[#This Row],[Population'[5']]]/Table_1__24[[#This Row],[Area]]</f>
        <v>68.880281690140848</v>
      </c>
    </row>
    <row r="6" spans="1:6" x14ac:dyDescent="0.45">
      <c r="A6" s="1" t="s">
        <v>5238</v>
      </c>
      <c r="B6" s="1" t="s">
        <v>25</v>
      </c>
      <c r="C6" s="1" t="s">
        <v>5240</v>
      </c>
      <c r="D6" s="1" t="s">
        <v>5241</v>
      </c>
      <c r="E6" s="1">
        <f t="shared" si="0"/>
        <v>17182</v>
      </c>
      <c r="F6" s="4">
        <f>Table_1__24[[#This Row],[Population'[5']]]/Table_1__24[[#This Row],[Area]]</f>
        <v>3.0717029449423814</v>
      </c>
    </row>
    <row r="7" spans="1:6" x14ac:dyDescent="0.45">
      <c r="A7" s="1" t="s">
        <v>5242</v>
      </c>
      <c r="B7" s="1" t="s">
        <v>29</v>
      </c>
      <c r="C7" s="1" t="s">
        <v>5243</v>
      </c>
      <c r="D7" s="1" t="s">
        <v>5244</v>
      </c>
      <c r="E7" s="1">
        <f t="shared" si="0"/>
        <v>3589</v>
      </c>
      <c r="F7" s="4">
        <f>Table_1__24[[#This Row],[Population'[5']]]/Table_1__24[[#This Row],[Area]]</f>
        <v>0.24324324324324326</v>
      </c>
    </row>
    <row r="8" spans="1:6" x14ac:dyDescent="0.45">
      <c r="A8" s="1" t="s">
        <v>5245</v>
      </c>
      <c r="B8" s="1" t="s">
        <v>33</v>
      </c>
      <c r="C8" s="1" t="s">
        <v>5246</v>
      </c>
      <c r="D8" s="1" t="s">
        <v>5247</v>
      </c>
      <c r="E8" s="1">
        <f t="shared" si="0"/>
        <v>4176</v>
      </c>
      <c r="F8" s="4">
        <f>Table_1__24[[#This Row],[Population'[5']]]/Table_1__24[[#This Row],[Area]]</f>
        <v>0.48587164750957856</v>
      </c>
    </row>
    <row r="9" spans="1:6" x14ac:dyDescent="0.45">
      <c r="A9" s="1" t="s">
        <v>1225</v>
      </c>
      <c r="B9" s="1" t="s">
        <v>37</v>
      </c>
      <c r="C9" s="1" t="s">
        <v>5248</v>
      </c>
      <c r="D9" s="1" t="s">
        <v>5249</v>
      </c>
      <c r="E9" s="1">
        <f t="shared" si="0"/>
        <v>9658</v>
      </c>
      <c r="F9" s="4">
        <f>Table_1__24[[#This Row],[Population'[5']]]/Table_1__24[[#This Row],[Area]]</f>
        <v>1.7427003520397597</v>
      </c>
    </row>
    <row r="10" spans="1:6" x14ac:dyDescent="0.45">
      <c r="A10" s="1" t="s">
        <v>5239</v>
      </c>
      <c r="B10" s="1" t="s">
        <v>41</v>
      </c>
      <c r="C10" s="1" t="s">
        <v>5250</v>
      </c>
      <c r="D10" s="1" t="s">
        <v>5251</v>
      </c>
      <c r="E10" s="1">
        <f t="shared" si="0"/>
        <v>5494</v>
      </c>
      <c r="F10" s="4">
        <f>Table_1__24[[#This Row],[Population'[5']]]/Table_1__24[[#This Row],[Area]]</f>
        <v>1.0069166363305424</v>
      </c>
    </row>
    <row r="11" spans="1:6" x14ac:dyDescent="0.45">
      <c r="A11" s="1" t="s">
        <v>789</v>
      </c>
      <c r="B11" s="1" t="s">
        <v>45</v>
      </c>
      <c r="C11" s="1" t="s">
        <v>5252</v>
      </c>
      <c r="D11" s="1" t="s">
        <v>5253</v>
      </c>
      <c r="E11" s="1">
        <f t="shared" si="0"/>
        <v>10635</v>
      </c>
      <c r="F11" s="4">
        <f>Table_1__24[[#This Row],[Population'[5']]]/Table_1__24[[#This Row],[Area]]</f>
        <v>0.48735307945463091</v>
      </c>
    </row>
    <row r="12" spans="1:6" x14ac:dyDescent="0.45">
      <c r="A12" s="1" t="s">
        <v>2722</v>
      </c>
      <c r="B12" s="1" t="s">
        <v>49</v>
      </c>
      <c r="C12" s="1" t="s">
        <v>5254</v>
      </c>
      <c r="D12" s="1" t="s">
        <v>5255</v>
      </c>
      <c r="E12" s="1">
        <f t="shared" si="0"/>
        <v>1994</v>
      </c>
      <c r="F12" s="4">
        <f>Table_1__24[[#This Row],[Population'[5']]]/Table_1__24[[#This Row],[Area]]</f>
        <v>28.841524573721163</v>
      </c>
    </row>
    <row r="13" spans="1:6" x14ac:dyDescent="0.45">
      <c r="A13" s="1" t="s">
        <v>1141</v>
      </c>
      <c r="B13" s="1" t="s">
        <v>53</v>
      </c>
      <c r="C13" s="1" t="s">
        <v>5256</v>
      </c>
      <c r="D13" s="1" t="s">
        <v>4571</v>
      </c>
      <c r="E13" s="1">
        <f t="shared" si="0"/>
        <v>3757</v>
      </c>
      <c r="F13" s="4">
        <f>Table_1__24[[#This Row],[Population'[5']]]/Table_1__24[[#This Row],[Area]]</f>
        <v>1.1990950226244343</v>
      </c>
    </row>
    <row r="14" spans="1:6" x14ac:dyDescent="0.45">
      <c r="A14" s="1" t="s">
        <v>5257</v>
      </c>
      <c r="B14" s="1" t="s">
        <v>57</v>
      </c>
      <c r="C14" s="1" t="s">
        <v>5258</v>
      </c>
      <c r="D14" s="1" t="s">
        <v>5259</v>
      </c>
      <c r="E14" s="1">
        <f t="shared" si="0"/>
        <v>18147</v>
      </c>
      <c r="F14" s="4">
        <f>Table_1__24[[#This Row],[Population'[5']]]/Table_1__24[[#This Row],[Area]]</f>
        <v>2.5636744365459854</v>
      </c>
    </row>
    <row r="15" spans="1:6" x14ac:dyDescent="0.45">
      <c r="A15" s="1" t="s">
        <v>5260</v>
      </c>
      <c r="B15" s="1" t="s">
        <v>66</v>
      </c>
      <c r="C15" s="1" t="s">
        <v>5261</v>
      </c>
      <c r="D15" s="1" t="s">
        <v>5262</v>
      </c>
      <c r="E15" s="1">
        <f t="shared" si="0"/>
        <v>6009</v>
      </c>
      <c r="F15" s="4">
        <f>Table_1__24[[#This Row],[Population'[5']]]/Table_1__24[[#This Row],[Area]]</f>
        <v>1.1191546014311866</v>
      </c>
    </row>
    <row r="16" spans="1:6" x14ac:dyDescent="0.45">
      <c r="A16" s="1" t="s">
        <v>5263</v>
      </c>
      <c r="B16" s="1" t="s">
        <v>70</v>
      </c>
      <c r="C16" s="1" t="s">
        <v>5264</v>
      </c>
      <c r="D16" s="1" t="s">
        <v>4409</v>
      </c>
      <c r="E16" s="1">
        <f t="shared" si="0"/>
        <v>264</v>
      </c>
      <c r="F16" s="4">
        <f>Table_1__24[[#This Row],[Population'[5']]]/Table_1__24[[#This Row],[Area]]</f>
        <v>15.617424242424242</v>
      </c>
    </row>
    <row r="17" spans="1:6" x14ac:dyDescent="0.45">
      <c r="A17" s="1" t="s">
        <v>5265</v>
      </c>
      <c r="B17" s="1" t="s">
        <v>74</v>
      </c>
      <c r="C17" s="1" t="s">
        <v>5266</v>
      </c>
      <c r="D17" s="1" t="s">
        <v>5267</v>
      </c>
      <c r="E17" s="1">
        <f t="shared" si="0"/>
        <v>6342</v>
      </c>
      <c r="F17" s="4">
        <f>Table_1__24[[#This Row],[Population'[5']]]/Table_1__24[[#This Row],[Area]]</f>
        <v>74.348628192999058</v>
      </c>
    </row>
    <row r="18" spans="1:6" x14ac:dyDescent="0.45">
      <c r="A18" s="1" t="s">
        <v>5268</v>
      </c>
      <c r="B18" s="1" t="s">
        <v>79</v>
      </c>
      <c r="C18" s="1" t="s">
        <v>5269</v>
      </c>
      <c r="D18" s="1" t="s">
        <v>5270</v>
      </c>
      <c r="E18" s="1">
        <f t="shared" si="0"/>
        <v>8877</v>
      </c>
      <c r="F18" s="4">
        <f>Table_1__24[[#This Row],[Population'[5']]]/Table_1__24[[#This Row],[Area]]</f>
        <v>1.079193421200856</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74EF-17E2-4324-AC96-733E48D7A1A4}">
  <dimension ref="A1:F89"/>
  <sheetViews>
    <sheetView workbookViewId="0">
      <selection activeCell="F2" sqref="F2"/>
    </sheetView>
  </sheetViews>
  <sheetFormatPr defaultRowHeight="14.25" x14ac:dyDescent="0.45"/>
  <cols>
    <col min="1" max="1" width="18" bestFit="1" customWidth="1"/>
    <col min="2" max="2" width="14.1328125" style="11" bestFit="1" customWidth="1"/>
    <col min="3" max="3" width="18.86328125" style="11" bestFit="1" customWidth="1"/>
    <col min="4" max="4" width="19.73046875" style="11" bestFit="1" customWidth="1"/>
    <col min="5" max="5" width="9.06640625" style="11"/>
  </cols>
  <sheetData>
    <row r="1" spans="1:6" x14ac:dyDescent="0.45">
      <c r="A1" t="s">
        <v>0</v>
      </c>
      <c r="B1" s="11" t="s">
        <v>2610</v>
      </c>
      <c r="C1" s="11" t="s">
        <v>5271</v>
      </c>
      <c r="D1" s="11" t="s">
        <v>5272</v>
      </c>
      <c r="E1" s="11" t="s">
        <v>292</v>
      </c>
      <c r="F1" t="s">
        <v>7421</v>
      </c>
    </row>
    <row r="2" spans="1:6" x14ac:dyDescent="0.45">
      <c r="A2" s="1" t="s">
        <v>1065</v>
      </c>
      <c r="B2" s="12" t="s">
        <v>10</v>
      </c>
      <c r="C2" s="12" t="s">
        <v>5273</v>
      </c>
      <c r="D2" s="12" t="s">
        <v>5274</v>
      </c>
      <c r="E2" s="12">
        <f t="shared" ref="E2:E32" si="0">VALUE(LEFT(D2,SEARCH("sq",D2)-2))</f>
        <v>583.91</v>
      </c>
      <c r="F2" s="12">
        <f>Table_0[[#This Row],[Population'[10']'[13']]]/Table_0[[#This Row],[Area]]</f>
        <v>48.894521415971639</v>
      </c>
    </row>
    <row r="3" spans="1:6" x14ac:dyDescent="0.45">
      <c r="A3" s="1" t="s">
        <v>2435</v>
      </c>
      <c r="B3" s="12" t="s">
        <v>16</v>
      </c>
      <c r="C3" s="12" t="s">
        <v>5275</v>
      </c>
      <c r="D3" s="12" t="s">
        <v>5276</v>
      </c>
      <c r="E3" s="12">
        <f t="shared" si="0"/>
        <v>404.43</v>
      </c>
      <c r="F3" s="12">
        <f>Table_0[[#This Row],[Population'[10']'[13']]]/Table_0[[#This Row],[Area]]</f>
        <v>262.91570852805182</v>
      </c>
    </row>
    <row r="4" spans="1:6" x14ac:dyDescent="0.45">
      <c r="A4" s="1" t="s">
        <v>5277</v>
      </c>
      <c r="B4" s="12" t="s">
        <v>20</v>
      </c>
      <c r="C4" s="12" t="s">
        <v>5278</v>
      </c>
      <c r="D4" s="12" t="s">
        <v>5279</v>
      </c>
      <c r="E4" s="12">
        <f t="shared" si="0"/>
        <v>424.37</v>
      </c>
      <c r="F4" s="12">
        <f>Table_0[[#This Row],[Population'[10']'[13']]]/Table_0[[#This Row],[Area]]</f>
        <v>125.21855927610341</v>
      </c>
    </row>
    <row r="5" spans="1:6" x14ac:dyDescent="0.45">
      <c r="A5" s="1" t="s">
        <v>5280</v>
      </c>
      <c r="B5" s="12" t="s">
        <v>25</v>
      </c>
      <c r="C5" s="12" t="s">
        <v>5281</v>
      </c>
      <c r="D5" s="12" t="s">
        <v>5282</v>
      </c>
      <c r="E5" s="12">
        <f t="shared" si="0"/>
        <v>702.44</v>
      </c>
      <c r="F5" s="12">
        <f>Table_0[[#This Row],[Population'[10']'[13']]]/Table_0[[#This Row],[Area]]</f>
        <v>144.49205626103296</v>
      </c>
    </row>
    <row r="6" spans="1:6" x14ac:dyDescent="0.45">
      <c r="A6" s="1" t="s">
        <v>5283</v>
      </c>
      <c r="B6" s="12" t="s">
        <v>29</v>
      </c>
      <c r="C6" s="12" t="s">
        <v>5284</v>
      </c>
      <c r="D6" s="12" t="s">
        <v>5285</v>
      </c>
      <c r="E6" s="12">
        <f t="shared" si="0"/>
        <v>506.76</v>
      </c>
      <c r="F6" s="12">
        <f>Table_0[[#This Row],[Population'[10']'[13']]]/Table_0[[#This Row],[Area]]</f>
        <v>127.78632883416213</v>
      </c>
    </row>
    <row r="7" spans="1:6" x14ac:dyDescent="0.45">
      <c r="A7" s="1" t="s">
        <v>5286</v>
      </c>
      <c r="B7" s="12" t="s">
        <v>33</v>
      </c>
      <c r="C7" s="12" t="s">
        <v>5287</v>
      </c>
      <c r="D7" s="12" t="s">
        <v>5288</v>
      </c>
      <c r="E7" s="12">
        <f t="shared" si="0"/>
        <v>401.25</v>
      </c>
      <c r="F7" s="12">
        <f>Table_0[[#This Row],[Population'[10']'[13']]]/Table_0[[#This Row],[Area]]</f>
        <v>114.51464174454829</v>
      </c>
    </row>
    <row r="8" spans="1:6" x14ac:dyDescent="0.45">
      <c r="A8" s="1" t="s">
        <v>5289</v>
      </c>
      <c r="B8" s="12" t="s">
        <v>37</v>
      </c>
      <c r="C8" s="12" t="s">
        <v>5290</v>
      </c>
      <c r="D8" s="12" t="s">
        <v>5291</v>
      </c>
      <c r="E8" s="12">
        <f t="shared" si="0"/>
        <v>537.35</v>
      </c>
      <c r="F8" s="12">
        <f>Table_0[[#This Row],[Population'[10']'[13']]]/Table_0[[#This Row],[Area]]</f>
        <v>131.01330603889457</v>
      </c>
    </row>
    <row r="9" spans="1:6" x14ac:dyDescent="0.45">
      <c r="A9" s="1" t="s">
        <v>2212</v>
      </c>
      <c r="B9" s="12" t="s">
        <v>41</v>
      </c>
      <c r="C9" s="12" t="s">
        <v>5292</v>
      </c>
      <c r="D9" s="12" t="s">
        <v>5293</v>
      </c>
      <c r="E9" s="12">
        <f t="shared" si="0"/>
        <v>491.76</v>
      </c>
      <c r="F9" s="12">
        <f>Table_0[[#This Row],[Population'[10']'[13']]]/Table_0[[#This Row],[Area]]</f>
        <v>91.194891817146583</v>
      </c>
    </row>
    <row r="10" spans="1:6" x14ac:dyDescent="0.45">
      <c r="A10" s="1" t="s">
        <v>36</v>
      </c>
      <c r="B10" s="12" t="s">
        <v>45</v>
      </c>
      <c r="C10" s="12" t="s">
        <v>5294</v>
      </c>
      <c r="D10" s="12" t="s">
        <v>5295</v>
      </c>
      <c r="E10" s="12">
        <f t="shared" si="0"/>
        <v>467.27</v>
      </c>
      <c r="F10" s="12">
        <f>Table_0[[#This Row],[Population'[10']'[13']]]/Table_0[[#This Row],[Area]]</f>
        <v>787.83144648704183</v>
      </c>
    </row>
    <row r="11" spans="1:6" x14ac:dyDescent="0.45">
      <c r="A11" s="1" t="s">
        <v>583</v>
      </c>
      <c r="B11" s="12" t="s">
        <v>49</v>
      </c>
      <c r="C11" s="12" t="s">
        <v>5296</v>
      </c>
      <c r="D11" s="12" t="s">
        <v>5297</v>
      </c>
      <c r="E11" s="12">
        <f t="shared" si="0"/>
        <v>394.67</v>
      </c>
      <c r="F11" s="12">
        <f>Table_0[[#This Row],[Population'[10']'[13']]]/Table_0[[#This Row],[Area]]</f>
        <v>73.063572098208624</v>
      </c>
    </row>
    <row r="12" spans="1:6" x14ac:dyDescent="0.45">
      <c r="A12" s="1" t="s">
        <v>2225</v>
      </c>
      <c r="B12" s="12" t="s">
        <v>53</v>
      </c>
      <c r="C12" s="12" t="s">
        <v>5298</v>
      </c>
      <c r="D12" s="12" t="s">
        <v>5299</v>
      </c>
      <c r="E12" s="12">
        <f t="shared" si="0"/>
        <v>428.56</v>
      </c>
      <c r="F12" s="12">
        <f>Table_0[[#This Row],[Population'[10']'[13']]]/Table_0[[#This Row],[Area]]</f>
        <v>93.562161657644197</v>
      </c>
    </row>
    <row r="13" spans="1:6" x14ac:dyDescent="0.45">
      <c r="A13" s="1" t="s">
        <v>596</v>
      </c>
      <c r="B13" s="12" t="s">
        <v>57</v>
      </c>
      <c r="C13" s="12" t="s">
        <v>5300</v>
      </c>
      <c r="D13" s="12" t="s">
        <v>5301</v>
      </c>
      <c r="E13" s="12">
        <f t="shared" si="0"/>
        <v>399.86</v>
      </c>
      <c r="F13" s="12">
        <f>Table_0[[#This Row],[Population'[10']'[13']]]/Table_0[[#This Row],[Area]]</f>
        <v>345.95358375431402</v>
      </c>
    </row>
    <row r="14" spans="1:6" x14ac:dyDescent="0.45">
      <c r="A14" s="1" t="s">
        <v>5302</v>
      </c>
      <c r="B14" s="12" t="s">
        <v>61</v>
      </c>
      <c r="C14" s="12" t="s">
        <v>5303</v>
      </c>
      <c r="D14" s="12" t="s">
        <v>5304</v>
      </c>
      <c r="E14" s="12">
        <f t="shared" si="0"/>
        <v>451.99</v>
      </c>
      <c r="F14" s="12">
        <f>Table_0[[#This Row],[Population'[10']'[13']]]/Table_0[[#This Row],[Area]]</f>
        <v>436.65346578464124</v>
      </c>
    </row>
    <row r="15" spans="1:6" x14ac:dyDescent="0.45">
      <c r="A15" s="1" t="s">
        <v>2236</v>
      </c>
      <c r="B15" s="12" t="s">
        <v>66</v>
      </c>
      <c r="C15" s="12" t="s">
        <v>5305</v>
      </c>
      <c r="D15" s="12" t="s">
        <v>5306</v>
      </c>
      <c r="E15" s="12">
        <f t="shared" si="0"/>
        <v>410.88</v>
      </c>
      <c r="F15" s="12">
        <f>Table_0[[#This Row],[Population'[10']'[13']]]/Table_0[[#This Row],[Area]]</f>
        <v>102.31697819314641</v>
      </c>
    </row>
    <row r="16" spans="1:6" x14ac:dyDescent="0.45">
      <c r="A16" s="1" t="s">
        <v>5307</v>
      </c>
      <c r="B16" s="12" t="s">
        <v>70</v>
      </c>
      <c r="C16" s="12" t="s">
        <v>5308</v>
      </c>
      <c r="D16" s="12" t="s">
        <v>5309</v>
      </c>
      <c r="E16" s="12">
        <f t="shared" si="0"/>
        <v>532.46</v>
      </c>
      <c r="F16" s="12">
        <f>Table_0[[#This Row],[Population'[10']'[13']]]/Table_0[[#This Row],[Area]]</f>
        <v>202.53352364496862</v>
      </c>
    </row>
    <row r="17" spans="1:6" x14ac:dyDescent="0.45">
      <c r="A17" s="1" t="s">
        <v>5310</v>
      </c>
      <c r="B17" s="12" t="s">
        <v>74</v>
      </c>
      <c r="C17" s="12" t="s">
        <v>5311</v>
      </c>
      <c r="D17" s="12" t="s">
        <v>5312</v>
      </c>
      <c r="E17" s="12">
        <f t="shared" si="0"/>
        <v>564.07000000000005</v>
      </c>
      <c r="F17" s="12">
        <f>Table_0[[#This Row],[Population'[10']'[13']]]/Table_0[[#This Row],[Area]]</f>
        <v>65.419185562075626</v>
      </c>
    </row>
    <row r="18" spans="1:6" x14ac:dyDescent="0.45">
      <c r="A18" s="1" t="s">
        <v>642</v>
      </c>
      <c r="B18" s="12" t="s">
        <v>79</v>
      </c>
      <c r="C18" s="12" t="s">
        <v>5313</v>
      </c>
      <c r="D18" s="12" t="s">
        <v>5314</v>
      </c>
      <c r="E18" s="12">
        <f t="shared" si="0"/>
        <v>402.11</v>
      </c>
      <c r="F18" s="12">
        <f>Table_0[[#This Row],[Population'[10']'[13']]]/Table_0[[#This Row],[Area]]</f>
        <v>108.88562831066126</v>
      </c>
    </row>
    <row r="19" spans="1:6" x14ac:dyDescent="0.45">
      <c r="A19" s="1" t="s">
        <v>5315</v>
      </c>
      <c r="B19" s="12" t="s">
        <v>84</v>
      </c>
      <c r="C19" s="12" t="s">
        <v>5317</v>
      </c>
      <c r="D19" s="12" t="s">
        <v>5318</v>
      </c>
      <c r="E19" s="12">
        <f t="shared" si="0"/>
        <v>458.49</v>
      </c>
      <c r="F19" s="12">
        <f>Table_0[[#This Row],[Population'[10']'[13']]]/Table_0[[#This Row],[Area]]</f>
        <v>2724.9274793343366</v>
      </c>
    </row>
    <row r="20" spans="1:6" x14ac:dyDescent="0.45">
      <c r="A20" s="1" t="s">
        <v>5319</v>
      </c>
      <c r="B20" s="12" t="s">
        <v>89</v>
      </c>
      <c r="C20" s="12" t="s">
        <v>5320</v>
      </c>
      <c r="D20" s="12" t="s">
        <v>5321</v>
      </c>
      <c r="E20" s="12">
        <f t="shared" si="0"/>
        <v>599.79999999999995</v>
      </c>
      <c r="F20" s="12">
        <f>Table_0[[#This Row],[Population'[10']'[13']]]/Table_0[[#This Row],[Area]]</f>
        <v>88.294431477159065</v>
      </c>
    </row>
    <row r="21" spans="1:6" x14ac:dyDescent="0.45">
      <c r="A21" s="1" t="s">
        <v>5322</v>
      </c>
      <c r="B21" s="12" t="s">
        <v>93</v>
      </c>
      <c r="C21" s="12" t="s">
        <v>5323</v>
      </c>
      <c r="D21" s="12" t="s">
        <v>5324</v>
      </c>
      <c r="E21" s="12">
        <f t="shared" si="0"/>
        <v>411.16</v>
      </c>
      <c r="F21" s="12">
        <f>Table_0[[#This Row],[Population'[10']'[13']]]/Table_0[[#This Row],[Area]]</f>
        <v>94.943574277653468</v>
      </c>
    </row>
    <row r="22" spans="1:6" x14ac:dyDescent="0.45">
      <c r="A22" s="1" t="s">
        <v>2468</v>
      </c>
      <c r="B22" s="12" t="s">
        <v>98</v>
      </c>
      <c r="C22" s="12" t="s">
        <v>5325</v>
      </c>
      <c r="D22" s="12" t="s">
        <v>5326</v>
      </c>
      <c r="E22" s="12">
        <f t="shared" si="0"/>
        <v>442.41</v>
      </c>
      <c r="F22" s="12">
        <f>Table_0[[#This Row],[Population'[10']'[13']]]/Table_0[[#This Row],[Area]]</f>
        <v>393.7840464727289</v>
      </c>
    </row>
    <row r="23" spans="1:6" x14ac:dyDescent="0.45">
      <c r="A23" s="1" t="s">
        <v>5028</v>
      </c>
      <c r="B23" s="12" t="s">
        <v>103</v>
      </c>
      <c r="C23" s="12" t="s">
        <v>5327</v>
      </c>
      <c r="D23" s="12" t="s">
        <v>5328</v>
      </c>
      <c r="E23" s="12">
        <f t="shared" si="0"/>
        <v>254.88</v>
      </c>
      <c r="F23" s="12">
        <f>Table_0[[#This Row],[Population'[10']'[13']]]/Table_0[[#This Row],[Area]]</f>
        <v>302.41290018832393</v>
      </c>
    </row>
    <row r="24" spans="1:6" x14ac:dyDescent="0.45">
      <c r="A24" s="1" t="s">
        <v>1364</v>
      </c>
      <c r="B24" s="12" t="s">
        <v>106</v>
      </c>
      <c r="C24" s="12" t="s">
        <v>5329</v>
      </c>
      <c r="D24" s="12" t="s">
        <v>5330</v>
      </c>
      <c r="E24" s="12">
        <f t="shared" si="0"/>
        <v>505.11</v>
      </c>
      <c r="F24" s="12">
        <f>Table_0[[#This Row],[Population'[10']'[13']]]/Table_0[[#This Row],[Area]]</f>
        <v>289.35479400526617</v>
      </c>
    </row>
    <row r="25" spans="1:6" x14ac:dyDescent="0.45">
      <c r="A25" s="1" t="s">
        <v>129</v>
      </c>
      <c r="B25" s="12" t="s">
        <v>110</v>
      </c>
      <c r="C25" s="12" t="s">
        <v>5331</v>
      </c>
      <c r="D25" s="12" t="s">
        <v>5332</v>
      </c>
      <c r="E25" s="12">
        <f t="shared" si="0"/>
        <v>406.58</v>
      </c>
      <c r="F25" s="12">
        <f>Table_0[[#This Row],[Population'[10']'[13']]]/Table_0[[#This Row],[Area]]</f>
        <v>71.400462393624878</v>
      </c>
    </row>
    <row r="26" spans="1:6" x14ac:dyDescent="0.45">
      <c r="A26" s="1" t="s">
        <v>80</v>
      </c>
      <c r="B26" s="12" t="s">
        <v>114</v>
      </c>
      <c r="C26" s="12" t="s">
        <v>5333</v>
      </c>
      <c r="D26" s="12" t="s">
        <v>5334</v>
      </c>
      <c r="E26" s="12">
        <f t="shared" si="0"/>
        <v>539.87</v>
      </c>
      <c r="F26" s="12">
        <f>Table_0[[#This Row],[Population'[10']'[13']]]/Table_0[[#This Row],[Area]]</f>
        <v>2342.2638783410821</v>
      </c>
    </row>
    <row r="27" spans="1:6" x14ac:dyDescent="0.45">
      <c r="A27" s="1" t="s">
        <v>694</v>
      </c>
      <c r="B27" s="12" t="s">
        <v>118</v>
      </c>
      <c r="C27" s="12" t="s">
        <v>5335</v>
      </c>
      <c r="D27" s="12" t="s">
        <v>5336</v>
      </c>
      <c r="E27" s="12">
        <f t="shared" si="0"/>
        <v>406.78</v>
      </c>
      <c r="F27" s="12">
        <f>Table_0[[#This Row],[Population'[10']'[13']]]/Table_0[[#This Row],[Area]]</f>
        <v>104.96582919514235</v>
      </c>
    </row>
    <row r="28" spans="1:6" x14ac:dyDescent="0.45">
      <c r="A28" s="1" t="s">
        <v>5337</v>
      </c>
      <c r="B28" s="12" t="s">
        <v>122</v>
      </c>
      <c r="C28" s="12" t="s">
        <v>5338</v>
      </c>
      <c r="D28" s="12" t="s">
        <v>5339</v>
      </c>
      <c r="E28" s="12">
        <f t="shared" si="0"/>
        <v>468.78</v>
      </c>
      <c r="F28" s="12">
        <f>Table_0[[#This Row],[Population'[10']'[13']]]/Table_0[[#This Row],[Area]]</f>
        <v>65.988310081488123</v>
      </c>
    </row>
    <row r="29" spans="1:6" x14ac:dyDescent="0.45">
      <c r="A29" s="1" t="s">
        <v>5316</v>
      </c>
      <c r="B29" s="12" t="s">
        <v>126</v>
      </c>
      <c r="C29" s="12" t="s">
        <v>5341</v>
      </c>
      <c r="D29" s="12" t="s">
        <v>5342</v>
      </c>
      <c r="E29" s="12">
        <f t="shared" si="0"/>
        <v>403.66</v>
      </c>
      <c r="F29" s="12">
        <f>Table_0[[#This Row],[Population'[10']'[13']]]/Table_0[[#This Row],[Area]]</f>
        <v>231.35559629391071</v>
      </c>
    </row>
    <row r="30" spans="1:6" x14ac:dyDescent="0.45">
      <c r="A30" s="1" t="s">
        <v>141</v>
      </c>
      <c r="B30" s="12" t="s">
        <v>130</v>
      </c>
      <c r="C30" s="12" t="s">
        <v>5343</v>
      </c>
      <c r="D30" s="12" t="s">
        <v>5344</v>
      </c>
      <c r="E30" s="12">
        <f t="shared" si="0"/>
        <v>414.88</v>
      </c>
      <c r="F30" s="12">
        <f>Table_0[[#This Row],[Population'[10']'[13']]]/Table_0[[#This Row],[Area]]</f>
        <v>389.44514076359428</v>
      </c>
    </row>
    <row r="31" spans="1:6" x14ac:dyDescent="0.45">
      <c r="A31" s="1" t="s">
        <v>5345</v>
      </c>
      <c r="B31" s="12" t="s">
        <v>133</v>
      </c>
      <c r="C31" s="12" t="s">
        <v>5346</v>
      </c>
      <c r="D31" s="12" t="s">
        <v>5347</v>
      </c>
      <c r="E31" s="12">
        <f t="shared" si="0"/>
        <v>521.9</v>
      </c>
      <c r="F31" s="12">
        <f>Table_0[[#This Row],[Population'[10']'[13']]]/Table_0[[#This Row],[Area]]</f>
        <v>76.809733665453152</v>
      </c>
    </row>
    <row r="32" spans="1:6" x14ac:dyDescent="0.45">
      <c r="A32" s="1" t="s">
        <v>1461</v>
      </c>
      <c r="B32" s="12" t="s">
        <v>138</v>
      </c>
      <c r="C32" s="12" t="s">
        <v>5348</v>
      </c>
      <c r="D32" s="12" t="s">
        <v>5349</v>
      </c>
      <c r="E32" s="12">
        <f t="shared" si="0"/>
        <v>407.36</v>
      </c>
      <c r="F32" s="12">
        <f>Table_0[[#This Row],[Population'[10']'[13']]]/Table_0[[#This Row],[Area]]</f>
        <v>1969.6926551453259</v>
      </c>
    </row>
    <row r="33" spans="1:6" x14ac:dyDescent="0.45">
      <c r="A33" s="1" t="s">
        <v>1769</v>
      </c>
      <c r="B33" s="12" t="s">
        <v>142</v>
      </c>
      <c r="C33" s="12" t="s">
        <v>5350</v>
      </c>
      <c r="D33" s="12" t="s">
        <v>5351</v>
      </c>
      <c r="E33" s="12">
        <f t="shared" ref="E33:E64" si="1">VALUE(LEFT(D33,SEARCH("sq",D33)-2))</f>
        <v>531.35</v>
      </c>
      <c r="F33" s="12">
        <f>Table_0[[#This Row],[Population'[10']'[13']]]/Table_0[[#This Row],[Area]]</f>
        <v>140.73962548226217</v>
      </c>
    </row>
    <row r="34" spans="1:6" x14ac:dyDescent="0.45">
      <c r="A34" s="1" t="s">
        <v>2288</v>
      </c>
      <c r="B34" s="12" t="s">
        <v>146</v>
      </c>
      <c r="C34" s="12" t="s">
        <v>5352</v>
      </c>
      <c r="D34" s="12" t="s">
        <v>5353</v>
      </c>
      <c r="E34" s="12">
        <f t="shared" si="1"/>
        <v>470.29</v>
      </c>
      <c r="F34" s="12">
        <f>Table_0[[#This Row],[Population'[10']'[13']]]/Table_0[[#This Row],[Area]]</f>
        <v>68.166450487996769</v>
      </c>
    </row>
    <row r="35" spans="1:6" x14ac:dyDescent="0.45">
      <c r="A35" s="1" t="s">
        <v>2494</v>
      </c>
      <c r="B35" s="12" t="s">
        <v>149</v>
      </c>
      <c r="C35" s="12" t="s">
        <v>5354</v>
      </c>
      <c r="D35" s="12" t="s">
        <v>5355</v>
      </c>
      <c r="E35" s="12">
        <f t="shared" si="1"/>
        <v>403.53</v>
      </c>
      <c r="F35" s="12">
        <f>Table_0[[#This Row],[Population'[10']'[13']]]/Table_0[[#This Row],[Area]]</f>
        <v>39.313062225856818</v>
      </c>
    </row>
    <row r="36" spans="1:6" x14ac:dyDescent="0.45">
      <c r="A36" s="1" t="s">
        <v>94</v>
      </c>
      <c r="B36" s="12" t="s">
        <v>153</v>
      </c>
      <c r="C36" s="12" t="s">
        <v>5356</v>
      </c>
      <c r="D36" s="12" t="s">
        <v>5357</v>
      </c>
      <c r="E36" s="12">
        <f t="shared" si="1"/>
        <v>416.5</v>
      </c>
      <c r="F36" s="12">
        <f>Table_0[[#This Row],[Population'[10']'[13']]]/Table_0[[#This Row],[Area]]</f>
        <v>67.743097238895558</v>
      </c>
    </row>
    <row r="37" spans="1:6" x14ac:dyDescent="0.45">
      <c r="A37" s="1" t="s">
        <v>5358</v>
      </c>
      <c r="B37" s="12" t="s">
        <v>157</v>
      </c>
      <c r="C37" s="12" t="s">
        <v>5359</v>
      </c>
      <c r="D37" s="12" t="s">
        <v>5360</v>
      </c>
      <c r="E37" s="12">
        <f t="shared" si="1"/>
        <v>553.28</v>
      </c>
      <c r="F37" s="12">
        <f>Table_0[[#This Row],[Population'[10']'[13']]]/Table_0[[#This Row],[Area]]</f>
        <v>78.78289473684211</v>
      </c>
    </row>
    <row r="38" spans="1:6" x14ac:dyDescent="0.45">
      <c r="A38" s="1" t="s">
        <v>5361</v>
      </c>
      <c r="B38" s="12" t="s">
        <v>161</v>
      </c>
      <c r="C38" s="12" t="s">
        <v>5362</v>
      </c>
      <c r="D38" s="12" t="s">
        <v>5363</v>
      </c>
      <c r="E38" s="12">
        <f t="shared" si="1"/>
        <v>422.75</v>
      </c>
      <c r="F38" s="12">
        <f>Table_0[[#This Row],[Population'[10']'[13']]]/Table_0[[#This Row],[Area]]</f>
        <v>69.497338852749849</v>
      </c>
    </row>
    <row r="39" spans="1:6" x14ac:dyDescent="0.45">
      <c r="A39" s="1" t="s">
        <v>1478</v>
      </c>
      <c r="B39" s="12" t="s">
        <v>165</v>
      </c>
      <c r="C39" s="12" t="s">
        <v>5364</v>
      </c>
      <c r="D39" s="12" t="s">
        <v>5365</v>
      </c>
      <c r="E39" s="12">
        <f t="shared" si="1"/>
        <v>422.99</v>
      </c>
      <c r="F39" s="12">
        <f>Table_0[[#This Row],[Population'[10']'[13']]]/Table_0[[#This Row],[Area]]</f>
        <v>100.15839617957872</v>
      </c>
    </row>
    <row r="40" spans="1:6" x14ac:dyDescent="0.45">
      <c r="A40" s="1" t="s">
        <v>3623</v>
      </c>
      <c r="B40" s="12" t="s">
        <v>169</v>
      </c>
      <c r="C40" s="12" t="s">
        <v>5366</v>
      </c>
      <c r="D40" s="12" t="s">
        <v>5367</v>
      </c>
      <c r="E40" s="12">
        <f t="shared" si="1"/>
        <v>492.69</v>
      </c>
      <c r="F40" s="12">
        <f>Table_0[[#This Row],[Population'[10']'[13']]]/Table_0[[#This Row],[Area]]</f>
        <v>121.02133187196817</v>
      </c>
    </row>
    <row r="41" spans="1:6" x14ac:dyDescent="0.45">
      <c r="A41" s="1" t="s">
        <v>156</v>
      </c>
      <c r="B41" s="12" t="s">
        <v>173</v>
      </c>
      <c r="C41" s="12" t="s">
        <v>5368</v>
      </c>
      <c r="D41" s="12" t="s">
        <v>5369</v>
      </c>
      <c r="E41" s="12">
        <f t="shared" si="1"/>
        <v>420.28</v>
      </c>
      <c r="F41" s="12">
        <f>Table_0[[#This Row],[Population'[10']'[13']]]/Table_0[[#This Row],[Area]]</f>
        <v>79.054439897211381</v>
      </c>
    </row>
    <row r="42" spans="1:6" x14ac:dyDescent="0.45">
      <c r="A42" s="1" t="s">
        <v>160</v>
      </c>
      <c r="B42" s="12" t="s">
        <v>177</v>
      </c>
      <c r="C42" s="12" t="s">
        <v>5370</v>
      </c>
      <c r="D42" s="12" t="s">
        <v>5371</v>
      </c>
      <c r="E42" s="12">
        <f t="shared" si="1"/>
        <v>409.61</v>
      </c>
      <c r="F42" s="12">
        <f>Table_0[[#This Row],[Population'[10']'[13']]]/Table_0[[#This Row],[Area]]</f>
        <v>170.1838334025048</v>
      </c>
    </row>
    <row r="43" spans="1:6" x14ac:dyDescent="0.45">
      <c r="A43" s="1" t="s">
        <v>2318</v>
      </c>
      <c r="B43" s="12" t="s">
        <v>181</v>
      </c>
      <c r="C43" s="12" t="s">
        <v>5372</v>
      </c>
      <c r="D43" s="12" t="s">
        <v>5373</v>
      </c>
      <c r="E43" s="12">
        <f t="shared" si="1"/>
        <v>527.12</v>
      </c>
      <c r="F43" s="12">
        <f>Table_0[[#This Row],[Population'[10']'[13']]]/Table_0[[#This Row],[Area]]</f>
        <v>115.57330399150099</v>
      </c>
    </row>
    <row r="44" spans="1:6" x14ac:dyDescent="0.45">
      <c r="A44" s="1" t="s">
        <v>1129</v>
      </c>
      <c r="B44" s="12" t="s">
        <v>185</v>
      </c>
      <c r="C44" s="12" t="s">
        <v>5374</v>
      </c>
      <c r="D44" s="12" t="s">
        <v>5375</v>
      </c>
      <c r="E44" s="12">
        <f t="shared" si="1"/>
        <v>228.21</v>
      </c>
      <c r="F44" s="12">
        <f>Table_0[[#This Row],[Population'[10']'[13']]]/Table_0[[#This Row],[Area]]</f>
        <v>1008.0233118618816</v>
      </c>
    </row>
    <row r="45" spans="1:6" x14ac:dyDescent="0.45">
      <c r="A45" s="1" t="s">
        <v>172</v>
      </c>
      <c r="B45" s="12" t="s">
        <v>189</v>
      </c>
      <c r="C45" s="12" t="s">
        <v>5376</v>
      </c>
      <c r="D45" s="12" t="s">
        <v>5377</v>
      </c>
      <c r="E45" s="12">
        <f t="shared" si="1"/>
        <v>454.96</v>
      </c>
      <c r="F45" s="12">
        <f>Table_0[[#This Row],[Population'[10']'[13']]]/Table_0[[#This Row],[Area]]</f>
        <v>137.26481448918588</v>
      </c>
    </row>
    <row r="46" spans="1:6" x14ac:dyDescent="0.45">
      <c r="A46" s="1" t="s">
        <v>5378</v>
      </c>
      <c r="B46" s="12" t="s">
        <v>193</v>
      </c>
      <c r="C46" s="12" t="s">
        <v>5379</v>
      </c>
      <c r="D46" s="12" t="s">
        <v>5380</v>
      </c>
      <c r="E46" s="12">
        <f t="shared" si="1"/>
        <v>686.5</v>
      </c>
      <c r="F46" s="12">
        <f>Table_0[[#This Row],[Population'[10']'[13']]]/Table_0[[#This Row],[Area]]</f>
        <v>242.52294246176257</v>
      </c>
    </row>
    <row r="47" spans="1:6" x14ac:dyDescent="0.45">
      <c r="A47" s="1" t="s">
        <v>803</v>
      </c>
      <c r="B47" s="12" t="s">
        <v>198</v>
      </c>
      <c r="C47" s="12" t="s">
        <v>5381</v>
      </c>
      <c r="D47" s="12" t="s">
        <v>5382</v>
      </c>
      <c r="E47" s="12">
        <f t="shared" si="1"/>
        <v>458.44</v>
      </c>
      <c r="F47" s="12">
        <f>Table_0[[#This Row],[Population'[10']'[13']]]/Table_0[[#This Row],[Area]]</f>
        <v>100.03053834743915</v>
      </c>
    </row>
    <row r="48" spans="1:6" x14ac:dyDescent="0.45">
      <c r="A48" s="1" t="s">
        <v>5383</v>
      </c>
      <c r="B48" s="12" t="s">
        <v>202</v>
      </c>
      <c r="C48" s="12" t="s">
        <v>5384</v>
      </c>
      <c r="D48" s="12" t="s">
        <v>5385</v>
      </c>
      <c r="E48" s="12">
        <f t="shared" si="1"/>
        <v>492.5</v>
      </c>
      <c r="F48" s="12">
        <f>Table_0[[#This Row],[Population'[10']'[13']]]/Table_0[[#This Row],[Area]]</f>
        <v>611.89035532994922</v>
      </c>
    </row>
    <row r="49" spans="1:6" x14ac:dyDescent="0.45">
      <c r="A49" s="1" t="s">
        <v>2653</v>
      </c>
      <c r="B49" s="12" t="s">
        <v>207</v>
      </c>
      <c r="C49" s="12" t="s">
        <v>5386</v>
      </c>
      <c r="D49" s="12" t="s">
        <v>5387</v>
      </c>
      <c r="E49" s="12">
        <f t="shared" si="1"/>
        <v>340.46</v>
      </c>
      <c r="F49" s="12">
        <f>Table_0[[#This Row],[Population'[10']'[13']]]/Table_0[[#This Row],[Area]]</f>
        <v>1297.7001703577514</v>
      </c>
    </row>
    <row r="50" spans="1:6" x14ac:dyDescent="0.45">
      <c r="A50" s="1" t="s">
        <v>192</v>
      </c>
      <c r="B50" s="12" t="s">
        <v>211</v>
      </c>
      <c r="C50" s="12" t="s">
        <v>5388</v>
      </c>
      <c r="D50" s="12" t="s">
        <v>5389</v>
      </c>
      <c r="E50" s="12">
        <f t="shared" si="1"/>
        <v>465.44</v>
      </c>
      <c r="F50" s="12">
        <f>Table_0[[#This Row],[Population'[10']'[13']]]/Table_0[[#This Row],[Area]]</f>
        <v>93.320299071845994</v>
      </c>
    </row>
    <row r="51" spans="1:6" x14ac:dyDescent="0.45">
      <c r="A51" s="1" t="s">
        <v>5390</v>
      </c>
      <c r="B51" s="12" t="s">
        <v>214</v>
      </c>
      <c r="C51" s="12" t="s">
        <v>5391</v>
      </c>
      <c r="D51" s="12" t="s">
        <v>5392</v>
      </c>
      <c r="E51" s="12">
        <f t="shared" si="1"/>
        <v>415.25</v>
      </c>
      <c r="F51" s="12">
        <f>Table_0[[#This Row],[Population'[10']'[13']]]/Table_0[[#This Row],[Area]]</f>
        <v>575.13064419024681</v>
      </c>
    </row>
    <row r="52" spans="1:6" x14ac:dyDescent="0.45">
      <c r="A52" s="1" t="s">
        <v>201</v>
      </c>
      <c r="B52" s="12" t="s">
        <v>217</v>
      </c>
      <c r="C52" s="12" t="s">
        <v>5393</v>
      </c>
      <c r="D52" s="12" t="s">
        <v>5394</v>
      </c>
      <c r="E52" s="12">
        <f t="shared" si="1"/>
        <v>403.84</v>
      </c>
      <c r="F52" s="12">
        <f>Table_0[[#This Row],[Population'[10']'[13']]]/Table_0[[#This Row],[Area]]</f>
        <v>164.67165213946117</v>
      </c>
    </row>
    <row r="53" spans="1:6" x14ac:dyDescent="0.45">
      <c r="A53" s="1" t="s">
        <v>5395</v>
      </c>
      <c r="B53" s="12" t="s">
        <v>221</v>
      </c>
      <c r="C53" s="12" t="s">
        <v>5397</v>
      </c>
      <c r="D53" s="12" t="s">
        <v>2448</v>
      </c>
      <c r="E53" s="12">
        <f t="shared" si="1"/>
        <v>423</v>
      </c>
      <c r="F53" s="12">
        <f>Table_0[[#This Row],[Population'[10']'[13']]]/Table_0[[#This Row],[Area]]</f>
        <v>417.00945626477539</v>
      </c>
    </row>
    <row r="54" spans="1:6" x14ac:dyDescent="0.45">
      <c r="A54" s="1" t="s">
        <v>5398</v>
      </c>
      <c r="B54" s="12" t="s">
        <v>225</v>
      </c>
      <c r="C54" s="12" t="s">
        <v>5399</v>
      </c>
      <c r="D54" s="12" t="s">
        <v>5400</v>
      </c>
      <c r="E54" s="12">
        <f t="shared" si="1"/>
        <v>429.42</v>
      </c>
      <c r="F54" s="12">
        <f>Table_0[[#This Row],[Population'[10']'[13']]]/Table_0[[#This Row],[Area]]</f>
        <v>55.35373294210796</v>
      </c>
    </row>
    <row r="55" spans="1:6" x14ac:dyDescent="0.45">
      <c r="A55" s="1" t="s">
        <v>2359</v>
      </c>
      <c r="B55" s="12" t="s">
        <v>231</v>
      </c>
      <c r="C55" s="12" t="s">
        <v>5401</v>
      </c>
      <c r="D55" s="12" t="s">
        <v>5402</v>
      </c>
      <c r="E55" s="12">
        <f t="shared" si="1"/>
        <v>463.27</v>
      </c>
      <c r="F55" s="12">
        <f>Table_0[[#This Row],[Population'[10']'[13']]]/Table_0[[#This Row],[Area]]</f>
        <v>88.099812204545955</v>
      </c>
    </row>
    <row r="56" spans="1:6" x14ac:dyDescent="0.45">
      <c r="A56" s="1" t="s">
        <v>2527</v>
      </c>
      <c r="B56" s="12" t="s">
        <v>234</v>
      </c>
      <c r="C56" s="12" t="s">
        <v>5403</v>
      </c>
      <c r="D56" s="12" t="s">
        <v>5404</v>
      </c>
      <c r="E56" s="12">
        <f t="shared" si="1"/>
        <v>407.04</v>
      </c>
      <c r="F56" s="12">
        <f>Table_0[[#This Row],[Population'[10']'[13']]]/Table_0[[#This Row],[Area]]</f>
        <v>251.8327437106918</v>
      </c>
    </row>
    <row r="57" spans="1:6" x14ac:dyDescent="0.45">
      <c r="A57" s="1" t="s">
        <v>85</v>
      </c>
      <c r="B57" s="12" t="s">
        <v>238</v>
      </c>
      <c r="C57" s="12" t="s">
        <v>5405</v>
      </c>
      <c r="D57" s="12" t="s">
        <v>5406</v>
      </c>
      <c r="E57" s="12">
        <f t="shared" si="1"/>
        <v>455.54</v>
      </c>
      <c r="F57" s="12">
        <f>Table_0[[#This Row],[Population'[10']'[13']]]/Table_0[[#This Row],[Area]]</f>
        <v>32.142073143961014</v>
      </c>
    </row>
    <row r="58" spans="1:6" x14ac:dyDescent="0.45">
      <c r="A58" s="1" t="s">
        <v>11</v>
      </c>
      <c r="B58" s="12" t="s">
        <v>242</v>
      </c>
      <c r="C58" s="12" t="s">
        <v>5407</v>
      </c>
      <c r="D58" s="12" t="s">
        <v>5408</v>
      </c>
      <c r="E58" s="12">
        <f t="shared" si="1"/>
        <v>461.68</v>
      </c>
      <c r="F58" s="12">
        <f>Table_0[[#This Row],[Population'[10']'[13']]]/Table_0[[#This Row],[Area]]</f>
        <v>1159.1426962398198</v>
      </c>
    </row>
    <row r="59" spans="1:6" x14ac:dyDescent="0.45">
      <c r="A59" s="1" t="s">
        <v>220</v>
      </c>
      <c r="B59" s="12" t="s">
        <v>246</v>
      </c>
      <c r="C59" s="12" t="s">
        <v>5409</v>
      </c>
      <c r="D59" s="12" t="s">
        <v>5410</v>
      </c>
      <c r="E59" s="12">
        <f t="shared" si="1"/>
        <v>417.66</v>
      </c>
      <c r="F59" s="12">
        <f>Table_0[[#This Row],[Population'[10']'[13']]]/Table_0[[#This Row],[Area]]</f>
        <v>36.043671886223244</v>
      </c>
    </row>
    <row r="60" spans="1:6" x14ac:dyDescent="0.45">
      <c r="A60" s="1" t="s">
        <v>5411</v>
      </c>
      <c r="B60" s="12" t="s">
        <v>250</v>
      </c>
      <c r="C60" s="12" t="s">
        <v>5412</v>
      </c>
      <c r="D60" s="12" t="s">
        <v>5413</v>
      </c>
      <c r="E60" s="12">
        <f t="shared" si="1"/>
        <v>406.22</v>
      </c>
      <c r="F60" s="12">
        <f>Table_0[[#This Row],[Population'[10']'[13']]]/Table_0[[#This Row],[Area]]</f>
        <v>85.734331150608043</v>
      </c>
    </row>
    <row r="61" spans="1:6" x14ac:dyDescent="0.45">
      <c r="A61" s="1" t="s">
        <v>5414</v>
      </c>
      <c r="B61" s="12" t="s">
        <v>254</v>
      </c>
      <c r="C61" s="12" t="s">
        <v>5415</v>
      </c>
      <c r="D61" s="12" t="s">
        <v>5416</v>
      </c>
      <c r="E61" s="12">
        <f t="shared" si="1"/>
        <v>664.63</v>
      </c>
      <c r="F61" s="12">
        <f>Table_0[[#This Row],[Population'[10']'[13']]]/Table_0[[#This Row],[Area]]</f>
        <v>129.50664279373487</v>
      </c>
    </row>
    <row r="62" spans="1:6" x14ac:dyDescent="0.45">
      <c r="A62" s="1" t="s">
        <v>2536</v>
      </c>
      <c r="B62" s="12" t="s">
        <v>258</v>
      </c>
      <c r="C62" s="12" t="s">
        <v>5417</v>
      </c>
      <c r="D62" s="12" t="s">
        <v>5418</v>
      </c>
      <c r="E62" s="12">
        <f t="shared" si="1"/>
        <v>399</v>
      </c>
      <c r="F62" s="12">
        <f>Table_0[[#This Row],[Population'[10']'[13']]]/Table_0[[#This Row],[Area]]</f>
        <v>36.70426065162907</v>
      </c>
    </row>
    <row r="63" spans="1:6" x14ac:dyDescent="0.45">
      <c r="A63" s="1" t="s">
        <v>2947</v>
      </c>
      <c r="B63" s="12" t="s">
        <v>262</v>
      </c>
      <c r="C63" s="12" t="s">
        <v>5419</v>
      </c>
      <c r="D63" s="12" t="s">
        <v>5420</v>
      </c>
      <c r="E63" s="12">
        <f t="shared" si="1"/>
        <v>254.95</v>
      </c>
      <c r="F63" s="12">
        <f>Table_0[[#This Row],[Population'[10']'[13']]]/Table_0[[#This Row],[Area]]</f>
        <v>162.49460678564427</v>
      </c>
    </row>
    <row r="64" spans="1:6" x14ac:dyDescent="0.45">
      <c r="A64" s="1" t="s">
        <v>1896</v>
      </c>
      <c r="B64" s="12" t="s">
        <v>265</v>
      </c>
      <c r="C64" s="12" t="s">
        <v>5421</v>
      </c>
      <c r="D64" s="12" t="s">
        <v>5422</v>
      </c>
      <c r="E64" s="12">
        <f t="shared" si="1"/>
        <v>416.26</v>
      </c>
      <c r="F64" s="12">
        <f>Table_0[[#This Row],[Population'[10']'[13']]]/Table_0[[#This Row],[Area]]</f>
        <v>47.119588718589341</v>
      </c>
    </row>
    <row r="65" spans="1:6" x14ac:dyDescent="0.45">
      <c r="A65" s="1" t="s">
        <v>224</v>
      </c>
      <c r="B65" s="12" t="s">
        <v>269</v>
      </c>
      <c r="C65" s="12" t="s">
        <v>5423</v>
      </c>
      <c r="D65" s="12" t="s">
        <v>5424</v>
      </c>
      <c r="E65" s="12">
        <f t="shared" ref="E65:E89" si="2">VALUE(LEFT(D65,SEARCH("sq",D65)-2))</f>
        <v>409.78</v>
      </c>
      <c r="F65" s="12">
        <f>Table_0[[#This Row],[Population'[10']'[13']]]/Table_0[[#This Row],[Area]]</f>
        <v>87.993557518668567</v>
      </c>
    </row>
    <row r="66" spans="1:6" x14ac:dyDescent="0.45">
      <c r="A66" s="1" t="s">
        <v>5425</v>
      </c>
      <c r="B66" s="12" t="s">
        <v>273</v>
      </c>
      <c r="C66" s="12" t="s">
        <v>5426</v>
      </c>
      <c r="D66" s="12" t="s">
        <v>5427</v>
      </c>
      <c r="E66" s="12">
        <f t="shared" si="2"/>
        <v>501.91</v>
      </c>
      <c r="F66" s="12">
        <f>Table_0[[#This Row],[Population'[10']'[13']]]/Table_0[[#This Row],[Area]]</f>
        <v>110.97208662907693</v>
      </c>
    </row>
    <row r="67" spans="1:6" x14ac:dyDescent="0.45">
      <c r="A67" s="1" t="s">
        <v>21</v>
      </c>
      <c r="B67" s="12" t="s">
        <v>277</v>
      </c>
      <c r="C67" s="12" t="s">
        <v>5428</v>
      </c>
      <c r="D67" s="12" t="s">
        <v>5429</v>
      </c>
      <c r="E67" s="12">
        <f t="shared" si="2"/>
        <v>441.49</v>
      </c>
      <c r="F67" s="12">
        <f>Table_0[[#This Row],[Population'[10']'[13']]]/Table_0[[#This Row],[Area]]</f>
        <v>65.027520442139121</v>
      </c>
    </row>
    <row r="68" spans="1:6" x14ac:dyDescent="0.45">
      <c r="A68" s="1" t="s">
        <v>5396</v>
      </c>
      <c r="B68" s="12" t="s">
        <v>282</v>
      </c>
      <c r="C68" s="12" t="s">
        <v>5430</v>
      </c>
      <c r="D68" s="12" t="s">
        <v>5431</v>
      </c>
      <c r="E68" s="12">
        <f t="shared" si="2"/>
        <v>492.39</v>
      </c>
      <c r="F68" s="12">
        <f>Table_0[[#This Row],[Population'[10']'[13']]]/Table_0[[#This Row],[Area]]</f>
        <v>327.82753508397815</v>
      </c>
    </row>
    <row r="69" spans="1:6" x14ac:dyDescent="0.45">
      <c r="A69" s="1" t="s">
        <v>5432</v>
      </c>
      <c r="B69" s="12" t="s">
        <v>956</v>
      </c>
      <c r="C69" s="12" t="s">
        <v>5433</v>
      </c>
      <c r="D69" s="12" t="s">
        <v>5434</v>
      </c>
      <c r="E69" s="12">
        <f t="shared" si="2"/>
        <v>424.8</v>
      </c>
      <c r="F69" s="12">
        <f>Table_0[[#This Row],[Population'[10']'[13']]]/Table_0[[#This Row],[Area]]</f>
        <v>99.505649717514117</v>
      </c>
    </row>
    <row r="70" spans="1:6" x14ac:dyDescent="0.45">
      <c r="A70" s="1" t="s">
        <v>1542</v>
      </c>
      <c r="B70" s="12" t="s">
        <v>963</v>
      </c>
      <c r="C70" s="12" t="s">
        <v>5435</v>
      </c>
      <c r="D70" s="12" t="s">
        <v>5436</v>
      </c>
      <c r="E70" s="12">
        <f t="shared" si="2"/>
        <v>483.87</v>
      </c>
      <c r="F70" s="12">
        <f>Table_0[[#This Row],[Population'[10']'[13']]]/Table_0[[#This Row],[Area]]</f>
        <v>71.298075929485194</v>
      </c>
    </row>
    <row r="71" spans="1:6" x14ac:dyDescent="0.45">
      <c r="A71" s="1" t="s">
        <v>2384</v>
      </c>
      <c r="B71" s="12" t="s">
        <v>970</v>
      </c>
      <c r="C71" s="12" t="s">
        <v>5437</v>
      </c>
      <c r="D71" s="12" t="s">
        <v>5438</v>
      </c>
      <c r="E71" s="12">
        <f t="shared" si="2"/>
        <v>496.88</v>
      </c>
      <c r="F71" s="12">
        <f>Table_0[[#This Row],[Population'[10']'[13']]]/Table_0[[#This Row],[Area]]</f>
        <v>250.51320238286911</v>
      </c>
    </row>
    <row r="72" spans="1:6" x14ac:dyDescent="0.45">
      <c r="A72" s="1" t="s">
        <v>5439</v>
      </c>
      <c r="B72" s="12" t="s">
        <v>976</v>
      </c>
      <c r="C72" s="12" t="s">
        <v>5440</v>
      </c>
      <c r="D72" s="12" t="s">
        <v>5441</v>
      </c>
      <c r="E72" s="12">
        <f t="shared" si="2"/>
        <v>688.41</v>
      </c>
      <c r="F72" s="12">
        <f>Table_0[[#This Row],[Population'[10']'[13']]]/Table_0[[#This Row],[Area]]</f>
        <v>113.39753925712876</v>
      </c>
    </row>
    <row r="73" spans="1:6" x14ac:dyDescent="0.45">
      <c r="A73" s="1" t="s">
        <v>5442</v>
      </c>
      <c r="B73" s="12" t="s">
        <v>983</v>
      </c>
      <c r="C73" s="12" t="s">
        <v>5443</v>
      </c>
      <c r="D73" s="12" t="s">
        <v>5444</v>
      </c>
      <c r="E73" s="12">
        <f t="shared" si="2"/>
        <v>409.18</v>
      </c>
      <c r="F73" s="12">
        <f>Table_0[[#This Row],[Population'[10']'[13']]]/Table_0[[#This Row],[Area]]</f>
        <v>148.94178601104647</v>
      </c>
    </row>
    <row r="74" spans="1:6" x14ac:dyDescent="0.45">
      <c r="A74" s="1" t="s">
        <v>5445</v>
      </c>
      <c r="B74" s="12" t="s">
        <v>990</v>
      </c>
      <c r="C74" s="12" t="s">
        <v>5446</v>
      </c>
      <c r="D74" s="12" t="s">
        <v>5447</v>
      </c>
      <c r="E74" s="12">
        <f t="shared" si="2"/>
        <v>612.27</v>
      </c>
      <c r="F74" s="12">
        <f>Table_0[[#This Row],[Population'[10']'[13']]]/Table_0[[#This Row],[Area]]</f>
        <v>129.8430431018995</v>
      </c>
    </row>
    <row r="75" spans="1:6" x14ac:dyDescent="0.45">
      <c r="A75" s="1" t="s">
        <v>5130</v>
      </c>
      <c r="B75" s="12" t="s">
        <v>998</v>
      </c>
      <c r="C75" s="12" t="s">
        <v>5448</v>
      </c>
      <c r="D75" s="12" t="s">
        <v>5449</v>
      </c>
      <c r="E75" s="12">
        <f t="shared" si="2"/>
        <v>550.59</v>
      </c>
      <c r="F75" s="12">
        <f>Table_0[[#This Row],[Population'[10']'[13']]]/Table_0[[#This Row],[Area]]</f>
        <v>103.06216967253309</v>
      </c>
    </row>
    <row r="76" spans="1:6" x14ac:dyDescent="0.45">
      <c r="A76" s="1" t="s">
        <v>247</v>
      </c>
      <c r="B76" s="12" t="s">
        <v>1006</v>
      </c>
      <c r="C76" s="12" t="s">
        <v>5450</v>
      </c>
      <c r="D76" s="12" t="s">
        <v>5451</v>
      </c>
      <c r="E76" s="12">
        <f t="shared" si="2"/>
        <v>409.27</v>
      </c>
      <c r="F76" s="12">
        <f>Table_0[[#This Row],[Population'[10']'[13']]]/Table_0[[#This Row],[Area]]</f>
        <v>120.75891220954382</v>
      </c>
    </row>
    <row r="77" spans="1:6" x14ac:dyDescent="0.45">
      <c r="A77" s="1" t="s">
        <v>2398</v>
      </c>
      <c r="B77" s="12" t="s">
        <v>1784</v>
      </c>
      <c r="C77" s="12" t="s">
        <v>5452</v>
      </c>
      <c r="D77" s="12" t="s">
        <v>5453</v>
      </c>
      <c r="E77" s="12">
        <f t="shared" si="2"/>
        <v>576.14</v>
      </c>
      <c r="F77" s="12">
        <f>Table_0[[#This Row],[Population'[10']'[13']]]/Table_0[[#This Row],[Area]]</f>
        <v>651.90057972020691</v>
      </c>
    </row>
    <row r="78" spans="1:6" x14ac:dyDescent="0.45">
      <c r="A78" s="1" t="s">
        <v>1177</v>
      </c>
      <c r="B78" s="12" t="s">
        <v>1787</v>
      </c>
      <c r="C78" s="12" t="s">
        <v>5454</v>
      </c>
      <c r="D78" s="12" t="s">
        <v>5455</v>
      </c>
      <c r="E78" s="12">
        <f t="shared" si="2"/>
        <v>419.38</v>
      </c>
      <c r="F78" s="12">
        <f>Table_0[[#This Row],[Population'[10']'[13']]]/Table_0[[#This Row],[Area]]</f>
        <v>1291.8617959845487</v>
      </c>
    </row>
    <row r="79" spans="1:6" x14ac:dyDescent="0.45">
      <c r="A79" s="1" t="s">
        <v>5340</v>
      </c>
      <c r="B79" s="12" t="s">
        <v>1791</v>
      </c>
      <c r="C79" s="12" t="s">
        <v>5456</v>
      </c>
      <c r="D79" s="12" t="s">
        <v>5457</v>
      </c>
      <c r="E79" s="12">
        <f t="shared" si="2"/>
        <v>616.48</v>
      </c>
      <c r="F79" s="12">
        <f>Table_0[[#This Row],[Population'[10']'[13']]]/Table_0[[#This Row],[Area]]</f>
        <v>341.1497534388788</v>
      </c>
    </row>
    <row r="80" spans="1:6" x14ac:dyDescent="0.45">
      <c r="A80" s="1" t="s">
        <v>5458</v>
      </c>
      <c r="B80" s="12" t="s">
        <v>1794</v>
      </c>
      <c r="C80" s="12" t="s">
        <v>5459</v>
      </c>
      <c r="D80" s="12" t="s">
        <v>5460</v>
      </c>
      <c r="E80" s="12">
        <f t="shared" si="2"/>
        <v>567.58000000000004</v>
      </c>
      <c r="F80" s="12">
        <f>Table_0[[#This Row],[Population'[10']'[13']]]/Table_0[[#This Row],[Area]]</f>
        <v>163.1170936255682</v>
      </c>
    </row>
    <row r="81" spans="1:6" x14ac:dyDescent="0.45">
      <c r="A81" s="1" t="s">
        <v>573</v>
      </c>
      <c r="B81" s="12" t="s">
        <v>1798</v>
      </c>
      <c r="C81" s="12" t="s">
        <v>4732</v>
      </c>
      <c r="D81" s="12" t="s">
        <v>5461</v>
      </c>
      <c r="E81" s="12">
        <f t="shared" si="2"/>
        <v>436.65</v>
      </c>
      <c r="F81" s="12">
        <f>Table_0[[#This Row],[Population'[10']'[13']]]/Table_0[[#This Row],[Area]]</f>
        <v>119.77556395282264</v>
      </c>
    </row>
    <row r="82" spans="1:6" x14ac:dyDescent="0.45">
      <c r="A82" s="1" t="s">
        <v>5462</v>
      </c>
      <c r="B82" s="12" t="s">
        <v>1802</v>
      </c>
      <c r="C82" s="12" t="s">
        <v>5463</v>
      </c>
      <c r="D82" s="12" t="s">
        <v>5464</v>
      </c>
      <c r="E82" s="12">
        <f t="shared" si="2"/>
        <v>410.09</v>
      </c>
      <c r="F82" s="12">
        <f>Table_0[[#This Row],[Population'[10']'[13']]]/Table_0[[#This Row],[Area]]</f>
        <v>70.091931039527907</v>
      </c>
    </row>
    <row r="83" spans="1:6" x14ac:dyDescent="0.45">
      <c r="A83" s="1" t="s">
        <v>5465</v>
      </c>
      <c r="B83" s="12" t="s">
        <v>1805</v>
      </c>
      <c r="C83" s="12" t="s">
        <v>5466</v>
      </c>
      <c r="D83" s="12" t="s">
        <v>5467</v>
      </c>
      <c r="E83" s="12">
        <f t="shared" si="2"/>
        <v>414.08</v>
      </c>
      <c r="F83" s="12">
        <f>Table_0[[#This Row],[Population'[10']'[13']]]/Table_0[[#This Row],[Area]]</f>
        <v>32.445421174652239</v>
      </c>
    </row>
    <row r="84" spans="1:6" x14ac:dyDescent="0.45">
      <c r="A84" s="1" t="s">
        <v>1746</v>
      </c>
      <c r="B84" s="12" t="s">
        <v>1809</v>
      </c>
      <c r="C84" s="12" t="s">
        <v>5468</v>
      </c>
      <c r="D84" s="12" t="s">
        <v>5469</v>
      </c>
      <c r="E84" s="12">
        <f t="shared" si="2"/>
        <v>399.63</v>
      </c>
      <c r="F84" s="12">
        <f>Table_0[[#This Row],[Population'[10']'[13']]]/Table_0[[#This Row],[Area]]</f>
        <v>532.22480794735134</v>
      </c>
    </row>
    <row r="85" spans="1:6" x14ac:dyDescent="0.45">
      <c r="A85" s="1" t="s">
        <v>62</v>
      </c>
      <c r="B85" s="12" t="s">
        <v>1812</v>
      </c>
      <c r="C85" s="12" t="s">
        <v>5470</v>
      </c>
      <c r="D85" s="12" t="s">
        <v>5471</v>
      </c>
      <c r="E85" s="12">
        <f t="shared" si="2"/>
        <v>635.15</v>
      </c>
      <c r="F85" s="12">
        <f>Table_0[[#This Row],[Population'[10']'[13']]]/Table_0[[#This Row],[Area]]</f>
        <v>97.265212941824771</v>
      </c>
    </row>
    <row r="86" spans="1:6" x14ac:dyDescent="0.45">
      <c r="A86" s="1" t="s">
        <v>2030</v>
      </c>
      <c r="B86" s="12" t="s">
        <v>1816</v>
      </c>
      <c r="C86" s="12" t="s">
        <v>5472</v>
      </c>
      <c r="D86" s="12" t="s">
        <v>5473</v>
      </c>
      <c r="E86" s="12">
        <f t="shared" si="2"/>
        <v>555.36</v>
      </c>
      <c r="F86" s="12">
        <f>Table_0[[#This Row],[Population'[10']'[13']]]/Table_0[[#This Row],[Area]]</f>
        <v>206.20858542206855</v>
      </c>
    </row>
    <row r="87" spans="1:6" x14ac:dyDescent="0.45">
      <c r="A87" s="1" t="s">
        <v>4970</v>
      </c>
      <c r="B87" s="12" t="s">
        <v>1818</v>
      </c>
      <c r="C87" s="12" t="s">
        <v>5474</v>
      </c>
      <c r="D87" s="12" t="s">
        <v>5475</v>
      </c>
      <c r="E87" s="12">
        <f t="shared" si="2"/>
        <v>421.74</v>
      </c>
      <c r="F87" s="12">
        <f>Table_0[[#This Row],[Population'[10']'[13']]]/Table_0[[#This Row],[Area]]</f>
        <v>89.254042775169538</v>
      </c>
    </row>
    <row r="88" spans="1:6" x14ac:dyDescent="0.45">
      <c r="A88" s="1" t="s">
        <v>5476</v>
      </c>
      <c r="B88" s="12" t="s">
        <v>1821</v>
      </c>
      <c r="C88" s="12" t="s">
        <v>5477</v>
      </c>
      <c r="D88" s="12" t="s">
        <v>5478</v>
      </c>
      <c r="E88" s="12">
        <f t="shared" si="2"/>
        <v>617.32000000000005</v>
      </c>
      <c r="F88" s="12">
        <f>Table_0[[#This Row],[Population'[10']'[13']]]/Table_0[[#This Row],[Area]]</f>
        <v>203.27868852459014</v>
      </c>
    </row>
    <row r="89" spans="1:6" x14ac:dyDescent="0.45">
      <c r="A89" s="1" t="s">
        <v>5479</v>
      </c>
      <c r="B89" s="12" t="s">
        <v>1824</v>
      </c>
      <c r="C89" s="12" t="s">
        <v>5480</v>
      </c>
      <c r="D89" s="12" t="s">
        <v>5481</v>
      </c>
      <c r="E89" s="12">
        <f t="shared" si="2"/>
        <v>405.61</v>
      </c>
      <c r="F89" s="12">
        <f>Table_0[[#This Row],[Population'[10']'[13']]]/Table_0[[#This Row],[Area]]</f>
        <v>55.755528709844427</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16A6D-EBC1-4937-8EE8-09EBE9856D05}">
  <dimension ref="A1:F78"/>
  <sheetViews>
    <sheetView workbookViewId="0">
      <selection activeCell="F2" sqref="F2"/>
    </sheetView>
  </sheetViews>
  <sheetFormatPr defaultRowHeight="14.25" x14ac:dyDescent="0.45"/>
  <cols>
    <col min="1" max="1" width="19.1328125" bestFit="1" customWidth="1"/>
    <col min="2" max="2" width="13.265625" bestFit="1" customWidth="1"/>
    <col min="3" max="3" width="14.59765625" style="11" bestFit="1" customWidth="1"/>
    <col min="4" max="4" width="18.73046875" bestFit="1" customWidth="1"/>
    <col min="5" max="5" width="9.06640625" style="11"/>
    <col min="6" max="6" width="9.06640625" style="4"/>
  </cols>
  <sheetData>
    <row r="1" spans="1:6" x14ac:dyDescent="0.45">
      <c r="A1" t="s">
        <v>0</v>
      </c>
      <c r="B1" t="s">
        <v>1188</v>
      </c>
      <c r="C1" s="11" t="s">
        <v>2186</v>
      </c>
      <c r="D1" t="s">
        <v>1190</v>
      </c>
      <c r="E1" s="11" t="s">
        <v>292</v>
      </c>
      <c r="F1" s="4" t="s">
        <v>7421</v>
      </c>
    </row>
    <row r="2" spans="1:6" x14ac:dyDescent="0.45">
      <c r="A2" s="1" t="s">
        <v>2614</v>
      </c>
      <c r="B2" s="1" t="s">
        <v>10</v>
      </c>
      <c r="C2" s="12" t="s">
        <v>5482</v>
      </c>
      <c r="D2" s="1" t="s">
        <v>2767</v>
      </c>
      <c r="E2" s="12">
        <f t="shared" ref="E2:E32" si="0">VALUE(LEFT(D2,SEARCH("sq",D2)-2))</f>
        <v>576</v>
      </c>
      <c r="F2" s="4">
        <f>Table_1__26[[#This Row],[Population'[8']]]/Table_1__26[[#This Row],[Area]]</f>
        <v>39.380208333333336</v>
      </c>
    </row>
    <row r="3" spans="1:6" x14ac:dyDescent="0.45">
      <c r="A3" s="1" t="s">
        <v>5483</v>
      </c>
      <c r="B3" s="1" t="s">
        <v>16</v>
      </c>
      <c r="C3" s="12" t="s">
        <v>5485</v>
      </c>
      <c r="D3" s="1" t="s">
        <v>3272</v>
      </c>
      <c r="E3" s="12">
        <f t="shared" si="0"/>
        <v>867</v>
      </c>
      <c r="F3" s="4">
        <f>Table_1__26[[#This Row],[Population'[8']]]/Table_1__26[[#This Row],[Area]]</f>
        <v>6.5074971164936564</v>
      </c>
    </row>
    <row r="4" spans="1:6" x14ac:dyDescent="0.45">
      <c r="A4" s="1" t="s">
        <v>5486</v>
      </c>
      <c r="B4" s="1" t="s">
        <v>20</v>
      </c>
      <c r="C4" s="12" t="s">
        <v>5487</v>
      </c>
      <c r="D4" s="1" t="s">
        <v>2925</v>
      </c>
      <c r="E4" s="12">
        <f t="shared" si="0"/>
        <v>978</v>
      </c>
      <c r="F4" s="4">
        <f>Table_1__26[[#This Row],[Population'[8']]]/Table_1__26[[#This Row],[Area]]</f>
        <v>14.501022494887525</v>
      </c>
    </row>
    <row r="5" spans="1:6" x14ac:dyDescent="0.45">
      <c r="A5" s="1" t="s">
        <v>5488</v>
      </c>
      <c r="B5" s="1" t="s">
        <v>25</v>
      </c>
      <c r="C5" s="12" t="s">
        <v>5489</v>
      </c>
      <c r="D5" s="1" t="s">
        <v>5490</v>
      </c>
      <c r="E5" s="12">
        <f t="shared" si="0"/>
        <v>1814</v>
      </c>
      <c r="F5" s="4">
        <f>Table_1__26[[#This Row],[Population'[8']]]/Table_1__26[[#This Row],[Area]]</f>
        <v>3.1069459757442117</v>
      </c>
    </row>
    <row r="6" spans="1:6" x14ac:dyDescent="0.45">
      <c r="A6" s="1" t="s">
        <v>5491</v>
      </c>
      <c r="B6" s="1" t="s">
        <v>29</v>
      </c>
      <c r="C6" s="12" t="s">
        <v>5492</v>
      </c>
      <c r="D6" s="1" t="s">
        <v>4942</v>
      </c>
      <c r="E6" s="12">
        <f t="shared" si="0"/>
        <v>902</v>
      </c>
      <c r="F6" s="4">
        <f>Table_1__26[[#This Row],[Population'[8']]]/Table_1__26[[#This Row],[Area]]</f>
        <v>24.522172949002218</v>
      </c>
    </row>
    <row r="7" spans="1:6" x14ac:dyDescent="0.45">
      <c r="A7" s="1" t="s">
        <v>2085</v>
      </c>
      <c r="B7" s="1" t="s">
        <v>33</v>
      </c>
      <c r="C7" s="12" t="s">
        <v>5493</v>
      </c>
      <c r="D7" s="1" t="s">
        <v>5494</v>
      </c>
      <c r="E7" s="12">
        <f t="shared" si="0"/>
        <v>929</v>
      </c>
      <c r="F7" s="4">
        <f>Table_1__26[[#This Row],[Population'[8']]]/Table_1__26[[#This Row],[Area]]</f>
        <v>12.855758880516685</v>
      </c>
    </row>
    <row r="8" spans="1:6" x14ac:dyDescent="0.45">
      <c r="A8" s="1" t="s">
        <v>1622</v>
      </c>
      <c r="B8" s="1" t="s">
        <v>37</v>
      </c>
      <c r="C8" s="12" t="s">
        <v>5495</v>
      </c>
      <c r="D8" s="1" t="s">
        <v>2895</v>
      </c>
      <c r="E8" s="12">
        <f t="shared" si="0"/>
        <v>909</v>
      </c>
      <c r="F8" s="4">
        <f>Table_1__26[[#This Row],[Population'[8']]]/Table_1__26[[#This Row],[Area]]</f>
        <v>46.662266226622663</v>
      </c>
    </row>
    <row r="9" spans="1:6" x14ac:dyDescent="0.45">
      <c r="A9" s="1" t="s">
        <v>5496</v>
      </c>
      <c r="B9" s="1" t="s">
        <v>41</v>
      </c>
      <c r="C9" s="12" t="s">
        <v>5497</v>
      </c>
      <c r="D9" s="1" t="s">
        <v>5498</v>
      </c>
      <c r="E9" s="12">
        <f t="shared" si="0"/>
        <v>1278</v>
      </c>
      <c r="F9" s="4">
        <f>Table_1__26[[#This Row],[Population'[8']]]/Table_1__26[[#This Row],[Area]]</f>
        <v>23.161189358372457</v>
      </c>
    </row>
    <row r="10" spans="1:6" x14ac:dyDescent="0.45">
      <c r="A10" s="1" t="s">
        <v>5499</v>
      </c>
      <c r="B10" s="1" t="s">
        <v>45</v>
      </c>
      <c r="C10" s="12" t="s">
        <v>5500</v>
      </c>
      <c r="D10" s="1" t="s">
        <v>2852</v>
      </c>
      <c r="E10" s="12">
        <f t="shared" si="0"/>
        <v>900</v>
      </c>
      <c r="F10" s="4">
        <f>Table_1__26[[#This Row],[Population'[8']]]/Table_1__26[[#This Row],[Area]]</f>
        <v>128.37888888888889</v>
      </c>
    </row>
    <row r="11" spans="1:6" x14ac:dyDescent="0.45">
      <c r="A11" s="1" t="s">
        <v>3074</v>
      </c>
      <c r="B11" s="1" t="s">
        <v>49</v>
      </c>
      <c r="C11" s="12" t="s">
        <v>5501</v>
      </c>
      <c r="D11" s="1" t="s">
        <v>3540</v>
      </c>
      <c r="E11" s="12">
        <f t="shared" si="0"/>
        <v>824</v>
      </c>
      <c r="F11" s="4">
        <f>Table_1__26[[#This Row],[Population'[8']]]/Table_1__26[[#This Row],[Area]]</f>
        <v>57.714805825242721</v>
      </c>
    </row>
    <row r="12" spans="1:6" x14ac:dyDescent="0.45">
      <c r="A12" s="1" t="s">
        <v>48</v>
      </c>
      <c r="B12" s="1" t="s">
        <v>53</v>
      </c>
      <c r="C12" s="12" t="s">
        <v>5502</v>
      </c>
      <c r="D12" s="1" t="s">
        <v>5503</v>
      </c>
      <c r="E12" s="12">
        <f t="shared" si="0"/>
        <v>751</v>
      </c>
      <c r="F12" s="4">
        <f>Table_1__26[[#This Row],[Population'[8']]]/Table_1__26[[#This Row],[Area]]</f>
        <v>62.565912117177099</v>
      </c>
    </row>
    <row r="13" spans="1:6" x14ac:dyDescent="0.45">
      <c r="A13" s="1" t="s">
        <v>56</v>
      </c>
      <c r="B13" s="1" t="s">
        <v>57</v>
      </c>
      <c r="C13" s="12" t="s">
        <v>5504</v>
      </c>
      <c r="D13" s="1" t="s">
        <v>1442</v>
      </c>
      <c r="E13" s="12">
        <f t="shared" si="0"/>
        <v>774</v>
      </c>
      <c r="F13" s="4">
        <f>Table_1__26[[#This Row],[Population'[8']]]/Table_1__26[[#This Row],[Area]]</f>
        <v>19.64470284237726</v>
      </c>
    </row>
    <row r="14" spans="1:6" x14ac:dyDescent="0.45">
      <c r="A14" s="1" t="s">
        <v>5505</v>
      </c>
      <c r="B14" s="1" t="s">
        <v>61</v>
      </c>
      <c r="C14" s="12" t="s">
        <v>5506</v>
      </c>
      <c r="D14" s="1" t="s">
        <v>5507</v>
      </c>
      <c r="E14" s="12">
        <f t="shared" si="0"/>
        <v>1835</v>
      </c>
      <c r="F14" s="4">
        <f>Table_1__26[[#This Row],[Population'[8']]]/Table_1__26[[#This Row],[Area]]</f>
        <v>1.3487738419618529</v>
      </c>
    </row>
    <row r="15" spans="1:6" x14ac:dyDescent="0.45">
      <c r="A15" s="1" t="s">
        <v>614</v>
      </c>
      <c r="B15" s="1" t="s">
        <v>66</v>
      </c>
      <c r="C15" s="12" t="s">
        <v>5508</v>
      </c>
      <c r="D15" s="1" t="s">
        <v>2891</v>
      </c>
      <c r="E15" s="12">
        <f t="shared" si="0"/>
        <v>536</v>
      </c>
      <c r="F15" s="4">
        <f>Table_1__26[[#This Row],[Population'[8']]]/Table_1__26[[#This Row],[Area]]</f>
        <v>477.15485074626866</v>
      </c>
    </row>
    <row r="16" spans="1:6" x14ac:dyDescent="0.45">
      <c r="A16" s="1" t="s">
        <v>5509</v>
      </c>
      <c r="B16" s="1" t="s">
        <v>70</v>
      </c>
      <c r="C16" s="12" t="s">
        <v>5510</v>
      </c>
      <c r="D16" s="1" t="s">
        <v>4324</v>
      </c>
      <c r="E16" s="12">
        <f t="shared" si="0"/>
        <v>518</v>
      </c>
      <c r="F16" s="4">
        <f>Table_1__26[[#This Row],[Population'[8']]]/Table_1__26[[#This Row],[Area]]</f>
        <v>11.438223938223938</v>
      </c>
    </row>
    <row r="17" spans="1:6" x14ac:dyDescent="0.45">
      <c r="A17" s="1" t="s">
        <v>2832</v>
      </c>
      <c r="B17" s="1" t="s">
        <v>74</v>
      </c>
      <c r="C17" s="12" t="s">
        <v>5511</v>
      </c>
      <c r="D17" s="1" t="s">
        <v>3574</v>
      </c>
      <c r="E17" s="12">
        <f t="shared" si="0"/>
        <v>1069</v>
      </c>
      <c r="F17" s="4">
        <f>Table_1__26[[#This Row],[Population'[8']]]/Table_1__26[[#This Row],[Area]]</f>
        <v>116.08793264733396</v>
      </c>
    </row>
    <row r="18" spans="1:6" x14ac:dyDescent="0.45">
      <c r="A18" s="1" t="s">
        <v>5512</v>
      </c>
      <c r="B18" s="1" t="s">
        <v>79</v>
      </c>
      <c r="C18" s="12" t="s">
        <v>5513</v>
      </c>
      <c r="D18" s="1" t="s">
        <v>1436</v>
      </c>
      <c r="E18" s="12">
        <f t="shared" si="0"/>
        <v>637</v>
      </c>
      <c r="F18" s="4">
        <f>Table_1__26[[#This Row],[Population'[8']]]/Table_1__26[[#This Row],[Area]]</f>
        <v>9.7221350078492943</v>
      </c>
    </row>
    <row r="19" spans="1:6" x14ac:dyDescent="0.45">
      <c r="A19" s="1" t="s">
        <v>5514</v>
      </c>
      <c r="B19" s="1" t="s">
        <v>84</v>
      </c>
      <c r="C19" s="12" t="s">
        <v>5515</v>
      </c>
      <c r="D19" s="1" t="s">
        <v>3657</v>
      </c>
      <c r="E19" s="12">
        <f t="shared" si="0"/>
        <v>761</v>
      </c>
      <c r="F19" s="4">
        <f>Table_1__26[[#This Row],[Population'[8']]]/Table_1__26[[#This Row],[Area]]</f>
        <v>19.749014454664916</v>
      </c>
    </row>
    <row r="20" spans="1:6" x14ac:dyDescent="0.45">
      <c r="A20" s="1" t="s">
        <v>5516</v>
      </c>
      <c r="B20" s="1" t="s">
        <v>89</v>
      </c>
      <c r="C20" s="12" t="s">
        <v>5517</v>
      </c>
      <c r="D20" s="1" t="s">
        <v>5518</v>
      </c>
      <c r="E20" s="12">
        <f t="shared" si="0"/>
        <v>956</v>
      </c>
      <c r="F20" s="4">
        <f>Table_1__26[[#This Row],[Population'[8']]]/Table_1__26[[#This Row],[Area]]</f>
        <v>73.187238493723854</v>
      </c>
    </row>
    <row r="21" spans="1:6" x14ac:dyDescent="0.45">
      <c r="A21" s="1" t="s">
        <v>1093</v>
      </c>
      <c r="B21" s="1" t="s">
        <v>93</v>
      </c>
      <c r="C21" s="12" t="s">
        <v>5519</v>
      </c>
      <c r="D21" s="1" t="s">
        <v>5520</v>
      </c>
      <c r="E21" s="12">
        <f t="shared" si="0"/>
        <v>987</v>
      </c>
      <c r="F21" s="4">
        <f>Table_1__26[[#This Row],[Population'[8']]]/Table_1__26[[#This Row],[Area]]</f>
        <v>27.830800405268491</v>
      </c>
    </row>
    <row r="22" spans="1:6" x14ac:dyDescent="0.45">
      <c r="A22" s="1" t="s">
        <v>2468</v>
      </c>
      <c r="B22" s="1" t="s">
        <v>98</v>
      </c>
      <c r="C22" s="12" t="s">
        <v>5521</v>
      </c>
      <c r="D22" s="1" t="s">
        <v>1506</v>
      </c>
      <c r="E22" s="12">
        <f t="shared" si="0"/>
        <v>741</v>
      </c>
      <c r="F22" s="4">
        <f>Table_1__26[[#This Row],[Population'[8']]]/Table_1__26[[#This Row],[Area]]</f>
        <v>55.987854251012145</v>
      </c>
    </row>
    <row r="23" spans="1:6" x14ac:dyDescent="0.45">
      <c r="A23" s="1" t="s">
        <v>5522</v>
      </c>
      <c r="B23" s="1" t="s">
        <v>103</v>
      </c>
      <c r="C23" s="12" t="s">
        <v>5523</v>
      </c>
      <c r="D23" s="1" t="s">
        <v>2983</v>
      </c>
      <c r="E23" s="12">
        <f t="shared" si="0"/>
        <v>1000</v>
      </c>
      <c r="F23" s="4">
        <f>Table_1__26[[#This Row],[Population'[8']]]/Table_1__26[[#This Row],[Area]]</f>
        <v>4.8099999999999996</v>
      </c>
    </row>
    <row r="24" spans="1:6" x14ac:dyDescent="0.45">
      <c r="A24" s="1" t="s">
        <v>2850</v>
      </c>
      <c r="B24" s="1" t="s">
        <v>106</v>
      </c>
      <c r="C24" s="12" t="s">
        <v>5524</v>
      </c>
      <c r="D24" s="1" t="s">
        <v>5525</v>
      </c>
      <c r="E24" s="12">
        <f t="shared" si="0"/>
        <v>1229</v>
      </c>
      <c r="F24" s="4">
        <f>Table_1__26[[#This Row],[Population'[8']]]/Table_1__26[[#This Row],[Area]]</f>
        <v>3.3775427176566315</v>
      </c>
    </row>
    <row r="25" spans="1:6" x14ac:dyDescent="0.45">
      <c r="A25" s="1" t="s">
        <v>1111</v>
      </c>
      <c r="B25" s="1" t="s">
        <v>110</v>
      </c>
      <c r="C25" s="12" t="s">
        <v>5526</v>
      </c>
      <c r="D25" s="1" t="s">
        <v>1577</v>
      </c>
      <c r="E25" s="12">
        <f t="shared" si="0"/>
        <v>1058</v>
      </c>
      <c r="F25" s="4">
        <f>Table_1__26[[#This Row],[Population'[8']]]/Table_1__26[[#This Row],[Area]]</f>
        <v>57.258979206049148</v>
      </c>
    </row>
    <row r="26" spans="1:6" x14ac:dyDescent="0.45">
      <c r="A26" s="1" t="s">
        <v>5527</v>
      </c>
      <c r="B26" s="1" t="s">
        <v>114</v>
      </c>
      <c r="C26" s="12" t="s">
        <v>5528</v>
      </c>
      <c r="D26" s="1" t="s">
        <v>1667</v>
      </c>
      <c r="E26" s="12">
        <f t="shared" si="0"/>
        <v>809</v>
      </c>
      <c r="F26" s="4">
        <f>Table_1__26[[#This Row],[Population'[8']]]/Table_1__26[[#This Row],[Area]]</f>
        <v>34.086526576019779</v>
      </c>
    </row>
    <row r="27" spans="1:6" x14ac:dyDescent="0.45">
      <c r="A27" s="1" t="s">
        <v>1755</v>
      </c>
      <c r="B27" s="1" t="s">
        <v>118</v>
      </c>
      <c r="C27" s="12" t="s">
        <v>5529</v>
      </c>
      <c r="D27" s="1" t="s">
        <v>5530</v>
      </c>
      <c r="E27" s="12">
        <f t="shared" si="0"/>
        <v>1101</v>
      </c>
      <c r="F27" s="4">
        <f>Table_1__26[[#This Row],[Population'[8']]]/Table_1__26[[#This Row],[Area]]</f>
        <v>47.621253405994551</v>
      </c>
    </row>
    <row r="28" spans="1:6" x14ac:dyDescent="0.45">
      <c r="A28" s="1" t="s">
        <v>708</v>
      </c>
      <c r="B28" s="1" t="s">
        <v>122</v>
      </c>
      <c r="C28" s="12" t="s">
        <v>5531</v>
      </c>
      <c r="D28" s="1" t="s">
        <v>5532</v>
      </c>
      <c r="E28" s="12">
        <f t="shared" si="0"/>
        <v>1001</v>
      </c>
      <c r="F28" s="4">
        <f>Table_1__26[[#This Row],[Population'[8']]]/Table_1__26[[#This Row],[Area]]</f>
        <v>4.5224775224775229</v>
      </c>
    </row>
    <row r="29" spans="1:6" x14ac:dyDescent="0.45">
      <c r="A29" s="1" t="s">
        <v>5533</v>
      </c>
      <c r="B29" s="1" t="s">
        <v>126</v>
      </c>
      <c r="C29" s="12" t="s">
        <v>5534</v>
      </c>
      <c r="D29" s="1" t="s">
        <v>5535</v>
      </c>
      <c r="E29" s="12">
        <f t="shared" si="0"/>
        <v>639</v>
      </c>
      <c r="F29" s="4">
        <f>Table_1__26[[#This Row],[Population'[8']]]/Table_1__26[[#This Row],[Area]]</f>
        <v>9.7636932707355246</v>
      </c>
    </row>
    <row r="30" spans="1:6" x14ac:dyDescent="0.45">
      <c r="A30" s="1" t="s">
        <v>5536</v>
      </c>
      <c r="B30" s="1" t="s">
        <v>130</v>
      </c>
      <c r="C30" s="12" t="s">
        <v>5537</v>
      </c>
      <c r="D30" s="1" t="s">
        <v>2764</v>
      </c>
      <c r="E30" s="12">
        <f t="shared" si="0"/>
        <v>538</v>
      </c>
      <c r="F30" s="4">
        <f>Table_1__26[[#This Row],[Population'[8']]]/Table_1__26[[#This Row],[Area]]</f>
        <v>5.4312267657992566</v>
      </c>
    </row>
    <row r="31" spans="1:6" x14ac:dyDescent="0.45">
      <c r="A31" s="1" t="s">
        <v>2879</v>
      </c>
      <c r="B31" s="1" t="s">
        <v>133</v>
      </c>
      <c r="C31" s="12" t="s">
        <v>5539</v>
      </c>
      <c r="D31" s="1" t="s">
        <v>5540</v>
      </c>
      <c r="E31" s="12">
        <f t="shared" si="0"/>
        <v>1039</v>
      </c>
      <c r="F31" s="4">
        <f>Table_1__26[[#This Row],[Population'[8']]]/Table_1__26[[#This Row],[Area]]</f>
        <v>3.5466794995187683</v>
      </c>
    </row>
    <row r="32" spans="1:6" x14ac:dyDescent="0.45">
      <c r="A32" s="1" t="s">
        <v>2884</v>
      </c>
      <c r="B32" s="1" t="s">
        <v>138</v>
      </c>
      <c r="C32" s="12" t="s">
        <v>5541</v>
      </c>
      <c r="D32" s="1" t="s">
        <v>2650</v>
      </c>
      <c r="E32" s="12">
        <f t="shared" si="0"/>
        <v>577</v>
      </c>
      <c r="F32" s="4">
        <f>Table_1__26[[#This Row],[Population'[8']]]/Table_1__26[[#This Row],[Area]]</f>
        <v>22.129982668977469</v>
      </c>
    </row>
    <row r="33" spans="1:6" x14ac:dyDescent="0.45">
      <c r="A33" s="1" t="s">
        <v>5542</v>
      </c>
      <c r="B33" s="1" t="s">
        <v>142</v>
      </c>
      <c r="C33" s="12" t="s">
        <v>5543</v>
      </c>
      <c r="D33" s="1" t="s">
        <v>5544</v>
      </c>
      <c r="E33" s="12">
        <f t="shared" ref="E33:E64" si="1">VALUE(LEFT(D33,SEARCH("sq",D33)-2))</f>
        <v>807</v>
      </c>
      <c r="F33" s="4">
        <f>Table_1__26[[#This Row],[Population'[8']]]/Table_1__26[[#This Row],[Area]]</f>
        <v>17.351920693928129</v>
      </c>
    </row>
    <row r="34" spans="1:6" x14ac:dyDescent="0.45">
      <c r="A34" s="1" t="s">
        <v>156</v>
      </c>
      <c r="B34" s="1" t="s">
        <v>146</v>
      </c>
      <c r="C34" s="12" t="s">
        <v>5545</v>
      </c>
      <c r="D34" s="1" t="s">
        <v>5546</v>
      </c>
      <c r="E34" s="12">
        <f t="shared" si="1"/>
        <v>803</v>
      </c>
      <c r="F34" s="4">
        <f>Table_1__26[[#This Row],[Population'[8']]]/Table_1__26[[#This Row],[Area]]</f>
        <v>32.933997509339974</v>
      </c>
    </row>
    <row r="35" spans="1:6" x14ac:dyDescent="0.45">
      <c r="A35" s="1" t="s">
        <v>160</v>
      </c>
      <c r="B35" s="1" t="s">
        <v>149</v>
      </c>
      <c r="C35" s="12" t="s">
        <v>5547</v>
      </c>
      <c r="D35" s="1" t="s">
        <v>2369</v>
      </c>
      <c r="E35" s="12">
        <f t="shared" si="1"/>
        <v>759</v>
      </c>
      <c r="F35" s="4">
        <f>Table_1__26[[#This Row],[Population'[8']]]/Table_1__26[[#This Row],[Area]]</f>
        <v>8.5270092226613965</v>
      </c>
    </row>
    <row r="36" spans="1:6" x14ac:dyDescent="0.45">
      <c r="A36" s="1" t="s">
        <v>4749</v>
      </c>
      <c r="B36" s="1" t="s">
        <v>153</v>
      </c>
      <c r="C36" s="12" t="s">
        <v>5548</v>
      </c>
      <c r="D36" s="1" t="s">
        <v>2033</v>
      </c>
      <c r="E36" s="12">
        <f t="shared" si="1"/>
        <v>645</v>
      </c>
      <c r="F36" s="4">
        <f>Table_1__26[[#This Row],[Population'[8']]]/Table_1__26[[#This Row],[Area]]</f>
        <v>16.987596899224805</v>
      </c>
    </row>
    <row r="37" spans="1:6" x14ac:dyDescent="0.45">
      <c r="A37" s="1" t="s">
        <v>5549</v>
      </c>
      <c r="B37" s="1" t="s">
        <v>157</v>
      </c>
      <c r="C37" s="12" t="s">
        <v>5550</v>
      </c>
      <c r="D37" s="1" t="s">
        <v>5551</v>
      </c>
      <c r="E37" s="12">
        <f t="shared" si="1"/>
        <v>919</v>
      </c>
      <c r="F37" s="4">
        <f>Table_1__26[[#This Row],[Population'[8']]]/Table_1__26[[#This Row],[Area]]</f>
        <v>50.66594124047878</v>
      </c>
    </row>
    <row r="38" spans="1:6" x14ac:dyDescent="0.45">
      <c r="A38" s="1" t="s">
        <v>5552</v>
      </c>
      <c r="B38" s="1" t="s">
        <v>161</v>
      </c>
      <c r="C38" s="12" t="s">
        <v>5553</v>
      </c>
      <c r="D38" s="1" t="s">
        <v>2024</v>
      </c>
      <c r="E38" s="12">
        <f t="shared" si="1"/>
        <v>903</v>
      </c>
      <c r="F38" s="4">
        <f>Table_1__26[[#This Row],[Population'[8']]]/Table_1__26[[#This Row],[Area]]</f>
        <v>16.648947951273534</v>
      </c>
    </row>
    <row r="39" spans="1:6" x14ac:dyDescent="0.45">
      <c r="A39" s="1" t="s">
        <v>1125</v>
      </c>
      <c r="B39" s="1" t="s">
        <v>165</v>
      </c>
      <c r="C39" s="12" t="s">
        <v>5554</v>
      </c>
      <c r="D39" s="1" t="s">
        <v>5555</v>
      </c>
      <c r="E39" s="12">
        <f t="shared" si="1"/>
        <v>1015</v>
      </c>
      <c r="F39" s="4">
        <f>Table_1__26[[#This Row],[Population'[8']]]/Table_1__26[[#This Row],[Area]]</f>
        <v>9.3064039408866996</v>
      </c>
    </row>
    <row r="40" spans="1:6" x14ac:dyDescent="0.45">
      <c r="A40" s="1" t="s">
        <v>5556</v>
      </c>
      <c r="B40" s="1" t="s">
        <v>169</v>
      </c>
      <c r="C40" s="12" t="s">
        <v>5557</v>
      </c>
      <c r="D40" s="1" t="s">
        <v>1544</v>
      </c>
      <c r="E40" s="12">
        <f t="shared" si="1"/>
        <v>722</v>
      </c>
      <c r="F40" s="4">
        <f>Table_1__26[[#This Row],[Population'[8']]]/Table_1__26[[#This Row],[Area]]</f>
        <v>15.448753462603879</v>
      </c>
    </row>
    <row r="41" spans="1:6" x14ac:dyDescent="0.45">
      <c r="A41" s="1" t="s">
        <v>5558</v>
      </c>
      <c r="B41" s="1" t="s">
        <v>173</v>
      </c>
      <c r="C41" s="12" t="s">
        <v>5559</v>
      </c>
      <c r="D41" s="1" t="s">
        <v>5560</v>
      </c>
      <c r="E41" s="12">
        <f t="shared" si="1"/>
        <v>1586</v>
      </c>
      <c r="F41" s="4">
        <f>Table_1__26[[#This Row],[Population'[8']]]/Table_1__26[[#This Row],[Area]]</f>
        <v>31.767969735182849</v>
      </c>
    </row>
    <row r="42" spans="1:6" x14ac:dyDescent="0.45">
      <c r="A42" s="1" t="s">
        <v>789</v>
      </c>
      <c r="B42" s="1" t="s">
        <v>177</v>
      </c>
      <c r="C42" s="12" t="s">
        <v>5561</v>
      </c>
      <c r="D42" s="1" t="s">
        <v>4665</v>
      </c>
      <c r="E42" s="12">
        <f t="shared" si="1"/>
        <v>959</v>
      </c>
      <c r="F42" s="4">
        <f>Table_1__26[[#This Row],[Population'[8']]]/Table_1__26[[#This Row],[Area]]</f>
        <v>35.738269030239834</v>
      </c>
    </row>
    <row r="43" spans="1:6" x14ac:dyDescent="0.45">
      <c r="A43" s="1" t="s">
        <v>803</v>
      </c>
      <c r="B43" s="1" t="s">
        <v>181</v>
      </c>
      <c r="C43" s="12" t="s">
        <v>5562</v>
      </c>
      <c r="D43" s="1" t="s">
        <v>1536</v>
      </c>
      <c r="E43" s="12">
        <f t="shared" si="1"/>
        <v>745</v>
      </c>
      <c r="F43" s="4">
        <f>Table_1__26[[#This Row],[Population'[8']]]/Table_1__26[[#This Row],[Area]]</f>
        <v>56.17181208053691</v>
      </c>
    </row>
    <row r="44" spans="1:6" x14ac:dyDescent="0.45">
      <c r="A44" s="1" t="s">
        <v>5563</v>
      </c>
      <c r="B44" s="1" t="s">
        <v>185</v>
      </c>
      <c r="C44" s="12" t="s">
        <v>5564</v>
      </c>
      <c r="D44" s="1" t="s">
        <v>1463</v>
      </c>
      <c r="E44" s="12">
        <f t="shared" si="1"/>
        <v>515</v>
      </c>
      <c r="F44" s="4">
        <f>Table_1__26[[#This Row],[Population'[8']]]/Table_1__26[[#This Row],[Area]]</f>
        <v>18.297087378640775</v>
      </c>
    </row>
    <row r="45" spans="1:6" x14ac:dyDescent="0.45">
      <c r="A45" s="1" t="s">
        <v>5565</v>
      </c>
      <c r="B45" s="1" t="s">
        <v>202</v>
      </c>
      <c r="C45" s="12" t="s">
        <v>5566</v>
      </c>
      <c r="D45" s="1" t="s">
        <v>3419</v>
      </c>
      <c r="E45" s="12">
        <f t="shared" si="1"/>
        <v>957</v>
      </c>
      <c r="F45" s="4">
        <f>Table_1__26[[#This Row],[Population'[8']]]/Table_1__26[[#This Row],[Area]]</f>
        <v>7.8652037617554855</v>
      </c>
    </row>
    <row r="46" spans="1:6" x14ac:dyDescent="0.45">
      <c r="A46" s="1" t="s">
        <v>206</v>
      </c>
      <c r="B46" s="1" t="s">
        <v>207</v>
      </c>
      <c r="C46" s="12" t="s">
        <v>5567</v>
      </c>
      <c r="D46" s="1" t="s">
        <v>1925</v>
      </c>
      <c r="E46" s="12">
        <f t="shared" si="1"/>
        <v>371</v>
      </c>
      <c r="F46" s="4">
        <f>Table_1__26[[#This Row],[Population'[8']]]/Table_1__26[[#This Row],[Area]]</f>
        <v>42.695417789757414</v>
      </c>
    </row>
    <row r="47" spans="1:6" x14ac:dyDescent="0.45">
      <c r="A47" s="1" t="s">
        <v>5568</v>
      </c>
      <c r="B47" s="1" t="s">
        <v>211</v>
      </c>
      <c r="C47" s="12" t="s">
        <v>5569</v>
      </c>
      <c r="D47" s="1" t="s">
        <v>3493</v>
      </c>
      <c r="E47" s="12">
        <f t="shared" si="1"/>
        <v>656</v>
      </c>
      <c r="F47" s="4">
        <f>Table_1__26[[#This Row],[Population'[8']]]/Table_1__26[[#This Row],[Area]]</f>
        <v>62.894817073170735</v>
      </c>
    </row>
    <row r="48" spans="1:6" x14ac:dyDescent="0.45">
      <c r="A48" s="1" t="s">
        <v>5570</v>
      </c>
      <c r="B48" s="1" t="s">
        <v>189</v>
      </c>
      <c r="C48" s="12" t="s">
        <v>5571</v>
      </c>
      <c r="D48" s="1" t="s">
        <v>2061</v>
      </c>
      <c r="E48" s="12">
        <f t="shared" si="1"/>
        <v>570</v>
      </c>
      <c r="F48" s="4">
        <f>Table_1__26[[#This Row],[Population'[8']]]/Table_1__26[[#This Row],[Area]]</f>
        <v>60.536842105263155</v>
      </c>
    </row>
    <row r="49" spans="1:6" x14ac:dyDescent="0.45">
      <c r="A49" s="1" t="s">
        <v>5572</v>
      </c>
      <c r="B49" s="1" t="s">
        <v>193</v>
      </c>
      <c r="C49" s="12" t="s">
        <v>5573</v>
      </c>
      <c r="D49" s="1" t="s">
        <v>5574</v>
      </c>
      <c r="E49" s="12">
        <f t="shared" si="1"/>
        <v>1852</v>
      </c>
      <c r="F49" s="4">
        <f>Table_1__26[[#This Row],[Population'[8']]]/Table_1__26[[#This Row],[Area]]</f>
        <v>17.900107991360692</v>
      </c>
    </row>
    <row r="50" spans="1:6" x14ac:dyDescent="0.45">
      <c r="A50" s="1" t="s">
        <v>1857</v>
      </c>
      <c r="B50" s="1" t="s">
        <v>198</v>
      </c>
      <c r="C50" s="12" t="s">
        <v>5575</v>
      </c>
      <c r="D50" s="1" t="s">
        <v>2372</v>
      </c>
      <c r="E50" s="12">
        <f t="shared" si="1"/>
        <v>620</v>
      </c>
      <c r="F50" s="4">
        <f>Table_1__26[[#This Row],[Population'[8']]]/Table_1__26[[#This Row],[Area]]</f>
        <v>32.664516129032258</v>
      </c>
    </row>
    <row r="51" spans="1:6" x14ac:dyDescent="0.45">
      <c r="A51" s="1" t="s">
        <v>1877</v>
      </c>
      <c r="B51" s="1" t="s">
        <v>214</v>
      </c>
      <c r="C51" s="12" t="s">
        <v>5576</v>
      </c>
      <c r="D51" s="1" t="s">
        <v>2555</v>
      </c>
      <c r="E51" s="12">
        <f t="shared" si="1"/>
        <v>418</v>
      </c>
      <c r="F51" s="4">
        <f>Table_1__26[[#This Row],[Population'[8']]]/Table_1__26[[#This Row],[Area]]</f>
        <v>32.267942583732058</v>
      </c>
    </row>
    <row r="52" spans="1:6" x14ac:dyDescent="0.45">
      <c r="A52" s="1" t="s">
        <v>5577</v>
      </c>
      <c r="B52" s="1" t="s">
        <v>217</v>
      </c>
      <c r="C52" s="12" t="s">
        <v>5578</v>
      </c>
      <c r="D52" s="1" t="s">
        <v>5579</v>
      </c>
      <c r="E52" s="12">
        <f t="shared" si="1"/>
        <v>814</v>
      </c>
      <c r="F52" s="4">
        <f>Table_1__26[[#This Row],[Population'[8']]]/Table_1__26[[#This Row],[Area]]</f>
        <v>87.211302211302211</v>
      </c>
    </row>
    <row r="53" spans="1:6" x14ac:dyDescent="0.45">
      <c r="A53" s="1" t="s">
        <v>2536</v>
      </c>
      <c r="B53" s="1" t="s">
        <v>221</v>
      </c>
      <c r="C53" s="12" t="s">
        <v>5580</v>
      </c>
      <c r="D53" s="1" t="s">
        <v>5581</v>
      </c>
      <c r="E53" s="12">
        <f t="shared" si="1"/>
        <v>732</v>
      </c>
      <c r="F53" s="4">
        <f>Table_1__26[[#This Row],[Population'[8']]]/Table_1__26[[#This Row],[Area]]</f>
        <v>15.793715846994536</v>
      </c>
    </row>
    <row r="54" spans="1:6" x14ac:dyDescent="0.45">
      <c r="A54" s="1" t="s">
        <v>5582</v>
      </c>
      <c r="B54" s="1" t="s">
        <v>225</v>
      </c>
      <c r="C54" s="12" t="s">
        <v>5583</v>
      </c>
      <c r="D54" s="1" t="s">
        <v>1460</v>
      </c>
      <c r="E54" s="12">
        <f t="shared" si="1"/>
        <v>565</v>
      </c>
      <c r="F54" s="4">
        <f>Table_1__26[[#This Row],[Population'[8']]]/Table_1__26[[#This Row],[Area]]</f>
        <v>18.647787610619471</v>
      </c>
    </row>
    <row r="55" spans="1:6" x14ac:dyDescent="0.45">
      <c r="A55" s="1" t="s">
        <v>5584</v>
      </c>
      <c r="B55" s="1" t="s">
        <v>231</v>
      </c>
      <c r="C55" s="12" t="s">
        <v>5585</v>
      </c>
      <c r="D55" s="1" t="s">
        <v>5586</v>
      </c>
      <c r="E55" s="12">
        <f t="shared" si="1"/>
        <v>625</v>
      </c>
      <c r="F55" s="4">
        <f>Table_1__26[[#This Row],[Population'[8']]]/Table_1__26[[#This Row],[Area]]</f>
        <v>19.505600000000001</v>
      </c>
    </row>
    <row r="56" spans="1:6" x14ac:dyDescent="0.45">
      <c r="A56" s="1" t="s">
        <v>5587</v>
      </c>
      <c r="B56" s="1" t="s">
        <v>234</v>
      </c>
      <c r="C56" s="12" t="s">
        <v>5588</v>
      </c>
      <c r="D56" s="1" t="s">
        <v>2231</v>
      </c>
      <c r="E56" s="12">
        <f t="shared" si="1"/>
        <v>709</v>
      </c>
      <c r="F56" s="4">
        <f>Table_1__26[[#This Row],[Population'[8']]]/Table_1__26[[#This Row],[Area]]</f>
        <v>1013.5867418899859</v>
      </c>
    </row>
    <row r="57" spans="1:6" x14ac:dyDescent="0.45">
      <c r="A57" s="1" t="s">
        <v>5589</v>
      </c>
      <c r="B57" s="1" t="s">
        <v>238</v>
      </c>
      <c r="C57" s="12" t="s">
        <v>5590</v>
      </c>
      <c r="D57" s="1" t="s">
        <v>2691</v>
      </c>
      <c r="E57" s="12">
        <f t="shared" si="1"/>
        <v>697</v>
      </c>
      <c r="F57" s="4">
        <f>Table_1__26[[#This Row],[Population'[8']]]/Table_1__26[[#This Row],[Area]]</f>
        <v>57.487804878048777</v>
      </c>
    </row>
    <row r="58" spans="1:6" x14ac:dyDescent="0.45">
      <c r="A58" s="1" t="s">
        <v>2942</v>
      </c>
      <c r="B58" s="1" t="s">
        <v>242</v>
      </c>
      <c r="C58" s="12" t="s">
        <v>5591</v>
      </c>
      <c r="D58" s="1" t="s">
        <v>5592</v>
      </c>
      <c r="E58" s="12">
        <f t="shared" si="1"/>
        <v>2251</v>
      </c>
      <c r="F58" s="4">
        <f>Table_1__26[[#This Row],[Population'[8']]]/Table_1__26[[#This Row],[Area]]</f>
        <v>21.08929364726788</v>
      </c>
    </row>
    <row r="59" spans="1:6" x14ac:dyDescent="0.45">
      <c r="A59" s="1" t="s">
        <v>2947</v>
      </c>
      <c r="B59" s="1" t="s">
        <v>246</v>
      </c>
      <c r="C59" s="12" t="s">
        <v>5593</v>
      </c>
      <c r="D59" s="1" t="s">
        <v>2054</v>
      </c>
      <c r="E59" s="12">
        <f t="shared" si="1"/>
        <v>471</v>
      </c>
      <c r="F59" s="4">
        <f>Table_1__26[[#This Row],[Population'[8']]]/Table_1__26[[#This Row],[Area]]</f>
        <v>67.617834394904463</v>
      </c>
    </row>
    <row r="60" spans="1:6" x14ac:dyDescent="0.45">
      <c r="A60" s="1" t="s">
        <v>2950</v>
      </c>
      <c r="B60" s="1" t="s">
        <v>250</v>
      </c>
      <c r="C60" s="12" t="s">
        <v>5594</v>
      </c>
      <c r="D60" s="1" t="s">
        <v>2061</v>
      </c>
      <c r="E60" s="12">
        <f t="shared" si="1"/>
        <v>570</v>
      </c>
      <c r="F60" s="4">
        <f>Table_1__26[[#This Row],[Population'[8']]]/Table_1__26[[#This Row],[Area]]</f>
        <v>29.082456140350878</v>
      </c>
    </row>
    <row r="61" spans="1:6" x14ac:dyDescent="0.45">
      <c r="A61" s="1" t="s">
        <v>5595</v>
      </c>
      <c r="B61" s="1" t="s">
        <v>254</v>
      </c>
      <c r="C61" s="12" t="s">
        <v>5596</v>
      </c>
      <c r="D61" s="1" t="s">
        <v>1724</v>
      </c>
      <c r="E61" s="12">
        <f t="shared" si="1"/>
        <v>686</v>
      </c>
      <c r="F61" s="4">
        <f>Table_1__26[[#This Row],[Population'[8']]]/Table_1__26[[#This Row],[Area]]</f>
        <v>112.75510204081633</v>
      </c>
    </row>
    <row r="62" spans="1:6" x14ac:dyDescent="0.45">
      <c r="A62" s="1" t="s">
        <v>5597</v>
      </c>
      <c r="B62" s="1" t="s">
        <v>258</v>
      </c>
      <c r="C62" s="12" t="s">
        <v>5598</v>
      </c>
      <c r="D62" s="1" t="s">
        <v>5599</v>
      </c>
      <c r="E62" s="12">
        <f t="shared" si="1"/>
        <v>1306</v>
      </c>
      <c r="F62" s="4">
        <f>Table_1__26[[#This Row],[Population'[8']]]/Table_1__26[[#This Row],[Area]]</f>
        <v>35.097243491577338</v>
      </c>
    </row>
    <row r="63" spans="1:6" x14ac:dyDescent="0.45">
      <c r="A63" s="1" t="s">
        <v>4138</v>
      </c>
      <c r="B63" s="1" t="s">
        <v>262</v>
      </c>
      <c r="C63" s="12" t="s">
        <v>5600</v>
      </c>
      <c r="D63" s="1" t="s">
        <v>1212</v>
      </c>
      <c r="E63" s="12">
        <f t="shared" si="1"/>
        <v>720</v>
      </c>
      <c r="F63" s="4">
        <f>Table_1__26[[#This Row],[Population'[8']]]/Table_1__26[[#This Row],[Area]]</f>
        <v>52.072222222222223</v>
      </c>
    </row>
    <row r="64" spans="1:6" x14ac:dyDescent="0.45">
      <c r="A64" s="1" t="s">
        <v>2954</v>
      </c>
      <c r="B64" s="1" t="s">
        <v>265</v>
      </c>
      <c r="C64" s="12" t="s">
        <v>5601</v>
      </c>
      <c r="D64" s="1" t="s">
        <v>2834</v>
      </c>
      <c r="E64" s="12">
        <f t="shared" si="1"/>
        <v>788</v>
      </c>
      <c r="F64" s="4">
        <f>Table_1__26[[#This Row],[Population'[8']]]/Table_1__26[[#This Row],[Area]]</f>
        <v>88.1243654822335</v>
      </c>
    </row>
    <row r="65" spans="1:6" x14ac:dyDescent="0.45">
      <c r="A65" s="1" t="s">
        <v>5602</v>
      </c>
      <c r="B65" s="1" t="s">
        <v>269</v>
      </c>
      <c r="C65" s="12" t="s">
        <v>5603</v>
      </c>
      <c r="D65" s="1" t="s">
        <v>5604</v>
      </c>
      <c r="E65" s="12">
        <f t="shared" ref="E65:E78" si="2">VALUE(LEFT(D65,SEARCH("sq",D65)-2))</f>
        <v>1397</v>
      </c>
      <c r="F65" s="4">
        <f>Table_1__26[[#This Row],[Population'[8']]]/Table_1__26[[#This Row],[Area]]</f>
        <v>8.2834645669291334</v>
      </c>
    </row>
    <row r="66" spans="1:6" x14ac:dyDescent="0.45">
      <c r="A66" s="1" t="s">
        <v>5605</v>
      </c>
      <c r="B66" s="1" t="s">
        <v>273</v>
      </c>
      <c r="C66" s="12" t="s">
        <v>5606</v>
      </c>
      <c r="D66" s="1" t="s">
        <v>3438</v>
      </c>
      <c r="E66" s="12">
        <f t="shared" si="2"/>
        <v>1142</v>
      </c>
      <c r="F66" s="4">
        <f>Table_1__26[[#This Row],[Population'[8']]]/Table_1__26[[#This Row],[Area]]</f>
        <v>3.193520140105079</v>
      </c>
    </row>
    <row r="67" spans="1:6" x14ac:dyDescent="0.45">
      <c r="A67" s="1" t="s">
        <v>5607</v>
      </c>
      <c r="B67" s="1" t="s">
        <v>277</v>
      </c>
      <c r="C67" s="12" t="s">
        <v>5608</v>
      </c>
      <c r="D67" s="1" t="s">
        <v>4245</v>
      </c>
      <c r="E67" s="12">
        <f t="shared" si="2"/>
        <v>675</v>
      </c>
      <c r="F67" s="4">
        <f>Table_1__26[[#This Row],[Population'[8']]]/Table_1__26[[#This Row],[Area]]</f>
        <v>128.74814814814815</v>
      </c>
    </row>
    <row r="68" spans="1:6" x14ac:dyDescent="0.45">
      <c r="A68" s="1" t="s">
        <v>1556</v>
      </c>
      <c r="B68" s="1" t="s">
        <v>282</v>
      </c>
      <c r="C68" s="12" t="s">
        <v>5609</v>
      </c>
      <c r="D68" s="1" t="s">
        <v>4358</v>
      </c>
      <c r="E68" s="12">
        <f t="shared" si="2"/>
        <v>632</v>
      </c>
      <c r="F68" s="4">
        <f>Table_1__26[[#This Row],[Population'[8']]]/Table_1__26[[#This Row],[Area]]</f>
        <v>40.319620253164558</v>
      </c>
    </row>
    <row r="69" spans="1:6" x14ac:dyDescent="0.45">
      <c r="A69" s="1" t="s">
        <v>5610</v>
      </c>
      <c r="B69" s="1" t="s">
        <v>956</v>
      </c>
      <c r="C69" s="12" t="s">
        <v>5611</v>
      </c>
      <c r="D69" s="1" t="s">
        <v>5612</v>
      </c>
      <c r="E69" s="12">
        <f t="shared" si="2"/>
        <v>674</v>
      </c>
      <c r="F69" s="4">
        <f>Table_1__26[[#This Row],[Population'[8']]]/Table_1__26[[#This Row],[Area]]</f>
        <v>62.894658753709201</v>
      </c>
    </row>
    <row r="70" spans="1:6" x14ac:dyDescent="0.45">
      <c r="A70" s="1" t="s">
        <v>1951</v>
      </c>
      <c r="B70" s="1" t="s">
        <v>963</v>
      </c>
      <c r="C70" s="12" t="s">
        <v>5613</v>
      </c>
      <c r="D70" s="1" t="s">
        <v>4302</v>
      </c>
      <c r="E70" s="12">
        <f t="shared" si="2"/>
        <v>877</v>
      </c>
      <c r="F70" s="4">
        <f>Table_1__26[[#This Row],[Population'[8']]]/Table_1__26[[#This Row],[Area]]</f>
        <v>51.366020524515392</v>
      </c>
    </row>
    <row r="71" spans="1:6" x14ac:dyDescent="0.45">
      <c r="A71" s="1" t="s">
        <v>4359</v>
      </c>
      <c r="B71" s="1" t="s">
        <v>970</v>
      </c>
      <c r="C71" s="12" t="s">
        <v>5614</v>
      </c>
      <c r="D71" s="1" t="s">
        <v>5615</v>
      </c>
      <c r="E71" s="12">
        <f t="shared" si="2"/>
        <v>2037</v>
      </c>
      <c r="F71" s="4">
        <f>Table_1__26[[#This Row],[Population'[8']]]/Table_1__26[[#This Row],[Area]]</f>
        <v>10.132547864506627</v>
      </c>
    </row>
    <row r="72" spans="1:6" x14ac:dyDescent="0.45">
      <c r="A72" s="1" t="s">
        <v>5616</v>
      </c>
      <c r="B72" s="1" t="s">
        <v>976</v>
      </c>
      <c r="C72" s="12" t="s">
        <v>5617</v>
      </c>
      <c r="D72" s="1" t="s">
        <v>3646</v>
      </c>
      <c r="E72" s="12">
        <f t="shared" si="2"/>
        <v>872</v>
      </c>
      <c r="F72" s="4">
        <f>Table_1__26[[#This Row],[Population'[8']]]/Table_1__26[[#This Row],[Area]]</f>
        <v>9.1651376146788994</v>
      </c>
    </row>
    <row r="73" spans="1:6" x14ac:dyDescent="0.45">
      <c r="A73" s="1" t="s">
        <v>5618</v>
      </c>
      <c r="B73" s="1" t="s">
        <v>983</v>
      </c>
      <c r="C73" s="12" t="s">
        <v>5619</v>
      </c>
      <c r="D73" s="1" t="s">
        <v>2061</v>
      </c>
      <c r="E73" s="12">
        <f t="shared" si="2"/>
        <v>570</v>
      </c>
      <c r="F73" s="4">
        <f>Table_1__26[[#This Row],[Population'[8']]]/Table_1__26[[#This Row],[Area]]</f>
        <v>1058.601754385965</v>
      </c>
    </row>
    <row r="74" spans="1:6" x14ac:dyDescent="0.45">
      <c r="A74" s="1" t="s">
        <v>5620</v>
      </c>
      <c r="B74" s="1" t="s">
        <v>990</v>
      </c>
      <c r="C74" s="12" t="s">
        <v>5621</v>
      </c>
      <c r="D74" s="1" t="s">
        <v>2129</v>
      </c>
      <c r="E74" s="12">
        <f t="shared" si="2"/>
        <v>563</v>
      </c>
      <c r="F74" s="4">
        <f>Table_1__26[[#This Row],[Population'[8']]]/Table_1__26[[#This Row],[Area]]</f>
        <v>129.81349911190054</v>
      </c>
    </row>
    <row r="75" spans="1:6" x14ac:dyDescent="0.45">
      <c r="A75" s="1" t="s">
        <v>62</v>
      </c>
      <c r="B75" s="1" t="s">
        <v>998</v>
      </c>
      <c r="C75" s="12" t="s">
        <v>5622</v>
      </c>
      <c r="D75" s="1" t="s">
        <v>2256</v>
      </c>
      <c r="E75" s="12">
        <f t="shared" si="2"/>
        <v>417</v>
      </c>
      <c r="F75" s="4">
        <f>Table_1__26[[#This Row],[Population'[8']]]/Table_1__26[[#This Row],[Area]]</f>
        <v>122.24460431654676</v>
      </c>
    </row>
    <row r="76" spans="1:6" x14ac:dyDescent="0.45">
      <c r="A76" s="1" t="s">
        <v>5623</v>
      </c>
      <c r="B76" s="1" t="s">
        <v>1006</v>
      </c>
      <c r="C76" s="12" t="s">
        <v>5624</v>
      </c>
      <c r="D76" s="1" t="s">
        <v>4351</v>
      </c>
      <c r="E76" s="12">
        <f t="shared" si="2"/>
        <v>1004</v>
      </c>
      <c r="F76" s="4">
        <f>Table_1__26[[#This Row],[Population'[8']]]/Table_1__26[[#This Row],[Area]]</f>
        <v>11.582669322709163</v>
      </c>
    </row>
    <row r="77" spans="1:6" x14ac:dyDescent="0.45">
      <c r="A77" s="1" t="s">
        <v>5484</v>
      </c>
      <c r="B77" s="1" t="s">
        <v>1784</v>
      </c>
      <c r="C77" s="12" t="s">
        <v>5625</v>
      </c>
      <c r="D77" s="1" t="s">
        <v>5626</v>
      </c>
      <c r="E77" s="12">
        <f t="shared" si="2"/>
        <v>1287</v>
      </c>
      <c r="F77" s="4">
        <f>Table_1__26[[#This Row],[Population'[8']]]/Table_1__26[[#This Row],[Area]]</f>
        <v>6.8982128982128978</v>
      </c>
    </row>
    <row r="78" spans="1:6" x14ac:dyDescent="0.45">
      <c r="A78" s="1" t="s">
        <v>5538</v>
      </c>
      <c r="B78" s="1" t="s">
        <v>1787</v>
      </c>
      <c r="C78" s="12" t="s">
        <v>5627</v>
      </c>
      <c r="D78" s="1" t="s">
        <v>3674</v>
      </c>
      <c r="E78" s="12">
        <f t="shared" si="2"/>
        <v>1242</v>
      </c>
      <c r="F78" s="4">
        <f>Table_1__26[[#This Row],[Population'[8']]]/Table_1__26[[#This Row],[Area]]</f>
        <v>16.168276972624799</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E22D9-8737-45E3-8475-4A383588D6F3}">
  <dimension ref="A1:F37"/>
  <sheetViews>
    <sheetView workbookViewId="0">
      <selection activeCell="F2" sqref="F2"/>
    </sheetView>
  </sheetViews>
  <sheetFormatPr defaultRowHeight="14.25" x14ac:dyDescent="0.45"/>
  <cols>
    <col min="1" max="1" width="17.265625" bestFit="1" customWidth="1"/>
    <col min="2" max="2" width="13.265625" style="11" bestFit="1" customWidth="1"/>
    <col min="3" max="3" width="14.59765625" style="11" bestFit="1" customWidth="1"/>
    <col min="4" max="4" width="20.73046875" bestFit="1" customWidth="1"/>
    <col min="5" max="5" width="9.06640625" style="11"/>
  </cols>
  <sheetData>
    <row r="1" spans="1:6" x14ac:dyDescent="0.45">
      <c r="A1" t="s">
        <v>0</v>
      </c>
      <c r="B1" s="11" t="s">
        <v>2797</v>
      </c>
      <c r="C1" s="11" t="s">
        <v>2798</v>
      </c>
      <c r="D1" t="s">
        <v>2613</v>
      </c>
      <c r="E1" s="11" t="s">
        <v>292</v>
      </c>
      <c r="F1" t="s">
        <v>7421</v>
      </c>
    </row>
    <row r="2" spans="1:6" ht="28.5" x14ac:dyDescent="0.45">
      <c r="A2" s="1" t="s">
        <v>1404</v>
      </c>
      <c r="B2" s="12" t="s">
        <v>10</v>
      </c>
      <c r="C2" s="12" t="s">
        <v>5628</v>
      </c>
      <c r="D2" s="2" t="s">
        <v>5629</v>
      </c>
      <c r="E2" s="12">
        <f t="shared" ref="E2:E37" si="0">VALUE(LEFT(D2,SEARCH("sq",D2)-2))</f>
        <v>3068</v>
      </c>
      <c r="F2" s="14">
        <f>Table_1__27[[#This Row],[Population'[6']]]/Table_1__27[[#This Row],[Area]]</f>
        <v>5.3813559322033901</v>
      </c>
    </row>
    <row r="3" spans="1:6" x14ac:dyDescent="0.45">
      <c r="A3" s="1" t="s">
        <v>557</v>
      </c>
      <c r="B3" s="12" t="s">
        <v>16</v>
      </c>
      <c r="C3" s="12" t="s">
        <v>5630</v>
      </c>
      <c r="D3" s="2" t="s">
        <v>5631</v>
      </c>
      <c r="E3" s="12">
        <f t="shared" si="0"/>
        <v>676</v>
      </c>
      <c r="F3" s="14">
        <f>Table_1__27[[#This Row],[Population'[6']]]/Table_1__27[[#This Row],[Area]]</f>
        <v>135.08875739644969</v>
      </c>
    </row>
    <row r="4" spans="1:6" x14ac:dyDescent="0.45">
      <c r="A4" s="1" t="s">
        <v>5632</v>
      </c>
      <c r="B4" s="12" t="s">
        <v>20</v>
      </c>
      <c r="C4" s="12" t="s">
        <v>5633</v>
      </c>
      <c r="D4" s="1" t="s">
        <v>5634</v>
      </c>
      <c r="E4" s="12">
        <f t="shared" si="0"/>
        <v>1868</v>
      </c>
      <c r="F4" s="14">
        <f>Table_1__27[[#This Row],[Population'[6']]]/Table_1__27[[#This Row],[Area]]</f>
        <v>216.79871520342613</v>
      </c>
    </row>
    <row r="5" spans="1:6" x14ac:dyDescent="0.45">
      <c r="A5" s="1" t="s">
        <v>5635</v>
      </c>
      <c r="B5" s="12" t="s">
        <v>25</v>
      </c>
      <c r="C5" s="12" t="s">
        <v>5636</v>
      </c>
      <c r="D5" s="1" t="s">
        <v>4354</v>
      </c>
      <c r="E5" s="12">
        <f t="shared" si="0"/>
        <v>827</v>
      </c>
      <c r="F5" s="14">
        <f>Table_1__27[[#This Row],[Population'[6']]]/Table_1__27[[#This Row],[Area]]</f>
        <v>46.221281741233376</v>
      </c>
    </row>
    <row r="6" spans="1:6" x14ac:dyDescent="0.45">
      <c r="A6" s="1" t="s">
        <v>621</v>
      </c>
      <c r="B6" s="12" t="s">
        <v>29</v>
      </c>
      <c r="C6" s="12" t="s">
        <v>5637</v>
      </c>
      <c r="D6" s="1" t="s">
        <v>2437</v>
      </c>
      <c r="E6" s="12">
        <f t="shared" si="0"/>
        <v>657</v>
      </c>
      <c r="F6" s="14">
        <f>Table_1__27[[#This Row],[Population'[6']]]/Table_1__27[[#This Row],[Area]]</f>
        <v>77.313546423135463</v>
      </c>
    </row>
    <row r="7" spans="1:6" x14ac:dyDescent="0.45">
      <c r="A7" s="1" t="s">
        <v>4539</v>
      </c>
      <c r="B7" s="12" t="s">
        <v>33</v>
      </c>
      <c r="C7" s="12" t="s">
        <v>5638</v>
      </c>
      <c r="D7" s="1" t="s">
        <v>5639</v>
      </c>
      <c r="E7" s="12">
        <f t="shared" si="0"/>
        <v>1600</v>
      </c>
      <c r="F7" s="14">
        <f>Table_1__27[[#This Row],[Population'[6']]]/Table_1__27[[#This Row],[Area]]</f>
        <v>39.493749999999999</v>
      </c>
    </row>
    <row r="8" spans="1:6" x14ac:dyDescent="0.45">
      <c r="A8" s="1" t="s">
        <v>5640</v>
      </c>
      <c r="B8" s="12" t="s">
        <v>37</v>
      </c>
      <c r="C8" s="12" t="s">
        <v>5641</v>
      </c>
      <c r="D8" s="1" t="s">
        <v>5642</v>
      </c>
      <c r="E8" s="12">
        <f t="shared" si="0"/>
        <v>2980</v>
      </c>
      <c r="F8" s="14">
        <f>Table_1__27[[#This Row],[Population'[6']]]/Table_1__27[[#This Row],[Area]]</f>
        <v>7.2416107382550337</v>
      </c>
    </row>
    <row r="9" spans="1:6" x14ac:dyDescent="0.45">
      <c r="A9" s="1" t="s">
        <v>4572</v>
      </c>
      <c r="B9" s="12" t="s">
        <v>41</v>
      </c>
      <c r="C9" s="12" t="s">
        <v>5643</v>
      </c>
      <c r="D9" s="1" t="s">
        <v>5644</v>
      </c>
      <c r="E9" s="12">
        <f t="shared" si="0"/>
        <v>1627</v>
      </c>
      <c r="F9" s="14">
        <f>Table_1__27[[#This Row],[Population'[6']]]/Table_1__27[[#This Row],[Area]]</f>
        <v>13.890596189305469</v>
      </c>
    </row>
    <row r="10" spans="1:6" x14ac:dyDescent="0.45">
      <c r="A10" s="1" t="s">
        <v>5645</v>
      </c>
      <c r="B10" s="12" t="s">
        <v>45</v>
      </c>
      <c r="C10" s="12" t="s">
        <v>5646</v>
      </c>
      <c r="D10" s="1" t="s">
        <v>5647</v>
      </c>
      <c r="E10" s="12">
        <f t="shared" si="0"/>
        <v>3018</v>
      </c>
      <c r="F10" s="14">
        <f>Table_1__27[[#This Row],[Population'[6']]]/Table_1__27[[#This Row],[Area]]</f>
        <v>58.527170311464545</v>
      </c>
    </row>
    <row r="11" spans="1:6" x14ac:dyDescent="0.45">
      <c r="A11" s="1" t="s">
        <v>1101</v>
      </c>
      <c r="B11" s="12" t="s">
        <v>49</v>
      </c>
      <c r="C11" s="12" t="s">
        <v>5648</v>
      </c>
      <c r="D11" s="1" t="s">
        <v>5649</v>
      </c>
      <c r="E11" s="12">
        <f t="shared" si="0"/>
        <v>5037</v>
      </c>
      <c r="F11" s="14">
        <f>Table_1__27[[#This Row],[Population'[6']]]/Table_1__27[[#This Row],[Area]]</f>
        <v>21.916815564820329</v>
      </c>
    </row>
    <row r="12" spans="1:6" x14ac:dyDescent="0.45">
      <c r="A12" s="1" t="s">
        <v>5650</v>
      </c>
      <c r="B12" s="12" t="s">
        <v>53</v>
      </c>
      <c r="C12" s="12" t="s">
        <v>5651</v>
      </c>
      <c r="D12" s="1" t="s">
        <v>5652</v>
      </c>
      <c r="E12" s="12">
        <f t="shared" si="0"/>
        <v>1204</v>
      </c>
      <c r="F12" s="14">
        <f>Table_1__27[[#This Row],[Population'[6']]]/Table_1__27[[#This Row],[Area]]</f>
        <v>1.6445182724252492</v>
      </c>
    </row>
    <row r="13" spans="1:6" x14ac:dyDescent="0.45">
      <c r="A13" s="1" t="s">
        <v>708</v>
      </c>
      <c r="B13" s="12" t="s">
        <v>57</v>
      </c>
      <c r="C13" s="12" t="s">
        <v>5653</v>
      </c>
      <c r="D13" s="1" t="s">
        <v>5654</v>
      </c>
      <c r="E13" s="12">
        <f t="shared" si="0"/>
        <v>4529</v>
      </c>
      <c r="F13" s="14">
        <f>Table_1__27[[#This Row],[Population'[6']]]/Table_1__27[[#This Row],[Area]]</f>
        <v>1.6361227644071539</v>
      </c>
    </row>
    <row r="14" spans="1:6" x14ac:dyDescent="0.45">
      <c r="A14" s="1" t="s">
        <v>5655</v>
      </c>
      <c r="B14" s="12" t="s">
        <v>61</v>
      </c>
      <c r="C14" s="12" t="s">
        <v>5656</v>
      </c>
      <c r="D14" s="1" t="s">
        <v>5657</v>
      </c>
      <c r="E14" s="12">
        <f t="shared" si="0"/>
        <v>10135</v>
      </c>
      <c r="F14" s="14">
        <f>Table_1__27[[#This Row],[Population'[6']]]/Table_1__27[[#This Row],[Area]]</f>
        <v>0.72224962999506659</v>
      </c>
    </row>
    <row r="15" spans="1:6" x14ac:dyDescent="0.45">
      <c r="A15" s="1" t="s">
        <v>5658</v>
      </c>
      <c r="B15" s="12" t="s">
        <v>66</v>
      </c>
      <c r="C15" s="12" t="s">
        <v>5659</v>
      </c>
      <c r="D15" s="1" t="s">
        <v>5660</v>
      </c>
      <c r="E15" s="12">
        <f t="shared" si="0"/>
        <v>522</v>
      </c>
      <c r="F15" s="14">
        <f>Table_1__27[[#This Row],[Population'[6']]]/Table_1__27[[#This Row],[Area]]</f>
        <v>47.385057471264368</v>
      </c>
    </row>
    <row r="16" spans="1:6" x14ac:dyDescent="0.45">
      <c r="A16" s="1" t="s">
        <v>156</v>
      </c>
      <c r="B16" s="12" t="s">
        <v>70</v>
      </c>
      <c r="C16" s="12" t="s">
        <v>5661</v>
      </c>
      <c r="D16" s="1" t="s">
        <v>5662</v>
      </c>
      <c r="E16" s="12">
        <f t="shared" si="0"/>
        <v>2785</v>
      </c>
      <c r="F16" s="14">
        <f>Table_1__27[[#This Row],[Population'[6']]]/Table_1__27[[#This Row],[Area]]</f>
        <v>76.755834829443444</v>
      </c>
    </row>
    <row r="17" spans="1:6" x14ac:dyDescent="0.45">
      <c r="A17" s="1" t="s">
        <v>160</v>
      </c>
      <c r="B17" s="12" t="s">
        <v>74</v>
      </c>
      <c r="C17" s="12" t="s">
        <v>5663</v>
      </c>
      <c r="D17" s="1" t="s">
        <v>5664</v>
      </c>
      <c r="E17" s="12">
        <f t="shared" si="0"/>
        <v>1781</v>
      </c>
      <c r="F17" s="14">
        <f>Table_1__27[[#This Row],[Population'[6']]]/Table_1__27[[#This Row],[Area]]</f>
        <v>12.796181920269511</v>
      </c>
    </row>
    <row r="18" spans="1:6" x14ac:dyDescent="0.45">
      <c r="A18" s="1" t="s">
        <v>5665</v>
      </c>
      <c r="B18" s="12" t="s">
        <v>79</v>
      </c>
      <c r="C18" s="12" t="s">
        <v>5666</v>
      </c>
      <c r="D18" s="1" t="s">
        <v>1203</v>
      </c>
      <c r="E18" s="12">
        <f t="shared" si="0"/>
        <v>1640</v>
      </c>
      <c r="F18" s="14">
        <f>Table_1__27[[#This Row],[Population'[6']]]/Table_1__27[[#This Row],[Area]]</f>
        <v>51.631097560975611</v>
      </c>
    </row>
    <row r="19" spans="1:6" x14ac:dyDescent="0.45">
      <c r="A19" s="1" t="s">
        <v>5667</v>
      </c>
      <c r="B19" s="12" t="s">
        <v>84</v>
      </c>
      <c r="C19" s="12" t="s">
        <v>5668</v>
      </c>
      <c r="D19" s="1" t="s">
        <v>5669</v>
      </c>
      <c r="E19" s="12">
        <f t="shared" si="0"/>
        <v>5945</v>
      </c>
      <c r="F19" s="14">
        <f>Table_1__27[[#This Row],[Population'[6']]]/Table_1__27[[#This Row],[Area]]</f>
        <v>11.338940285954584</v>
      </c>
    </row>
    <row r="20" spans="1:6" x14ac:dyDescent="0.45">
      <c r="A20" s="1" t="s">
        <v>1129</v>
      </c>
      <c r="B20" s="12" t="s">
        <v>89</v>
      </c>
      <c r="C20" s="12" t="s">
        <v>5670</v>
      </c>
      <c r="D20" s="1" t="s">
        <v>5671</v>
      </c>
      <c r="E20" s="12">
        <f t="shared" si="0"/>
        <v>7940</v>
      </c>
      <c r="F20" s="14">
        <f>Table_1__27[[#This Row],[Population'[6']]]/Table_1__27[[#This Row],[Area]]</f>
        <v>1.0094458438287153</v>
      </c>
    </row>
    <row r="21" spans="1:6" x14ac:dyDescent="0.45">
      <c r="A21" s="1" t="s">
        <v>2906</v>
      </c>
      <c r="B21" s="12" t="s">
        <v>93</v>
      </c>
      <c r="C21" s="12" t="s">
        <v>5672</v>
      </c>
      <c r="D21" s="1" t="s">
        <v>5673</v>
      </c>
      <c r="E21" s="12">
        <f t="shared" si="0"/>
        <v>4554</v>
      </c>
      <c r="F21" s="14">
        <f>Table_1__27[[#This Row],[Population'[6']]]/Table_1__27[[#This Row],[Area]]</f>
        <v>80.355731225296438</v>
      </c>
    </row>
    <row r="22" spans="1:6" x14ac:dyDescent="0.45">
      <c r="A22" s="1" t="s">
        <v>789</v>
      </c>
      <c r="B22" s="12" t="s">
        <v>98</v>
      </c>
      <c r="C22" s="12" t="s">
        <v>5674</v>
      </c>
      <c r="D22" s="1" t="s">
        <v>5675</v>
      </c>
      <c r="E22" s="12">
        <f t="shared" si="0"/>
        <v>980</v>
      </c>
      <c r="F22" s="14">
        <f>Table_1__27[[#This Row],[Population'[6']]]/Table_1__27[[#This Row],[Area]]</f>
        <v>48.70918367346939</v>
      </c>
    </row>
    <row r="23" spans="1:6" x14ac:dyDescent="0.45">
      <c r="A23" s="1" t="s">
        <v>2716</v>
      </c>
      <c r="B23" s="12" t="s">
        <v>103</v>
      </c>
      <c r="C23" s="12" t="s">
        <v>5676</v>
      </c>
      <c r="D23" s="1" t="s">
        <v>5677</v>
      </c>
      <c r="E23" s="12">
        <f t="shared" si="0"/>
        <v>2291</v>
      </c>
      <c r="F23" s="14">
        <f>Table_1__27[[#This Row],[Population'[6']]]/Table_1__27[[#This Row],[Area]]</f>
        <v>53.389349628982977</v>
      </c>
    </row>
    <row r="24" spans="1:6" x14ac:dyDescent="0.45">
      <c r="A24" s="1" t="s">
        <v>5678</v>
      </c>
      <c r="B24" s="12" t="s">
        <v>106</v>
      </c>
      <c r="C24" s="12" t="s">
        <v>5679</v>
      </c>
      <c r="D24" s="1" t="s">
        <v>5680</v>
      </c>
      <c r="E24" s="12">
        <f t="shared" si="0"/>
        <v>9888</v>
      </c>
      <c r="F24" s="14">
        <f>Table_1__27[[#This Row],[Population'[6']]]/Table_1__27[[#This Row],[Area]]</f>
        <v>3.2064118122977345</v>
      </c>
    </row>
    <row r="25" spans="1:6" x14ac:dyDescent="0.45">
      <c r="A25" s="1" t="s">
        <v>201</v>
      </c>
      <c r="B25" s="12" t="s">
        <v>110</v>
      </c>
      <c r="C25" s="12" t="s">
        <v>5681</v>
      </c>
      <c r="D25" s="1" t="s">
        <v>5682</v>
      </c>
      <c r="E25" s="12">
        <f t="shared" si="0"/>
        <v>1185</v>
      </c>
      <c r="F25" s="14">
        <f>Table_1__27[[#This Row],[Population'[6']]]/Table_1__27[[#This Row],[Area]]</f>
        <v>281.8143459915612</v>
      </c>
    </row>
    <row r="26" spans="1:6" x14ac:dyDescent="0.45">
      <c r="A26" s="1" t="s">
        <v>5411</v>
      </c>
      <c r="B26" s="12" t="s">
        <v>114</v>
      </c>
      <c r="C26" s="12" t="s">
        <v>5683</v>
      </c>
      <c r="D26" s="1" t="s">
        <v>5684</v>
      </c>
      <c r="E26" s="12">
        <f t="shared" si="0"/>
        <v>2033</v>
      </c>
      <c r="F26" s="14">
        <f>Table_1__27[[#This Row],[Population'[6']]]/Table_1__27[[#This Row],[Area]]</f>
        <v>5.777176586325627</v>
      </c>
    </row>
    <row r="27" spans="1:6" x14ac:dyDescent="0.45">
      <c r="A27" s="1" t="s">
        <v>5685</v>
      </c>
      <c r="B27" s="12" t="s">
        <v>118</v>
      </c>
      <c r="C27" s="12" t="s">
        <v>5686</v>
      </c>
      <c r="D27" s="1" t="s">
        <v>2285</v>
      </c>
      <c r="E27" s="12">
        <f t="shared" si="0"/>
        <v>435</v>
      </c>
      <c r="F27" s="14">
        <f>Table_1__27[[#This Row],[Population'[6']]]/Table_1__27[[#This Row],[Area]]</f>
        <v>1817.632183908046</v>
      </c>
    </row>
    <row r="28" spans="1:6" x14ac:dyDescent="0.45">
      <c r="A28" s="1" t="s">
        <v>889</v>
      </c>
      <c r="B28" s="12" t="s">
        <v>122</v>
      </c>
      <c r="C28" s="12" t="s">
        <v>5687</v>
      </c>
      <c r="D28" s="1" t="s">
        <v>1506</v>
      </c>
      <c r="E28" s="12">
        <f t="shared" si="0"/>
        <v>741</v>
      </c>
      <c r="F28" s="14">
        <f>Table_1__27[[#This Row],[Population'[6']]]/Table_1__27[[#This Row],[Area]]</f>
        <v>107.59784075573549</v>
      </c>
    </row>
    <row r="29" spans="1:6" x14ac:dyDescent="0.45">
      <c r="A29" s="1" t="s">
        <v>2992</v>
      </c>
      <c r="B29" s="12" t="s">
        <v>126</v>
      </c>
      <c r="C29" s="12" t="s">
        <v>5688</v>
      </c>
      <c r="D29" s="1" t="s">
        <v>2296</v>
      </c>
      <c r="E29" s="12">
        <f t="shared" si="0"/>
        <v>823</v>
      </c>
      <c r="F29" s="14">
        <f>Table_1__27[[#This Row],[Population'[6']]]/Table_1__27[[#This Row],[Area]]</f>
        <v>2.1810449574726611</v>
      </c>
    </row>
    <row r="30" spans="1:6" x14ac:dyDescent="0.45">
      <c r="A30" s="1" t="s">
        <v>5689</v>
      </c>
      <c r="B30" s="12" t="s">
        <v>130</v>
      </c>
      <c r="C30" s="12" t="s">
        <v>5690</v>
      </c>
      <c r="D30" s="1" t="s">
        <v>5691</v>
      </c>
      <c r="E30" s="12">
        <f t="shared" si="0"/>
        <v>1102</v>
      </c>
      <c r="F30" s="14">
        <f>Table_1__27[[#This Row],[Population'[6']]]/Table_1__27[[#This Row],[Area]]</f>
        <v>23.520871143375679</v>
      </c>
    </row>
    <row r="31" spans="1:6" x14ac:dyDescent="0.45">
      <c r="A31" s="1" t="s">
        <v>5692</v>
      </c>
      <c r="B31" s="12" t="s">
        <v>133</v>
      </c>
      <c r="C31" s="12" t="s">
        <v>5693</v>
      </c>
      <c r="D31" s="1" t="s">
        <v>5694</v>
      </c>
      <c r="E31" s="12">
        <f t="shared" si="0"/>
        <v>3215</v>
      </c>
      <c r="F31" s="14">
        <f>Table_1__27[[#This Row],[Population'[6']]]/Table_1__27[[#This Row],[Area]]</f>
        <v>24.846034214618975</v>
      </c>
    </row>
    <row r="32" spans="1:6" x14ac:dyDescent="0.45">
      <c r="A32" s="1" t="s">
        <v>573</v>
      </c>
      <c r="B32" s="12" t="s">
        <v>138</v>
      </c>
      <c r="C32" s="12" t="s">
        <v>5695</v>
      </c>
      <c r="D32" s="1" t="s">
        <v>5615</v>
      </c>
      <c r="E32" s="12">
        <f t="shared" si="0"/>
        <v>2037</v>
      </c>
      <c r="F32" s="14">
        <f>Table_1__27[[#This Row],[Population'[6']]]/Table_1__27[[#This Row],[Area]]</f>
        <v>13.12960235640648</v>
      </c>
    </row>
    <row r="33" spans="1:6" x14ac:dyDescent="0.45">
      <c r="A33" s="1" t="s">
        <v>5696</v>
      </c>
      <c r="B33" s="12" t="s">
        <v>142</v>
      </c>
      <c r="C33" s="12" t="s">
        <v>5697</v>
      </c>
      <c r="D33" s="1" t="s">
        <v>5698</v>
      </c>
      <c r="E33" s="12">
        <f t="shared" si="0"/>
        <v>3145</v>
      </c>
      <c r="F33" s="14">
        <f>Table_1__27[[#This Row],[Population'[6']]]/Table_1__27[[#This Row],[Area]]</f>
        <v>2.2702702702702702</v>
      </c>
    </row>
    <row r="34" spans="1:6" x14ac:dyDescent="0.45">
      <c r="A34" s="1" t="s">
        <v>5699</v>
      </c>
      <c r="B34" s="12" t="s">
        <v>146</v>
      </c>
      <c r="C34" s="12" t="s">
        <v>5700</v>
      </c>
      <c r="D34" s="1" t="s">
        <v>5701</v>
      </c>
      <c r="E34" s="12">
        <f t="shared" si="0"/>
        <v>2381</v>
      </c>
      <c r="F34" s="14">
        <f>Table_1__27[[#This Row],[Population'[6']]]/Table_1__27[[#This Row],[Area]]</f>
        <v>11.21377572448551</v>
      </c>
    </row>
    <row r="35" spans="1:6" x14ac:dyDescent="0.45">
      <c r="A35" s="1" t="s">
        <v>62</v>
      </c>
      <c r="B35" s="12" t="s">
        <v>149</v>
      </c>
      <c r="C35" s="12" t="s">
        <v>5702</v>
      </c>
      <c r="D35" s="1" t="s">
        <v>3639</v>
      </c>
      <c r="E35" s="12">
        <f t="shared" si="0"/>
        <v>724</v>
      </c>
      <c r="F35" s="14">
        <f>Table_1__27[[#This Row],[Population'[6']]]/Table_1__27[[#This Row],[Area]]</f>
        <v>806.07044198895028</v>
      </c>
    </row>
    <row r="36" spans="1:6" x14ac:dyDescent="0.45">
      <c r="A36" s="1" t="s">
        <v>2039</v>
      </c>
      <c r="B36" s="12" t="s">
        <v>153</v>
      </c>
      <c r="C36" s="12" t="s">
        <v>5703</v>
      </c>
      <c r="D36" s="1" t="s">
        <v>5704</v>
      </c>
      <c r="E36" s="12">
        <f t="shared" si="0"/>
        <v>1715</v>
      </c>
      <c r="F36" s="14">
        <f>Table_1__27[[#This Row],[Population'[6']]]/Table_1__27[[#This Row],[Area]]</f>
        <v>0.85422740524781338</v>
      </c>
    </row>
    <row r="37" spans="1:6" x14ac:dyDescent="0.45">
      <c r="A37" s="1" t="s">
        <v>5705</v>
      </c>
      <c r="B37" s="12" t="s">
        <v>157</v>
      </c>
      <c r="C37" s="12" t="s">
        <v>5706</v>
      </c>
      <c r="D37" s="1" t="s">
        <v>2268</v>
      </c>
      <c r="E37" s="12">
        <f t="shared" si="0"/>
        <v>716</v>
      </c>
      <c r="F37" s="14">
        <f>Table_1__27[[#This Row],[Population'[6']]]/Table_1__27[[#This Row],[Area]]</f>
        <v>146.63407821229049</v>
      </c>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89DE-B8E1-4DC5-A40E-36A0C8A1F89D}">
  <dimension ref="A1:F68"/>
  <sheetViews>
    <sheetView workbookViewId="0">
      <selection activeCell="F2" sqref="F2"/>
    </sheetView>
  </sheetViews>
  <sheetFormatPr defaultRowHeight="14.25" x14ac:dyDescent="0.45"/>
  <cols>
    <col min="1" max="1" width="21.3984375" bestFit="1" customWidth="1"/>
    <col min="2" max="2" width="13.265625" bestFit="1" customWidth="1"/>
    <col min="3" max="3" width="14.59765625" bestFit="1" customWidth="1"/>
    <col min="4" max="4" width="18.73046875" bestFit="1" customWidth="1"/>
  </cols>
  <sheetData>
    <row r="1" spans="1:6" x14ac:dyDescent="0.45">
      <c r="A1" t="s">
        <v>0</v>
      </c>
      <c r="B1" t="s">
        <v>286</v>
      </c>
      <c r="C1" t="s">
        <v>3462</v>
      </c>
      <c r="D1" t="s">
        <v>3026</v>
      </c>
      <c r="E1" t="s">
        <v>292</v>
      </c>
      <c r="F1" t="s">
        <v>7421</v>
      </c>
    </row>
    <row r="2" spans="1:6" x14ac:dyDescent="0.45">
      <c r="A2" s="1" t="s">
        <v>1065</v>
      </c>
      <c r="B2" s="1" t="s">
        <v>10</v>
      </c>
      <c r="C2" s="1" t="s">
        <v>5707</v>
      </c>
      <c r="D2" s="1" t="s">
        <v>5660</v>
      </c>
      <c r="E2" s="1">
        <f t="shared" ref="E2:E32" si="0">VALUE(LEFT(D2,SEARCH("sq",D2)-2))</f>
        <v>522</v>
      </c>
      <c r="F2" s="1">
        <f>Table_0__4[[#This Row],[Population'[7']]]/Table_0__4[[#This Row],[Area]]</f>
        <v>194.26628352490422</v>
      </c>
    </row>
    <row r="3" spans="1:6" x14ac:dyDescent="0.45">
      <c r="A3" s="1" t="s">
        <v>5708</v>
      </c>
      <c r="B3" s="1" t="s">
        <v>16</v>
      </c>
      <c r="C3" s="1" t="s">
        <v>5709</v>
      </c>
      <c r="D3" s="1" t="s">
        <v>1536</v>
      </c>
      <c r="E3" s="1">
        <f t="shared" si="0"/>
        <v>745</v>
      </c>
      <c r="F3" s="1">
        <f>Table_0__4[[#This Row],[Population'[7']]]/Table_0__4[[#This Row],[Area]]</f>
        <v>1642.0778523489932</v>
      </c>
    </row>
    <row r="4" spans="1:6" x14ac:dyDescent="0.45">
      <c r="A4" s="1" t="s">
        <v>5710</v>
      </c>
      <c r="B4" s="1" t="s">
        <v>20</v>
      </c>
      <c r="C4" s="1" t="s">
        <v>5711</v>
      </c>
      <c r="D4" s="1" t="s">
        <v>1444</v>
      </c>
      <c r="E4" s="1">
        <f t="shared" si="0"/>
        <v>664</v>
      </c>
      <c r="F4" s="1">
        <f>Table_0__4[[#This Row],[Population'[7']]]/Table_0__4[[#This Row],[Area]]</f>
        <v>103.82680722891567</v>
      </c>
    </row>
    <row r="5" spans="1:6" x14ac:dyDescent="0.45">
      <c r="A5" s="1" t="s">
        <v>5488</v>
      </c>
      <c r="B5" s="1" t="s">
        <v>25</v>
      </c>
      <c r="C5" s="1" t="s">
        <v>5712</v>
      </c>
      <c r="D5" s="1" t="s">
        <v>1619</v>
      </c>
      <c r="E5" s="1">
        <f t="shared" si="0"/>
        <v>444</v>
      </c>
      <c r="F5" s="1">
        <f>Table_0__4[[#This Row],[Population'[7']]]/Table_0__4[[#This Row],[Area]]</f>
        <v>384.09684684684686</v>
      </c>
    </row>
    <row r="6" spans="1:6" x14ac:dyDescent="0.45">
      <c r="A6" s="1" t="s">
        <v>5713</v>
      </c>
      <c r="B6" s="1" t="s">
        <v>29</v>
      </c>
      <c r="C6" s="1" t="s">
        <v>5714</v>
      </c>
      <c r="D6" s="1" t="s">
        <v>5555</v>
      </c>
      <c r="E6" s="1">
        <f t="shared" si="0"/>
        <v>1015</v>
      </c>
      <c r="F6" s="1">
        <f>Table_0__4[[#This Row],[Population'[7']]]/Table_0__4[[#This Row],[Area]]</f>
        <v>49.026600985221677</v>
      </c>
    </row>
    <row r="7" spans="1:6" x14ac:dyDescent="0.45">
      <c r="A7" s="1" t="s">
        <v>5715</v>
      </c>
      <c r="B7" s="1" t="s">
        <v>33</v>
      </c>
      <c r="C7" s="1" t="s">
        <v>5716</v>
      </c>
      <c r="D7" s="1" t="s">
        <v>2275</v>
      </c>
      <c r="E7" s="1">
        <f t="shared" si="0"/>
        <v>866</v>
      </c>
      <c r="F7" s="1">
        <f>Table_0__4[[#This Row],[Population'[7']]]/Table_0__4[[#This Row],[Area]]</f>
        <v>475.10623556581987</v>
      </c>
    </row>
    <row r="8" spans="1:6" x14ac:dyDescent="0.45">
      <c r="A8" s="1" t="s">
        <v>5717</v>
      </c>
      <c r="B8" s="1" t="s">
        <v>37</v>
      </c>
      <c r="C8" s="1" t="s">
        <v>5718</v>
      </c>
      <c r="D8" s="1" t="s">
        <v>3496</v>
      </c>
      <c r="E8" s="1">
        <f t="shared" si="0"/>
        <v>527</v>
      </c>
      <c r="F8" s="1">
        <f>Table_0__4[[#This Row],[Population'[7']]]/Table_0__4[[#This Row],[Area]]</f>
        <v>241.15559772296015</v>
      </c>
    </row>
    <row r="9" spans="1:6" x14ac:dyDescent="0.45">
      <c r="A9" s="1" t="s">
        <v>1410</v>
      </c>
      <c r="B9" s="1" t="s">
        <v>41</v>
      </c>
      <c r="C9" s="1" t="s">
        <v>5719</v>
      </c>
      <c r="D9" s="1" t="s">
        <v>5150</v>
      </c>
      <c r="E9" s="1">
        <f t="shared" si="0"/>
        <v>1161</v>
      </c>
      <c r="F9" s="1">
        <f>Table_0__4[[#This Row],[Population'[7']]]/Table_0__4[[#This Row],[Area]]</f>
        <v>53.937984496124031</v>
      </c>
    </row>
    <row r="10" spans="1:6" x14ac:dyDescent="0.45">
      <c r="A10" s="1" t="s">
        <v>5720</v>
      </c>
      <c r="B10" s="1" t="s">
        <v>45</v>
      </c>
      <c r="C10" s="1" t="s">
        <v>5721</v>
      </c>
      <c r="D10" s="1" t="s">
        <v>2198</v>
      </c>
      <c r="E10" s="1">
        <f t="shared" si="0"/>
        <v>622</v>
      </c>
      <c r="F10" s="1">
        <f>Table_0__4[[#This Row],[Population'[7']]]/Table_0__4[[#This Row],[Area]]</f>
        <v>1005.2234726688102</v>
      </c>
    </row>
    <row r="11" spans="1:6" x14ac:dyDescent="0.45">
      <c r="A11" s="1" t="s">
        <v>36</v>
      </c>
      <c r="B11" s="1" t="s">
        <v>49</v>
      </c>
      <c r="C11" s="1" t="s">
        <v>5722</v>
      </c>
      <c r="D11" s="1" t="s">
        <v>2287</v>
      </c>
      <c r="E11" s="1">
        <f t="shared" si="0"/>
        <v>795</v>
      </c>
      <c r="F11" s="1">
        <f>Table_0__4[[#This Row],[Population'[7']]]/Table_0__4[[#This Row],[Area]]</f>
        <v>231.27295597484277</v>
      </c>
    </row>
    <row r="12" spans="1:6" x14ac:dyDescent="0.45">
      <c r="A12" s="1" t="s">
        <v>5723</v>
      </c>
      <c r="B12" s="1" t="s">
        <v>53</v>
      </c>
      <c r="C12" s="1" t="s">
        <v>5724</v>
      </c>
      <c r="D12" s="1" t="s">
        <v>2735</v>
      </c>
      <c r="E12" s="1">
        <f t="shared" si="0"/>
        <v>693</v>
      </c>
      <c r="F12" s="1">
        <f>Table_0__4[[#This Row],[Population'[7']]]/Table_0__4[[#This Row],[Area]]</f>
        <v>207.32900432900433</v>
      </c>
    </row>
    <row r="13" spans="1:6" x14ac:dyDescent="0.45">
      <c r="A13" s="1" t="s">
        <v>5725</v>
      </c>
      <c r="B13" s="1" t="s">
        <v>57</v>
      </c>
      <c r="C13" s="1" t="s">
        <v>5726</v>
      </c>
      <c r="D13" s="1" t="s">
        <v>2747</v>
      </c>
      <c r="E13" s="1">
        <f t="shared" si="0"/>
        <v>399</v>
      </c>
      <c r="F13" s="1">
        <f>Table_0__4[[#This Row],[Population'[7']]]/Table_0__4[[#This Row],[Area]]</f>
        <v>12.744360902255639</v>
      </c>
    </row>
    <row r="14" spans="1:6" x14ac:dyDescent="0.45">
      <c r="A14" s="1" t="s">
        <v>5727</v>
      </c>
      <c r="B14" s="1" t="s">
        <v>61</v>
      </c>
      <c r="C14" s="1" t="s">
        <v>5728</v>
      </c>
      <c r="D14" s="1" t="s">
        <v>5729</v>
      </c>
      <c r="E14" s="1">
        <f t="shared" si="0"/>
        <v>387</v>
      </c>
      <c r="F14" s="1">
        <f>Table_0__4[[#This Row],[Population'[7']]]/Table_0__4[[#This Row],[Area]]</f>
        <v>168.60206718346254</v>
      </c>
    </row>
    <row r="15" spans="1:6" x14ac:dyDescent="0.45">
      <c r="A15" s="1" t="s">
        <v>5730</v>
      </c>
      <c r="B15" s="1" t="s">
        <v>66</v>
      </c>
      <c r="C15" s="1" t="s">
        <v>5731</v>
      </c>
      <c r="D15" s="1" t="s">
        <v>5732</v>
      </c>
      <c r="E15" s="1">
        <f t="shared" si="0"/>
        <v>1112</v>
      </c>
      <c r="F15" s="1">
        <f>Table_0__4[[#This Row],[Population'[7']]]/Table_0__4[[#This Row],[Area]]</f>
        <v>138.48021582733813</v>
      </c>
    </row>
    <row r="16" spans="1:6" x14ac:dyDescent="0.45">
      <c r="A16" s="1" t="s">
        <v>5733</v>
      </c>
      <c r="B16" s="1" t="s">
        <v>70</v>
      </c>
      <c r="C16" s="1" t="s">
        <v>5734</v>
      </c>
      <c r="D16" s="1" t="s">
        <v>2158</v>
      </c>
      <c r="E16" s="1">
        <f t="shared" si="0"/>
        <v>760</v>
      </c>
      <c r="F16" s="1">
        <f>Table_0__4[[#This Row],[Population'[7']]]/Table_0__4[[#This Row],[Area]]</f>
        <v>656.42894736842106</v>
      </c>
    </row>
    <row r="17" spans="1:6" x14ac:dyDescent="0.45">
      <c r="A17" s="1" t="s">
        <v>5735</v>
      </c>
      <c r="B17" s="1" t="s">
        <v>74</v>
      </c>
      <c r="C17" s="1" t="s">
        <v>5736</v>
      </c>
      <c r="D17" s="1" t="s">
        <v>1547</v>
      </c>
      <c r="E17" s="1">
        <f t="shared" si="0"/>
        <v>609</v>
      </c>
      <c r="F17" s="1">
        <f>Table_0__4[[#This Row],[Population'[7']]]/Table_0__4[[#This Row],[Area]]</f>
        <v>65.66174055829228</v>
      </c>
    </row>
    <row r="18" spans="1:6" x14ac:dyDescent="0.45">
      <c r="A18" s="1" t="s">
        <v>5737</v>
      </c>
      <c r="B18" s="1" t="s">
        <v>79</v>
      </c>
      <c r="C18" s="1" t="s">
        <v>5738</v>
      </c>
      <c r="D18" s="1" t="s">
        <v>5739</v>
      </c>
      <c r="E18" s="1">
        <f t="shared" si="0"/>
        <v>1154</v>
      </c>
      <c r="F18" s="1">
        <f>Table_0__4[[#This Row],[Population'[7']]]/Table_0__4[[#This Row],[Area]]</f>
        <v>70.746967071057199</v>
      </c>
    </row>
    <row r="19" spans="1:6" x14ac:dyDescent="0.45">
      <c r="A19" s="1" t="s">
        <v>2236</v>
      </c>
      <c r="B19" s="1" t="s">
        <v>84</v>
      </c>
      <c r="C19" s="1" t="s">
        <v>5740</v>
      </c>
      <c r="D19" s="1" t="s">
        <v>2867</v>
      </c>
      <c r="E19" s="1">
        <f t="shared" si="0"/>
        <v>898</v>
      </c>
      <c r="F19" s="1">
        <f>Table_0__4[[#This Row],[Population'[7']]]/Table_0__4[[#This Row],[Area]]</f>
        <v>43.694877505567931</v>
      </c>
    </row>
    <row r="20" spans="1:6" x14ac:dyDescent="0.45">
      <c r="A20" s="1" t="s">
        <v>621</v>
      </c>
      <c r="B20" s="1" t="s">
        <v>89</v>
      </c>
      <c r="C20" s="1" t="s">
        <v>5741</v>
      </c>
      <c r="D20" s="1" t="s">
        <v>4226</v>
      </c>
      <c r="E20" s="1">
        <f t="shared" si="0"/>
        <v>490</v>
      </c>
      <c r="F20" s="1">
        <f>Table_0__4[[#This Row],[Population'[7']]]/Table_0__4[[#This Row],[Area]]</f>
        <v>137.33673469387756</v>
      </c>
    </row>
    <row r="21" spans="1:6" x14ac:dyDescent="0.45">
      <c r="A21" s="1" t="s">
        <v>642</v>
      </c>
      <c r="B21" s="1" t="s">
        <v>93</v>
      </c>
      <c r="C21" s="1" t="s">
        <v>5742</v>
      </c>
      <c r="D21" s="1" t="s">
        <v>5743</v>
      </c>
      <c r="E21" s="1">
        <f t="shared" si="0"/>
        <v>1038</v>
      </c>
      <c r="F21" s="1">
        <f>Table_0__4[[#This Row],[Population'[7']]]/Table_0__4[[#This Row],[Area]]</f>
        <v>85.515414258188827</v>
      </c>
    </row>
    <row r="22" spans="1:6" x14ac:dyDescent="0.45">
      <c r="A22" s="1" t="s">
        <v>2246</v>
      </c>
      <c r="B22" s="1" t="s">
        <v>98</v>
      </c>
      <c r="C22" s="1" t="s">
        <v>5744</v>
      </c>
      <c r="D22" s="1" t="s">
        <v>3133</v>
      </c>
      <c r="E22" s="1">
        <f t="shared" si="0"/>
        <v>551</v>
      </c>
      <c r="F22" s="1">
        <f>Table_0__4[[#This Row],[Population'[7']]]/Table_0__4[[#This Row],[Area]]</f>
        <v>427.23411978221418</v>
      </c>
    </row>
    <row r="23" spans="1:6" x14ac:dyDescent="0.45">
      <c r="A23" s="1" t="s">
        <v>5745</v>
      </c>
      <c r="B23" s="1" t="s">
        <v>103</v>
      </c>
      <c r="C23" s="1" t="s">
        <v>5746</v>
      </c>
      <c r="D23" s="1" t="s">
        <v>5747</v>
      </c>
      <c r="E23" s="1">
        <f t="shared" si="0"/>
        <v>558</v>
      </c>
      <c r="F23" s="1">
        <f>Table_0__4[[#This Row],[Population'[7']]]/Table_0__4[[#This Row],[Area]]</f>
        <v>480.46594982078852</v>
      </c>
    </row>
    <row r="24" spans="1:6" x14ac:dyDescent="0.45">
      <c r="A24" s="1" t="s">
        <v>2468</v>
      </c>
      <c r="B24" s="1" t="s">
        <v>106</v>
      </c>
      <c r="C24" s="1" t="s">
        <v>5748</v>
      </c>
      <c r="D24" s="1" t="s">
        <v>3248</v>
      </c>
      <c r="E24" s="1">
        <f t="shared" si="0"/>
        <v>191</v>
      </c>
      <c r="F24" s="1">
        <f>Table_0__4[[#This Row],[Population'[7']]]/Table_0__4[[#This Row],[Area]]</f>
        <v>2926.5916230366493</v>
      </c>
    </row>
    <row r="25" spans="1:6" x14ac:dyDescent="0.45">
      <c r="A25" s="1" t="s">
        <v>2848</v>
      </c>
      <c r="B25" s="1" t="s">
        <v>110</v>
      </c>
      <c r="C25" s="1" t="s">
        <v>5749</v>
      </c>
      <c r="D25" s="1" t="s">
        <v>5750</v>
      </c>
      <c r="E25" s="1">
        <f t="shared" si="0"/>
        <v>832</v>
      </c>
      <c r="F25" s="1">
        <f>Table_0__4[[#This Row],[Population'[7']]]/Table_0__4[[#This Row],[Area]]</f>
        <v>38.396634615384613</v>
      </c>
    </row>
    <row r="26" spans="1:6" x14ac:dyDescent="0.45">
      <c r="A26" s="1" t="s">
        <v>5028</v>
      </c>
      <c r="B26" s="1" t="s">
        <v>114</v>
      </c>
      <c r="C26" s="1" t="s">
        <v>5751</v>
      </c>
      <c r="D26" s="1" t="s">
        <v>5752</v>
      </c>
      <c r="E26" s="1">
        <f t="shared" si="0"/>
        <v>799</v>
      </c>
      <c r="F26" s="1">
        <f>Table_0__4[[#This Row],[Population'[7']]]/Table_0__4[[#This Row],[Area]]</f>
        <v>351.14643304130163</v>
      </c>
    </row>
    <row r="27" spans="1:6" x14ac:dyDescent="0.45">
      <c r="A27" s="1" t="s">
        <v>129</v>
      </c>
      <c r="B27" s="1" t="s">
        <v>118</v>
      </c>
      <c r="C27" s="1" t="s">
        <v>5753</v>
      </c>
      <c r="D27" s="1" t="s">
        <v>3013</v>
      </c>
      <c r="E27" s="1">
        <f t="shared" si="0"/>
        <v>798</v>
      </c>
      <c r="F27" s="1">
        <f>Table_0__4[[#This Row],[Population'[7']]]/Table_0__4[[#This Row],[Area]]</f>
        <v>171.18546365914787</v>
      </c>
    </row>
    <row r="28" spans="1:6" x14ac:dyDescent="0.45">
      <c r="A28" s="1" t="s">
        <v>5754</v>
      </c>
      <c r="B28" s="1" t="s">
        <v>122</v>
      </c>
      <c r="C28" s="1" t="s">
        <v>5755</v>
      </c>
      <c r="D28" s="1" t="s">
        <v>2655</v>
      </c>
      <c r="E28" s="1">
        <f t="shared" si="0"/>
        <v>431</v>
      </c>
      <c r="F28" s="1">
        <f>Table_0__4[[#This Row],[Population'[7']]]/Table_0__4[[#This Row],[Area]]</f>
        <v>17.902552204176335</v>
      </c>
    </row>
    <row r="29" spans="1:6" x14ac:dyDescent="0.45">
      <c r="A29" s="1" t="s">
        <v>80</v>
      </c>
      <c r="B29" s="1" t="s">
        <v>126</v>
      </c>
      <c r="C29" s="1" t="s">
        <v>5756</v>
      </c>
      <c r="D29" s="1" t="s">
        <v>5757</v>
      </c>
      <c r="E29" s="1">
        <f t="shared" si="0"/>
        <v>771</v>
      </c>
      <c r="F29" s="1">
        <f>Table_0__4[[#This Row],[Population'[7']]]/Table_0__4[[#This Row],[Area]]</f>
        <v>194.05706874189366</v>
      </c>
    </row>
    <row r="30" spans="1:6" x14ac:dyDescent="0.45">
      <c r="A30" s="1" t="s">
        <v>694</v>
      </c>
      <c r="B30" s="1" t="s">
        <v>130</v>
      </c>
      <c r="C30" s="1" t="s">
        <v>5758</v>
      </c>
      <c r="D30" s="1" t="s">
        <v>4284</v>
      </c>
      <c r="E30" s="1">
        <f t="shared" si="0"/>
        <v>438</v>
      </c>
      <c r="F30" s="1">
        <f>Table_0__4[[#This Row],[Population'[7']]]/Table_0__4[[#This Row],[Area]]</f>
        <v>33.892694063926939</v>
      </c>
    </row>
    <row r="31" spans="1:6" x14ac:dyDescent="0.45">
      <c r="A31" s="1" t="s">
        <v>141</v>
      </c>
      <c r="B31" s="1" t="s">
        <v>133</v>
      </c>
      <c r="C31" s="1" t="s">
        <v>5759</v>
      </c>
      <c r="D31" s="1" t="s">
        <v>2383</v>
      </c>
      <c r="E31" s="1">
        <f t="shared" si="0"/>
        <v>578</v>
      </c>
      <c r="F31" s="1">
        <f>Table_0__4[[#This Row],[Population'[7']]]/Table_0__4[[#This Row],[Area]]</f>
        <v>66.930795847750872</v>
      </c>
    </row>
    <row r="32" spans="1:6" x14ac:dyDescent="0.45">
      <c r="A32" s="1" t="s">
        <v>5760</v>
      </c>
      <c r="B32" s="1" t="s">
        <v>138</v>
      </c>
      <c r="C32" s="1" t="s">
        <v>5761</v>
      </c>
      <c r="D32" s="1" t="s">
        <v>5762</v>
      </c>
      <c r="E32" s="1">
        <f t="shared" si="0"/>
        <v>889</v>
      </c>
      <c r="F32" s="1">
        <f>Table_0__4[[#This Row],[Population'[7']]]/Table_0__4[[#This Row],[Area]]</f>
        <v>51.645669291338585</v>
      </c>
    </row>
    <row r="33" spans="1:6" x14ac:dyDescent="0.45">
      <c r="A33" s="1" t="s">
        <v>5763</v>
      </c>
      <c r="B33" s="1" t="s">
        <v>142</v>
      </c>
      <c r="C33" s="1" t="s">
        <v>5764</v>
      </c>
      <c r="D33" s="1" t="s">
        <v>4364</v>
      </c>
      <c r="E33" s="1">
        <f t="shared" ref="E33:E68" si="1">VALUE(LEFT(D33,SEARCH("sq",D33)-2))</f>
        <v>834</v>
      </c>
      <c r="F33" s="1">
        <f>Table_0__4[[#This Row],[Population'[7']]]/Table_0__4[[#This Row],[Area]]</f>
        <v>106.57074340527578</v>
      </c>
    </row>
    <row r="34" spans="1:6" x14ac:dyDescent="0.45">
      <c r="A34" s="1" t="s">
        <v>160</v>
      </c>
      <c r="B34" s="1" t="s">
        <v>146</v>
      </c>
      <c r="C34" s="1" t="s">
        <v>5765</v>
      </c>
      <c r="D34" s="1" t="s">
        <v>2437</v>
      </c>
      <c r="E34" s="1">
        <f t="shared" si="1"/>
        <v>657</v>
      </c>
      <c r="F34" s="1">
        <f>Table_0__4[[#This Row],[Population'[7']]]/Table_0__4[[#This Row],[Area]]</f>
        <v>68.797564687975651</v>
      </c>
    </row>
    <row r="35" spans="1:6" x14ac:dyDescent="0.45">
      <c r="A35" s="1" t="s">
        <v>5766</v>
      </c>
      <c r="B35" s="1" t="s">
        <v>149</v>
      </c>
      <c r="C35" s="1" t="s">
        <v>5767</v>
      </c>
      <c r="D35" s="1" t="s">
        <v>1768</v>
      </c>
      <c r="E35" s="1">
        <f t="shared" si="1"/>
        <v>394</v>
      </c>
      <c r="F35" s="1">
        <f>Table_0__4[[#This Row],[Population'[7']]]/Table_0__4[[#This Row],[Area]]</f>
        <v>62.527918781725887</v>
      </c>
    </row>
    <row r="36" spans="1:6" x14ac:dyDescent="0.45">
      <c r="A36" s="1" t="s">
        <v>5768</v>
      </c>
      <c r="B36" s="1" t="s">
        <v>153</v>
      </c>
      <c r="C36" s="1" t="s">
        <v>5769</v>
      </c>
      <c r="D36" s="1" t="s">
        <v>5770</v>
      </c>
      <c r="E36" s="1">
        <f t="shared" si="1"/>
        <v>465</v>
      </c>
      <c r="F36" s="1">
        <f>Table_0__4[[#This Row],[Population'[7']]]/Table_0__4[[#This Row],[Area]]</f>
        <v>461.15483870967739</v>
      </c>
    </row>
    <row r="37" spans="1:6" x14ac:dyDescent="0.45">
      <c r="A37" s="1" t="s">
        <v>4469</v>
      </c>
      <c r="B37" s="1" t="s">
        <v>157</v>
      </c>
      <c r="C37" s="1" t="s">
        <v>5771</v>
      </c>
      <c r="D37" s="1" t="s">
        <v>5772</v>
      </c>
      <c r="E37" s="1">
        <f t="shared" si="1"/>
        <v>984</v>
      </c>
      <c r="F37" s="1">
        <f>Table_0__4[[#This Row],[Population'[7']]]/Table_0__4[[#This Row],[Area]]</f>
        <v>527.89126016260161</v>
      </c>
    </row>
    <row r="38" spans="1:6" x14ac:dyDescent="0.45">
      <c r="A38" s="1" t="s">
        <v>172</v>
      </c>
      <c r="B38" s="1" t="s">
        <v>161</v>
      </c>
      <c r="C38" s="1" t="s">
        <v>5773</v>
      </c>
      <c r="D38" s="1" t="s">
        <v>2467</v>
      </c>
      <c r="E38" s="1">
        <f t="shared" si="1"/>
        <v>363</v>
      </c>
      <c r="F38" s="1">
        <f>Table_0__4[[#This Row],[Population'[7']]]/Table_0__4[[#This Row],[Area]]</f>
        <v>250.98622589531681</v>
      </c>
    </row>
    <row r="39" spans="1:6" x14ac:dyDescent="0.45">
      <c r="A39" s="1" t="s">
        <v>5774</v>
      </c>
      <c r="B39" s="1" t="s">
        <v>165</v>
      </c>
      <c r="C39" s="1" t="s">
        <v>5775</v>
      </c>
      <c r="D39" s="1" t="s">
        <v>2467</v>
      </c>
      <c r="E39" s="1">
        <f t="shared" si="1"/>
        <v>363</v>
      </c>
      <c r="F39" s="1">
        <f>Table_0__4[[#This Row],[Population'[7']]]/Table_0__4[[#This Row],[Area]]</f>
        <v>367.95592286501375</v>
      </c>
    </row>
    <row r="40" spans="1:6" x14ac:dyDescent="0.45">
      <c r="A40" s="1" t="s">
        <v>5776</v>
      </c>
      <c r="B40" s="1" t="s">
        <v>169</v>
      </c>
      <c r="C40" s="1" t="s">
        <v>5777</v>
      </c>
      <c r="D40" s="1" t="s">
        <v>1455</v>
      </c>
      <c r="E40" s="1">
        <f t="shared" si="1"/>
        <v>349</v>
      </c>
      <c r="F40" s="1">
        <f>Table_0__4[[#This Row],[Population'[7']]]/Table_0__4[[#This Row],[Area]]</f>
        <v>1001.4240687679084</v>
      </c>
    </row>
    <row r="41" spans="1:6" x14ac:dyDescent="0.45">
      <c r="A41" s="1" t="s">
        <v>5778</v>
      </c>
      <c r="B41" s="1" t="s">
        <v>173</v>
      </c>
      <c r="C41" s="1" t="s">
        <v>5779</v>
      </c>
      <c r="D41" s="1" t="s">
        <v>5780</v>
      </c>
      <c r="E41" s="1">
        <f t="shared" si="1"/>
        <v>907</v>
      </c>
      <c r="F41" s="1">
        <f>Table_0__4[[#This Row],[Population'[7']]]/Table_0__4[[#This Row],[Area]]</f>
        <v>353.82359426681364</v>
      </c>
    </row>
    <row r="42" spans="1:6" x14ac:dyDescent="0.45">
      <c r="A42" s="1" t="s">
        <v>5781</v>
      </c>
      <c r="B42" s="1" t="s">
        <v>177</v>
      </c>
      <c r="C42" s="1" t="s">
        <v>5782</v>
      </c>
      <c r="D42" s="1" t="s">
        <v>5783</v>
      </c>
      <c r="E42" s="1">
        <f t="shared" si="1"/>
        <v>1244</v>
      </c>
      <c r="F42" s="1">
        <f>Table_0__4[[#This Row],[Population'[7']]]/Table_0__4[[#This Row],[Area]]</f>
        <v>93.336816720257232</v>
      </c>
    </row>
    <row r="43" spans="1:6" x14ac:dyDescent="0.45">
      <c r="A43" s="1" t="s">
        <v>5784</v>
      </c>
      <c r="B43" s="1" t="s">
        <v>181</v>
      </c>
      <c r="C43" s="1" t="s">
        <v>5785</v>
      </c>
      <c r="D43" s="1" t="s">
        <v>5772</v>
      </c>
      <c r="E43" s="1">
        <f t="shared" si="1"/>
        <v>984</v>
      </c>
      <c r="F43" s="1">
        <f>Table_0__4[[#This Row],[Population'[7']]]/Table_0__4[[#This Row],[Area]]</f>
        <v>44.15650406504065</v>
      </c>
    </row>
    <row r="44" spans="1:6" x14ac:dyDescent="0.45">
      <c r="A44" s="1" t="s">
        <v>2359</v>
      </c>
      <c r="B44" s="1" t="s">
        <v>185</v>
      </c>
      <c r="C44" s="1" t="s">
        <v>5786</v>
      </c>
      <c r="D44" s="1" t="s">
        <v>1628</v>
      </c>
      <c r="E44" s="1">
        <f t="shared" si="1"/>
        <v>683</v>
      </c>
      <c r="F44" s="1">
        <f>Table_0__4[[#This Row],[Population'[7']]]/Table_0__4[[#This Row],[Area]]</f>
        <v>170.77306002928259</v>
      </c>
    </row>
    <row r="45" spans="1:6" x14ac:dyDescent="0.45">
      <c r="A45" s="1" t="s">
        <v>5787</v>
      </c>
      <c r="B45" s="1" t="s">
        <v>189</v>
      </c>
      <c r="C45" s="1" t="s">
        <v>5788</v>
      </c>
      <c r="D45" s="1" t="s">
        <v>4142</v>
      </c>
      <c r="E45" s="1">
        <f t="shared" si="1"/>
        <v>415</v>
      </c>
      <c r="F45" s="1">
        <f>Table_0__4[[#This Row],[Population'[7']]]/Table_0__4[[#This Row],[Area]]</f>
        <v>112.4867469879518</v>
      </c>
    </row>
    <row r="46" spans="1:6" x14ac:dyDescent="0.45">
      <c r="A46" s="1" t="s">
        <v>85</v>
      </c>
      <c r="B46" s="1" t="s">
        <v>193</v>
      </c>
      <c r="C46" s="1" t="s">
        <v>5789</v>
      </c>
      <c r="D46" s="1" t="s">
        <v>5790</v>
      </c>
      <c r="E46" s="1">
        <f t="shared" si="1"/>
        <v>617</v>
      </c>
      <c r="F46" s="1">
        <f>Table_0__4[[#This Row],[Population'[7']]]/Table_0__4[[#This Row],[Area]]</f>
        <v>275.27066450567258</v>
      </c>
    </row>
    <row r="47" spans="1:6" x14ac:dyDescent="0.45">
      <c r="A47" s="1" t="s">
        <v>11</v>
      </c>
      <c r="B47" s="1" t="s">
        <v>198</v>
      </c>
      <c r="C47" s="1" t="s">
        <v>5791</v>
      </c>
      <c r="D47" s="1" t="s">
        <v>2489</v>
      </c>
      <c r="E47" s="1">
        <f t="shared" si="1"/>
        <v>487</v>
      </c>
      <c r="F47" s="1">
        <f>Table_0__4[[#This Row],[Population'[7']]]/Table_0__4[[#This Row],[Area]]</f>
        <v>1642.4517453798767</v>
      </c>
    </row>
    <row r="48" spans="1:6" x14ac:dyDescent="0.45">
      <c r="A48" s="1" t="s">
        <v>5792</v>
      </c>
      <c r="B48" s="1" t="s">
        <v>202</v>
      </c>
      <c r="C48" s="1" t="s">
        <v>5793</v>
      </c>
      <c r="D48" s="1" t="s">
        <v>5794</v>
      </c>
      <c r="E48" s="1">
        <f t="shared" si="1"/>
        <v>132</v>
      </c>
      <c r="F48" s="1">
        <f>Table_0__4[[#This Row],[Population'[7']]]/Table_0__4[[#This Row],[Area]]</f>
        <v>138.38636363636363</v>
      </c>
    </row>
    <row r="49" spans="1:6" x14ac:dyDescent="0.45">
      <c r="A49" s="1" t="s">
        <v>4774</v>
      </c>
      <c r="B49" s="1" t="s">
        <v>207</v>
      </c>
      <c r="C49" s="1" t="s">
        <v>5795</v>
      </c>
      <c r="D49" s="1" t="s">
        <v>1789</v>
      </c>
      <c r="E49" s="1">
        <f t="shared" si="1"/>
        <v>377</v>
      </c>
      <c r="F49" s="1">
        <f>Table_0__4[[#This Row],[Population'[7']]]/Table_0__4[[#This Row],[Area]]</f>
        <v>789.74801061007963</v>
      </c>
    </row>
    <row r="50" spans="1:6" x14ac:dyDescent="0.45">
      <c r="A50" s="1" t="s">
        <v>5796</v>
      </c>
      <c r="B50" s="1" t="s">
        <v>211</v>
      </c>
      <c r="C50" s="1" t="s">
        <v>5797</v>
      </c>
      <c r="D50" s="1" t="s">
        <v>2897</v>
      </c>
      <c r="E50" s="1">
        <f t="shared" si="1"/>
        <v>477</v>
      </c>
      <c r="F50" s="1">
        <f>Table_0__4[[#This Row],[Population'[7']]]/Table_0__4[[#This Row],[Area]]</f>
        <v>198.17190775681343</v>
      </c>
    </row>
    <row r="51" spans="1:6" x14ac:dyDescent="0.45">
      <c r="A51" s="1" t="s">
        <v>224</v>
      </c>
      <c r="B51" s="1" t="s">
        <v>214</v>
      </c>
      <c r="C51" s="1" t="s">
        <v>5798</v>
      </c>
      <c r="D51" s="1" t="s">
        <v>1511</v>
      </c>
      <c r="E51" s="1">
        <f t="shared" si="1"/>
        <v>556</v>
      </c>
      <c r="F51" s="1">
        <f>Table_0__4[[#This Row],[Population'[7']]]/Table_0__4[[#This Row],[Area]]</f>
        <v>82.678057553956833</v>
      </c>
    </row>
    <row r="52" spans="1:6" x14ac:dyDescent="0.45">
      <c r="A52" s="1" t="s">
        <v>5799</v>
      </c>
      <c r="B52" s="1" t="s">
        <v>217</v>
      </c>
      <c r="C52" s="1" t="s">
        <v>5800</v>
      </c>
      <c r="D52" s="1" t="s">
        <v>1664</v>
      </c>
      <c r="E52" s="1">
        <f t="shared" si="1"/>
        <v>143</v>
      </c>
      <c r="F52" s="1">
        <f>Table_0__4[[#This Row],[Population'[7']]]/Table_0__4[[#This Row],[Area]]</f>
        <v>10671.370629370629</v>
      </c>
    </row>
    <row r="53" spans="1:6" x14ac:dyDescent="0.45">
      <c r="A53" s="1" t="s">
        <v>21</v>
      </c>
      <c r="B53" s="1" t="s">
        <v>221</v>
      </c>
      <c r="C53" s="1" t="s">
        <v>5801</v>
      </c>
      <c r="D53" s="1" t="s">
        <v>1420</v>
      </c>
      <c r="E53" s="1">
        <f t="shared" si="1"/>
        <v>567</v>
      </c>
      <c r="F53" s="1">
        <f>Table_0__4[[#This Row],[Population'[7']]]/Table_0__4[[#This Row],[Area]]</f>
        <v>101.17989417989418</v>
      </c>
    </row>
    <row r="54" spans="1:6" x14ac:dyDescent="0.45">
      <c r="A54" s="1" t="s">
        <v>5802</v>
      </c>
      <c r="B54" s="1" t="s">
        <v>225</v>
      </c>
      <c r="C54" s="1" t="s">
        <v>5803</v>
      </c>
      <c r="D54" s="1" t="s">
        <v>5804</v>
      </c>
      <c r="E54" s="1">
        <f t="shared" si="1"/>
        <v>1081</v>
      </c>
      <c r="F54" s="1">
        <f>Table_0__4[[#This Row],[Population'[7']]]/Table_0__4[[#This Row],[Area]]</f>
        <v>16.148936170212767</v>
      </c>
    </row>
    <row r="55" spans="1:6" x14ac:dyDescent="0.45">
      <c r="A55" s="1" t="s">
        <v>5805</v>
      </c>
      <c r="B55" s="1" t="s">
        <v>231</v>
      </c>
      <c r="C55" s="1" t="s">
        <v>5806</v>
      </c>
      <c r="D55" s="1" t="s">
        <v>2873</v>
      </c>
      <c r="E55" s="1">
        <f t="shared" si="1"/>
        <v>778</v>
      </c>
      <c r="F55" s="1">
        <f>Table_0__4[[#This Row],[Population'[7']]]/Table_0__4[[#This Row],[Area]]</f>
        <v>190.60282776349615</v>
      </c>
    </row>
    <row r="56" spans="1:6" x14ac:dyDescent="0.45">
      <c r="A56" s="1" t="s">
        <v>5807</v>
      </c>
      <c r="B56" s="1" t="s">
        <v>234</v>
      </c>
      <c r="C56" s="1" t="s">
        <v>5808</v>
      </c>
      <c r="D56" s="1" t="s">
        <v>5809</v>
      </c>
      <c r="E56" s="1">
        <f t="shared" si="1"/>
        <v>332</v>
      </c>
      <c r="F56" s="1">
        <f>Table_0__4[[#This Row],[Population'[7']]]/Table_0__4[[#This Row],[Area]]</f>
        <v>119.58433734939759</v>
      </c>
    </row>
    <row r="57" spans="1:6" x14ac:dyDescent="0.45">
      <c r="A57" s="1" t="s">
        <v>3451</v>
      </c>
      <c r="B57" s="1" t="s">
        <v>238</v>
      </c>
      <c r="C57" s="1" t="s">
        <v>5810</v>
      </c>
      <c r="D57" s="1" t="s">
        <v>5804</v>
      </c>
      <c r="E57" s="1">
        <f t="shared" si="1"/>
        <v>1081</v>
      </c>
      <c r="F57" s="1">
        <f>Table_0__4[[#This Row],[Population'[7']]]/Table_0__4[[#This Row],[Area]]</f>
        <v>71.916743755781681</v>
      </c>
    </row>
    <row r="58" spans="1:6" x14ac:dyDescent="0.45">
      <c r="A58" s="1" t="s">
        <v>2578</v>
      </c>
      <c r="B58" s="1" t="s">
        <v>242</v>
      </c>
      <c r="C58" s="1" t="s">
        <v>5811</v>
      </c>
      <c r="D58" s="1" t="s">
        <v>1611</v>
      </c>
      <c r="E58" s="1">
        <f t="shared" si="1"/>
        <v>452</v>
      </c>
      <c r="F58" s="1">
        <f>Table_0__4[[#This Row],[Population'[7']]]/Table_0__4[[#This Row],[Area]]</f>
        <v>14.221238938053098</v>
      </c>
    </row>
    <row r="59" spans="1:6" x14ac:dyDescent="0.45">
      <c r="A59" s="1" t="s">
        <v>5812</v>
      </c>
      <c r="B59" s="1" t="s">
        <v>246</v>
      </c>
      <c r="C59" s="1" t="s">
        <v>5813</v>
      </c>
      <c r="D59" s="1" t="s">
        <v>5750</v>
      </c>
      <c r="E59" s="1">
        <f t="shared" si="1"/>
        <v>832</v>
      </c>
      <c r="F59" s="1">
        <f>Table_0__4[[#This Row],[Population'[7']]]/Table_0__4[[#This Row],[Area]]</f>
        <v>52.11057692307692</v>
      </c>
    </row>
    <row r="60" spans="1:6" x14ac:dyDescent="0.45">
      <c r="A60" s="1" t="s">
        <v>4990</v>
      </c>
      <c r="B60" s="1" t="s">
        <v>250</v>
      </c>
      <c r="C60" s="1" t="s">
        <v>5814</v>
      </c>
      <c r="D60" s="1" t="s">
        <v>5815</v>
      </c>
      <c r="E60" s="1">
        <f t="shared" si="1"/>
        <v>1137</v>
      </c>
      <c r="F60" s="1">
        <f>Table_0__4[[#This Row],[Population'[7']]]/Table_0__4[[#This Row],[Area]]</f>
        <v>36.922603342128411</v>
      </c>
    </row>
    <row r="61" spans="1:6" x14ac:dyDescent="0.45">
      <c r="A61" s="1" t="s">
        <v>573</v>
      </c>
      <c r="B61" s="1" t="s">
        <v>254</v>
      </c>
      <c r="C61" s="1" t="s">
        <v>5816</v>
      </c>
      <c r="D61" s="1" t="s">
        <v>5817</v>
      </c>
      <c r="E61" s="1">
        <f t="shared" si="1"/>
        <v>317</v>
      </c>
      <c r="F61" s="1">
        <f>Table_0__4[[#This Row],[Population'[7']]]/Table_0__4[[#This Row],[Area]]</f>
        <v>141.78864353312304</v>
      </c>
    </row>
    <row r="62" spans="1:6" x14ac:dyDescent="0.45">
      <c r="A62" s="1" t="s">
        <v>5818</v>
      </c>
      <c r="B62" s="1" t="s">
        <v>258</v>
      </c>
      <c r="C62" s="1" t="s">
        <v>5819</v>
      </c>
      <c r="D62" s="1" t="s">
        <v>1628</v>
      </c>
      <c r="E62" s="1">
        <f t="shared" si="1"/>
        <v>683</v>
      </c>
      <c r="F62" s="1">
        <f>Table_0__4[[#This Row],[Population'[7']]]/Table_0__4[[#This Row],[Area]]</f>
        <v>80.503660322108345</v>
      </c>
    </row>
    <row r="63" spans="1:6" x14ac:dyDescent="0.45">
      <c r="A63" s="1" t="s">
        <v>1746</v>
      </c>
      <c r="B63" s="1" t="s">
        <v>262</v>
      </c>
      <c r="C63" s="1" t="s">
        <v>5820</v>
      </c>
      <c r="D63" s="1" t="s">
        <v>2867</v>
      </c>
      <c r="E63" s="1">
        <f t="shared" si="1"/>
        <v>898</v>
      </c>
      <c r="F63" s="1">
        <f>Table_0__4[[#This Row],[Population'[7']]]/Table_0__4[[#This Row],[Area]]</f>
        <v>46.564587973273944</v>
      </c>
    </row>
    <row r="64" spans="1:6" x14ac:dyDescent="0.45">
      <c r="A64" s="1" t="s">
        <v>62</v>
      </c>
      <c r="B64" s="1" t="s">
        <v>265</v>
      </c>
      <c r="C64" s="1" t="s">
        <v>5821</v>
      </c>
      <c r="D64" s="1" t="s">
        <v>3695</v>
      </c>
      <c r="E64" s="1">
        <f t="shared" si="1"/>
        <v>861</v>
      </c>
      <c r="F64" s="1">
        <f>Table_0__4[[#This Row],[Population'[7']]]/Table_0__4[[#This Row],[Area]]</f>
        <v>241.37049941927989</v>
      </c>
    </row>
    <row r="65" spans="1:6" x14ac:dyDescent="0.45">
      <c r="A65" s="1" t="s">
        <v>2030</v>
      </c>
      <c r="B65" s="1" t="s">
        <v>269</v>
      </c>
      <c r="C65" s="1" t="s">
        <v>5822</v>
      </c>
      <c r="D65" s="1" t="s">
        <v>5503</v>
      </c>
      <c r="E65" s="1">
        <f t="shared" si="1"/>
        <v>751</v>
      </c>
      <c r="F65" s="1">
        <f>Table_0__4[[#This Row],[Population'[7']]]/Table_0__4[[#This Row],[Area]]</f>
        <v>70.335552596537951</v>
      </c>
    </row>
    <row r="66" spans="1:6" x14ac:dyDescent="0.45">
      <c r="A66" s="1" t="s">
        <v>5823</v>
      </c>
      <c r="B66" s="1" t="s">
        <v>273</v>
      </c>
      <c r="C66" s="1" t="s">
        <v>5824</v>
      </c>
      <c r="D66" s="1" t="s">
        <v>5825</v>
      </c>
      <c r="E66" s="1">
        <f t="shared" si="1"/>
        <v>1036</v>
      </c>
      <c r="F66" s="1">
        <f>Table_0__4[[#This Row],[Population'[7']]]/Table_0__4[[#This Row],[Area]]</f>
        <v>352.47972972972974</v>
      </c>
    </row>
    <row r="67" spans="1:6" x14ac:dyDescent="0.45">
      <c r="A67" s="1" t="s">
        <v>5162</v>
      </c>
      <c r="B67" s="1" t="s">
        <v>277</v>
      </c>
      <c r="C67" s="1" t="s">
        <v>5826</v>
      </c>
      <c r="D67" s="1" t="s">
        <v>2458</v>
      </c>
      <c r="E67" s="1">
        <f t="shared" si="1"/>
        <v>405</v>
      </c>
      <c r="F67" s="1">
        <f>Table_0__4[[#This Row],[Population'[7']]]/Table_0__4[[#This Row],[Area]]</f>
        <v>69.817283950617281</v>
      </c>
    </row>
    <row r="68" spans="1:6" x14ac:dyDescent="0.45">
      <c r="A68" s="1" t="s">
        <v>3459</v>
      </c>
      <c r="B68" s="1" t="s">
        <v>282</v>
      </c>
      <c r="C68" s="1" t="s">
        <v>5827</v>
      </c>
      <c r="D68" s="1" t="s">
        <v>5828</v>
      </c>
      <c r="E68" s="1">
        <f t="shared" si="1"/>
        <v>910</v>
      </c>
      <c r="F68" s="1">
        <f>Table_0__4[[#This Row],[Population'[7']]]/Table_0__4[[#This Row],[Area]]</f>
        <v>477.99120879120881</v>
      </c>
    </row>
  </sheetData>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9C65C-EFDF-4348-BE22-D1E9278FBD96}">
  <dimension ref="A1:F6"/>
  <sheetViews>
    <sheetView workbookViewId="0">
      <selection activeCell="F2" sqref="F2"/>
    </sheetView>
  </sheetViews>
  <sheetFormatPr defaultRowHeight="14.25" x14ac:dyDescent="0.45"/>
  <cols>
    <col min="1" max="1" width="17.265625" bestFit="1" customWidth="1"/>
    <col min="2" max="2" width="13.265625" style="11" bestFit="1" customWidth="1"/>
    <col min="3" max="3" width="14.59765625" style="11" bestFit="1" customWidth="1"/>
    <col min="4" max="4" width="17.265625" bestFit="1" customWidth="1"/>
    <col min="5" max="5" width="9.06640625" style="11"/>
  </cols>
  <sheetData>
    <row r="1" spans="1:6" x14ac:dyDescent="0.45">
      <c r="A1" t="s">
        <v>0</v>
      </c>
      <c r="B1" s="11" t="s">
        <v>2185</v>
      </c>
      <c r="C1" s="11" t="s">
        <v>5829</v>
      </c>
      <c r="D1" t="s">
        <v>289</v>
      </c>
      <c r="E1" s="11" t="s">
        <v>292</v>
      </c>
      <c r="F1" t="s">
        <v>7421</v>
      </c>
    </row>
    <row r="2" spans="1:6" x14ac:dyDescent="0.45">
      <c r="A2" s="1" t="s">
        <v>3526</v>
      </c>
      <c r="B2" s="12" t="s">
        <v>10</v>
      </c>
      <c r="C2" s="12" t="s">
        <v>5830</v>
      </c>
      <c r="D2" s="1" t="s">
        <v>5831</v>
      </c>
      <c r="E2" s="12">
        <f>VALUE(LEFT(D2,SEARCH("sq",D2)-2))</f>
        <v>24</v>
      </c>
      <c r="F2" s="12">
        <f>Table_1__28[[#This Row],[Population'[9']]]/Table_1__28[[#This Row],[Area]]</f>
        <v>2078.125</v>
      </c>
    </row>
    <row r="3" spans="1:6" x14ac:dyDescent="0.45">
      <c r="A3" s="1" t="s">
        <v>1390</v>
      </c>
      <c r="B3" s="12" t="s">
        <v>16</v>
      </c>
      <c r="C3" s="12" t="s">
        <v>5832</v>
      </c>
      <c r="D3" s="1" t="s">
        <v>1939</v>
      </c>
      <c r="E3" s="12">
        <f>VALUE(LEFT(D3,SEARCH("sq",D3)-2))</f>
        <v>168</v>
      </c>
      <c r="F3" s="12">
        <f>Table_1__28[[#This Row],[Population'[9']]]/Table_1__28[[#This Row],[Area]]</f>
        <v>989.03571428571433</v>
      </c>
    </row>
    <row r="4" spans="1:6" x14ac:dyDescent="0.45">
      <c r="A4" s="1" t="s">
        <v>5833</v>
      </c>
      <c r="B4" s="12" t="s">
        <v>20</v>
      </c>
      <c r="C4" s="12" t="s">
        <v>5834</v>
      </c>
      <c r="D4" s="1" t="s">
        <v>5835</v>
      </c>
      <c r="E4" s="12">
        <f>VALUE(LEFT(D4,SEARCH("sq",D4)-2))</f>
        <v>102</v>
      </c>
      <c r="F4" s="12">
        <f>Table_1__28[[#This Row],[Population'[9']]]/Table_1__28[[#This Row],[Area]]</f>
        <v>812.62745098039215</v>
      </c>
    </row>
    <row r="5" spans="1:6" x14ac:dyDescent="0.45">
      <c r="A5" s="1" t="s">
        <v>5836</v>
      </c>
      <c r="B5" s="12" t="s">
        <v>25</v>
      </c>
      <c r="C5" s="12" t="s">
        <v>5837</v>
      </c>
      <c r="D5" s="1" t="s">
        <v>3369</v>
      </c>
      <c r="E5" s="12">
        <f>VALUE(LEFT(D5,SEARCH("sq",D5)-2))</f>
        <v>409</v>
      </c>
      <c r="F5" s="12">
        <f>Table_1__28[[#This Row],[Population'[9']]]/Table_1__28[[#This Row],[Area]]</f>
        <v>1532.1931540342298</v>
      </c>
    </row>
    <row r="6" spans="1:6" x14ac:dyDescent="0.45">
      <c r="A6" s="1" t="s">
        <v>62</v>
      </c>
      <c r="B6" s="12" t="s">
        <v>29</v>
      </c>
      <c r="C6" s="12" t="s">
        <v>5838</v>
      </c>
      <c r="D6" s="1" t="s">
        <v>2020</v>
      </c>
      <c r="E6" s="12">
        <f>VALUE(LEFT(D6,SEARCH("sq",D6)-2))</f>
        <v>329</v>
      </c>
      <c r="F6" s="12">
        <f>Table_1__28[[#This Row],[Population'[9']]]/Table_1__28[[#This Row],[Area]]</f>
        <v>385.95440729483283</v>
      </c>
    </row>
  </sheetData>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7CE47-74D6-4B68-BCE2-41D3D2901C37}">
  <dimension ref="A1:F47"/>
  <sheetViews>
    <sheetView workbookViewId="0">
      <selection activeCell="B1" sqref="B1:B1048576"/>
    </sheetView>
  </sheetViews>
  <sheetFormatPr defaultRowHeight="14.25" x14ac:dyDescent="0.45"/>
  <cols>
    <col min="1" max="1" width="18.33203125" bestFit="1" customWidth="1"/>
    <col min="2" max="2" width="13.265625" style="11" bestFit="1" customWidth="1"/>
    <col min="3" max="3" width="12.19921875" style="11" bestFit="1" customWidth="1"/>
    <col min="4" max="4" width="19.6640625" bestFit="1" customWidth="1"/>
    <col min="5" max="5" width="9.06640625" style="11"/>
  </cols>
  <sheetData>
    <row r="1" spans="1:6" x14ac:dyDescent="0.45">
      <c r="A1" t="s">
        <v>0</v>
      </c>
      <c r="B1" s="11" t="s">
        <v>286</v>
      </c>
      <c r="C1" s="11" t="s">
        <v>291</v>
      </c>
      <c r="D1" t="s">
        <v>292</v>
      </c>
      <c r="E1" s="11" t="s">
        <v>4838</v>
      </c>
      <c r="F1" t="s">
        <v>4839</v>
      </c>
    </row>
    <row r="2" spans="1:6" x14ac:dyDescent="0.45">
      <c r="A2" s="1" t="s">
        <v>5839</v>
      </c>
      <c r="B2" s="12" t="s">
        <v>10</v>
      </c>
      <c r="C2" s="12" t="s">
        <v>5840</v>
      </c>
      <c r="D2" s="1" t="s">
        <v>1713</v>
      </c>
      <c r="E2" s="12">
        <f t="shared" ref="E2:E47" si="0">VALUE(LEFT(D2,SEARCH("sq",D2)-2))</f>
        <v>511</v>
      </c>
      <c r="F2" s="14">
        <f>Table_1__29[[#This Row],[Population]]/Table_1__29[[#This Row],[Column1]]</f>
        <v>48.673189823874758</v>
      </c>
    </row>
    <row r="3" spans="1:6" x14ac:dyDescent="0.45">
      <c r="A3" s="1" t="s">
        <v>5841</v>
      </c>
      <c r="B3" s="12" t="s">
        <v>16</v>
      </c>
      <c r="C3" s="12" t="s">
        <v>5842</v>
      </c>
      <c r="D3" s="1" t="s">
        <v>5843</v>
      </c>
      <c r="E3" s="12">
        <f t="shared" si="0"/>
        <v>1080</v>
      </c>
      <c r="F3" s="14">
        <f>Table_1__29[[#This Row],[Population]]/Table_1__29[[#This Row],[Column1]]</f>
        <v>155.05370370370369</v>
      </c>
    </row>
    <row r="4" spans="1:6" x14ac:dyDescent="0.45">
      <c r="A4" s="1" t="s">
        <v>5844</v>
      </c>
      <c r="B4" s="12" t="s">
        <v>20</v>
      </c>
      <c r="C4" s="12" t="s">
        <v>143</v>
      </c>
      <c r="D4" s="1" t="s">
        <v>4092</v>
      </c>
      <c r="E4" s="12">
        <f t="shared" si="0"/>
        <v>413</v>
      </c>
      <c r="F4" s="14">
        <f>Table_1__29[[#This Row],[Population]]/Table_1__29[[#This Row],[Column1]]</f>
        <v>21.900726392251816</v>
      </c>
    </row>
    <row r="5" spans="1:6" x14ac:dyDescent="0.45">
      <c r="A5" s="1" t="s">
        <v>2800</v>
      </c>
      <c r="B5" s="12" t="s">
        <v>25</v>
      </c>
      <c r="C5" s="12" t="s">
        <v>5845</v>
      </c>
      <c r="D5" s="1" t="s">
        <v>5846</v>
      </c>
      <c r="E5" s="12">
        <f t="shared" si="0"/>
        <v>757</v>
      </c>
      <c r="F5" s="14">
        <f>Table_1__29[[#This Row],[Population]]/Table_1__29[[#This Row],[Column1]]</f>
        <v>259.668428005284</v>
      </c>
    </row>
    <row r="6" spans="1:6" x14ac:dyDescent="0.45">
      <c r="A6" s="1" t="s">
        <v>5847</v>
      </c>
      <c r="B6" s="12" t="s">
        <v>29</v>
      </c>
      <c r="C6" s="12" t="s">
        <v>5848</v>
      </c>
      <c r="D6" s="1" t="s">
        <v>2530</v>
      </c>
      <c r="E6" s="12">
        <f t="shared" si="0"/>
        <v>395</v>
      </c>
      <c r="F6" s="14">
        <f>Table_1__29[[#This Row],[Population]]/Table_1__29[[#This Row],[Column1]]</f>
        <v>36.541772151898734</v>
      </c>
    </row>
    <row r="7" spans="1:6" x14ac:dyDescent="0.45">
      <c r="A7" s="1" t="s">
        <v>5849</v>
      </c>
      <c r="B7" s="12" t="s">
        <v>33</v>
      </c>
      <c r="C7" s="12" t="s">
        <v>5850</v>
      </c>
      <c r="D7" s="1" t="s">
        <v>4828</v>
      </c>
      <c r="E7" s="12">
        <f t="shared" si="0"/>
        <v>557</v>
      </c>
      <c r="F7" s="14">
        <f>Table_1__29[[#This Row],[Population]]/Table_1__29[[#This Row],[Column1]]</f>
        <v>38.569120287253142</v>
      </c>
    </row>
    <row r="8" spans="1:6" x14ac:dyDescent="0.45">
      <c r="A8" s="1" t="s">
        <v>4663</v>
      </c>
      <c r="B8" s="12" t="s">
        <v>37</v>
      </c>
      <c r="C8" s="12" t="s">
        <v>5851</v>
      </c>
      <c r="D8" s="1" t="s">
        <v>2767</v>
      </c>
      <c r="E8" s="12">
        <f t="shared" si="0"/>
        <v>576</v>
      </c>
      <c r="F8" s="14">
        <f>Table_1__29[[#This Row],[Population]]/Table_1__29[[#This Row],[Column1]]</f>
        <v>317.96701388888891</v>
      </c>
    </row>
    <row r="9" spans="1:6" x14ac:dyDescent="0.45">
      <c r="A9" s="1" t="s">
        <v>5852</v>
      </c>
      <c r="B9" s="12" t="s">
        <v>41</v>
      </c>
      <c r="C9" s="12" t="s">
        <v>5853</v>
      </c>
      <c r="D9" s="1" t="s">
        <v>5854</v>
      </c>
      <c r="E9" s="12">
        <f t="shared" si="0"/>
        <v>1228</v>
      </c>
      <c r="F9" s="14">
        <f>Table_1__29[[#This Row],[Population]]/Table_1__29[[#This Row],[Column1]]</f>
        <v>171.74104234527687</v>
      </c>
    </row>
    <row r="10" spans="1:6" x14ac:dyDescent="0.45">
      <c r="A10" s="1" t="s">
        <v>40</v>
      </c>
      <c r="B10" s="12" t="s">
        <v>45</v>
      </c>
      <c r="C10" s="12" t="s">
        <v>5855</v>
      </c>
      <c r="D10" s="1" t="s">
        <v>2470</v>
      </c>
      <c r="E10" s="12">
        <f t="shared" si="0"/>
        <v>392</v>
      </c>
      <c r="F10" s="14">
        <f>Table_1__29[[#This Row],[Population]]/Table_1__29[[#This Row],[Column1]]</f>
        <v>37.744897959183675</v>
      </c>
    </row>
    <row r="11" spans="1:6" x14ac:dyDescent="0.45">
      <c r="A11" s="1" t="s">
        <v>5856</v>
      </c>
      <c r="B11" s="12" t="s">
        <v>49</v>
      </c>
      <c r="C11" s="12" t="s">
        <v>5857</v>
      </c>
      <c r="D11" s="1" t="s">
        <v>5858</v>
      </c>
      <c r="E11" s="12">
        <f t="shared" si="0"/>
        <v>1358</v>
      </c>
      <c r="F11" s="14">
        <f>Table_1__29[[#This Row],[Population]]/Table_1__29[[#This Row],[Column1]]</f>
        <v>291.96170839469806</v>
      </c>
    </row>
    <row r="12" spans="1:6" x14ac:dyDescent="0.45">
      <c r="A12" s="1" t="s">
        <v>48</v>
      </c>
      <c r="B12" s="12" t="s">
        <v>53</v>
      </c>
      <c r="C12" s="12" t="s">
        <v>5859</v>
      </c>
      <c r="D12" s="1" t="s">
        <v>2572</v>
      </c>
      <c r="E12" s="12">
        <f t="shared" si="0"/>
        <v>397</v>
      </c>
      <c r="F12" s="14">
        <f>Table_1__29[[#This Row],[Population]]/Table_1__29[[#This Row],[Column1]]</f>
        <v>142.68513853904281</v>
      </c>
    </row>
    <row r="13" spans="1:6" x14ac:dyDescent="0.45">
      <c r="A13" s="1" t="s">
        <v>5733</v>
      </c>
      <c r="B13" s="12" t="s">
        <v>57</v>
      </c>
      <c r="C13" s="12" t="s">
        <v>5860</v>
      </c>
      <c r="D13" s="1" t="s">
        <v>2663</v>
      </c>
      <c r="E13" s="12">
        <f t="shared" si="0"/>
        <v>586</v>
      </c>
      <c r="F13" s="14">
        <f>Table_1__29[[#This Row],[Population]]/Table_1__29[[#This Row],[Column1]]</f>
        <v>54.916382252559728</v>
      </c>
    </row>
    <row r="14" spans="1:6" x14ac:dyDescent="0.45">
      <c r="A14" s="1" t="s">
        <v>5861</v>
      </c>
      <c r="B14" s="12" t="s">
        <v>61</v>
      </c>
      <c r="C14" s="12" t="s">
        <v>5862</v>
      </c>
      <c r="D14" s="1" t="s">
        <v>5084</v>
      </c>
      <c r="E14" s="12">
        <f t="shared" si="0"/>
        <v>806</v>
      </c>
      <c r="F14" s="14">
        <f>Table_1__29[[#This Row],[Population]]/Table_1__29[[#This Row],[Column1]]</f>
        <v>57.088089330024815</v>
      </c>
    </row>
    <row r="15" spans="1:6" x14ac:dyDescent="0.45">
      <c r="A15" s="1" t="s">
        <v>5863</v>
      </c>
      <c r="B15" s="12" t="s">
        <v>66</v>
      </c>
      <c r="C15" s="12" t="s">
        <v>5864</v>
      </c>
      <c r="D15" s="1" t="s">
        <v>5865</v>
      </c>
      <c r="E15" s="12">
        <f t="shared" si="0"/>
        <v>696</v>
      </c>
      <c r="F15" s="14">
        <f>Table_1__29[[#This Row],[Population]]/Table_1__29[[#This Row],[Column1]]</f>
        <v>48.780172413793103</v>
      </c>
    </row>
    <row r="16" spans="1:6" x14ac:dyDescent="0.45">
      <c r="A16" s="1" t="s">
        <v>5866</v>
      </c>
      <c r="B16" s="12" t="s">
        <v>70</v>
      </c>
      <c r="C16" s="12" t="s">
        <v>5867</v>
      </c>
      <c r="D16" s="1" t="s">
        <v>5868</v>
      </c>
      <c r="E16" s="12">
        <f t="shared" si="0"/>
        <v>1133</v>
      </c>
      <c r="F16" s="14">
        <f>Table_1__29[[#This Row],[Population]]/Table_1__29[[#This Row],[Column1]]</f>
        <v>33.471315092674317</v>
      </c>
    </row>
    <row r="17" spans="1:6" x14ac:dyDescent="0.45">
      <c r="A17" s="1" t="s">
        <v>5869</v>
      </c>
      <c r="B17" s="12" t="s">
        <v>74</v>
      </c>
      <c r="C17" s="12" t="s">
        <v>5870</v>
      </c>
      <c r="D17" s="1" t="s">
        <v>1420</v>
      </c>
      <c r="E17" s="12">
        <f t="shared" si="0"/>
        <v>567</v>
      </c>
      <c r="F17" s="14">
        <f>Table_1__29[[#This Row],[Population]]/Table_1__29[[#This Row],[Column1]]</f>
        <v>118.57848324514991</v>
      </c>
    </row>
    <row r="18" spans="1:6" x14ac:dyDescent="0.45">
      <c r="A18" s="1" t="s">
        <v>5871</v>
      </c>
      <c r="B18" s="12" t="s">
        <v>79</v>
      </c>
      <c r="C18" s="12" t="s">
        <v>5872</v>
      </c>
      <c r="D18" s="1" t="s">
        <v>2440</v>
      </c>
      <c r="E18" s="12">
        <f t="shared" si="0"/>
        <v>407</v>
      </c>
      <c r="F18" s="14">
        <f>Table_1__29[[#This Row],[Population]]/Table_1__29[[#This Row],[Column1]]</f>
        <v>75.818181818181813</v>
      </c>
    </row>
    <row r="19" spans="1:6" x14ac:dyDescent="0.45">
      <c r="A19" s="1" t="s">
        <v>3486</v>
      </c>
      <c r="B19" s="12" t="s">
        <v>84</v>
      </c>
      <c r="C19" s="12" t="s">
        <v>5873</v>
      </c>
      <c r="D19" s="1" t="s">
        <v>2650</v>
      </c>
      <c r="E19" s="12">
        <f t="shared" si="0"/>
        <v>577</v>
      </c>
      <c r="F19" s="14">
        <f>Table_1__29[[#This Row],[Population]]/Table_1__29[[#This Row],[Column1]]</f>
        <v>266.50433275563256</v>
      </c>
    </row>
    <row r="20" spans="1:6" x14ac:dyDescent="0.45">
      <c r="A20" s="1" t="s">
        <v>5874</v>
      </c>
      <c r="B20" s="12" t="s">
        <v>89</v>
      </c>
      <c r="C20" s="12" t="s">
        <v>5875</v>
      </c>
      <c r="D20" s="1" t="s">
        <v>3500</v>
      </c>
      <c r="E20" s="12">
        <f t="shared" si="0"/>
        <v>507</v>
      </c>
      <c r="F20" s="14">
        <f>Table_1__29[[#This Row],[Population]]/Table_1__29[[#This Row],[Column1]]</f>
        <v>51.988165680473372</v>
      </c>
    </row>
    <row r="21" spans="1:6" x14ac:dyDescent="0.45">
      <c r="A21" s="1" t="s">
        <v>1364</v>
      </c>
      <c r="B21" s="12" t="s">
        <v>93</v>
      </c>
      <c r="C21" s="12" t="s">
        <v>5876</v>
      </c>
      <c r="D21" s="1" t="s">
        <v>4449</v>
      </c>
      <c r="E21" s="12">
        <f t="shared" si="0"/>
        <v>710</v>
      </c>
      <c r="F21" s="14">
        <f>Table_1__29[[#This Row],[Population]]/Table_1__29[[#This Row],[Column1]]</f>
        <v>31.905633802816901</v>
      </c>
    </row>
    <row r="22" spans="1:6" x14ac:dyDescent="0.45">
      <c r="A22" s="1" t="s">
        <v>5877</v>
      </c>
      <c r="B22" s="12" t="s">
        <v>98</v>
      </c>
      <c r="C22" s="12" t="s">
        <v>5878</v>
      </c>
      <c r="D22" s="1" t="s">
        <v>1492</v>
      </c>
      <c r="E22" s="12">
        <f t="shared" si="0"/>
        <v>804</v>
      </c>
      <c r="F22" s="14">
        <f>Table_1__29[[#This Row],[Population]]/Table_1__29[[#This Row],[Column1]]</f>
        <v>172.56467661691542</v>
      </c>
    </row>
    <row r="23" spans="1:6" x14ac:dyDescent="0.45">
      <c r="A23" s="1" t="s">
        <v>5879</v>
      </c>
      <c r="B23" s="12" t="s">
        <v>103</v>
      </c>
      <c r="C23" s="12" t="s">
        <v>5880</v>
      </c>
      <c r="D23" s="1" t="s">
        <v>5881</v>
      </c>
      <c r="E23" s="12">
        <f t="shared" si="0"/>
        <v>813.55</v>
      </c>
      <c r="F23" s="14">
        <f>Table_1__29[[#This Row],[Population]]/Table_1__29[[#This Row],[Column1]]</f>
        <v>75.470468932456527</v>
      </c>
    </row>
    <row r="24" spans="1:6" x14ac:dyDescent="0.45">
      <c r="A24" s="1" t="s">
        <v>5882</v>
      </c>
      <c r="B24" s="12" t="s">
        <v>106</v>
      </c>
      <c r="C24" s="12" t="s">
        <v>5883</v>
      </c>
      <c r="D24" s="1" t="s">
        <v>2287</v>
      </c>
      <c r="E24" s="12">
        <f t="shared" si="0"/>
        <v>795</v>
      </c>
      <c r="F24" s="14">
        <f>Table_1__29[[#This Row],[Population]]/Table_1__29[[#This Row],[Column1]]</f>
        <v>627.37861635220122</v>
      </c>
    </row>
    <row r="25" spans="1:6" x14ac:dyDescent="0.45">
      <c r="A25" s="1" t="s">
        <v>2874</v>
      </c>
      <c r="B25" s="12" t="s">
        <v>110</v>
      </c>
      <c r="C25" s="12" t="s">
        <v>5884</v>
      </c>
      <c r="D25" s="1" t="s">
        <v>2475</v>
      </c>
      <c r="E25" s="12">
        <f t="shared" si="0"/>
        <v>463</v>
      </c>
      <c r="F25" s="14">
        <f>Table_1__29[[#This Row],[Population]]/Table_1__29[[#This Row],[Column1]]</f>
        <v>151.47516198704105</v>
      </c>
    </row>
    <row r="26" spans="1:6" x14ac:dyDescent="0.45">
      <c r="A26" s="1" t="s">
        <v>5885</v>
      </c>
      <c r="B26" s="12" t="s">
        <v>114</v>
      </c>
      <c r="C26" s="12" t="s">
        <v>5886</v>
      </c>
      <c r="D26" s="1" t="s">
        <v>2129</v>
      </c>
      <c r="E26" s="12">
        <f t="shared" si="0"/>
        <v>563</v>
      </c>
      <c r="F26" s="14">
        <f>Table_1__29[[#This Row],[Population]]/Table_1__29[[#This Row],[Column1]]</f>
        <v>35.385435168738901</v>
      </c>
    </row>
    <row r="27" spans="1:6" x14ac:dyDescent="0.45">
      <c r="A27" s="1" t="s">
        <v>5887</v>
      </c>
      <c r="B27" s="12" t="s">
        <v>118</v>
      </c>
      <c r="C27" s="12" t="s">
        <v>5888</v>
      </c>
      <c r="D27" s="1" t="s">
        <v>5889</v>
      </c>
      <c r="E27" s="12">
        <f t="shared" si="0"/>
        <v>1255</v>
      </c>
      <c r="F27" s="14">
        <f>Table_1__29[[#This Row],[Population]]/Table_1__29[[#This Row],[Column1]]</f>
        <v>256.84621513944222</v>
      </c>
    </row>
    <row r="28" spans="1:6" x14ac:dyDescent="0.45">
      <c r="A28" s="1" t="s">
        <v>1797</v>
      </c>
      <c r="B28" s="12" t="s">
        <v>122</v>
      </c>
      <c r="C28" s="12" t="s">
        <v>5890</v>
      </c>
      <c r="D28" s="1" t="s">
        <v>2927</v>
      </c>
      <c r="E28" s="12">
        <f t="shared" si="0"/>
        <v>700</v>
      </c>
      <c r="F28" s="14">
        <f>Table_1__29[[#This Row],[Population]]/Table_1__29[[#This Row],[Column1]]</f>
        <v>40.664285714285711</v>
      </c>
    </row>
    <row r="29" spans="1:6" x14ac:dyDescent="0.45">
      <c r="A29" s="1" t="s">
        <v>5891</v>
      </c>
      <c r="B29" s="12" t="s">
        <v>126</v>
      </c>
      <c r="C29" s="12" t="s">
        <v>5892</v>
      </c>
      <c r="D29" s="1" t="s">
        <v>4397</v>
      </c>
      <c r="E29" s="12">
        <f t="shared" si="0"/>
        <v>740</v>
      </c>
      <c r="F29" s="14">
        <f>Table_1__29[[#This Row],[Population]]/Table_1__29[[#This Row],[Column1]]</f>
        <v>86.617567567567562</v>
      </c>
    </row>
    <row r="30" spans="1:6" x14ac:dyDescent="0.45">
      <c r="A30" s="1" t="s">
        <v>4469</v>
      </c>
      <c r="B30" s="12" t="s">
        <v>130</v>
      </c>
      <c r="C30" s="12" t="s">
        <v>5893</v>
      </c>
      <c r="D30" s="1" t="s">
        <v>4737</v>
      </c>
      <c r="E30" s="12">
        <f t="shared" si="0"/>
        <v>555</v>
      </c>
      <c r="F30" s="14">
        <f>Table_1__29[[#This Row],[Population]]/Table_1__29[[#This Row],[Column1]]</f>
        <v>161.43063063063062</v>
      </c>
    </row>
    <row r="31" spans="1:6" x14ac:dyDescent="0.45">
      <c r="A31" s="1" t="s">
        <v>1823</v>
      </c>
      <c r="B31" s="12" t="s">
        <v>133</v>
      </c>
      <c r="C31" s="12" t="s">
        <v>5894</v>
      </c>
      <c r="D31" s="1" t="s">
        <v>3639</v>
      </c>
      <c r="E31" s="12">
        <f t="shared" si="0"/>
        <v>724</v>
      </c>
      <c r="F31" s="14">
        <f>Table_1__29[[#This Row],[Population]]/Table_1__29[[#This Row],[Column1]]</f>
        <v>92.233425414364646</v>
      </c>
    </row>
    <row r="32" spans="1:6" x14ac:dyDescent="0.45">
      <c r="A32" s="1" t="s">
        <v>176</v>
      </c>
      <c r="B32" s="12" t="s">
        <v>138</v>
      </c>
      <c r="C32" s="12" t="s">
        <v>5895</v>
      </c>
      <c r="D32" s="1" t="s">
        <v>2538</v>
      </c>
      <c r="E32" s="12">
        <f t="shared" si="0"/>
        <v>411</v>
      </c>
      <c r="F32" s="14">
        <f>Table_1__29[[#This Row],[Population]]/Table_1__29[[#This Row],[Column1]]</f>
        <v>42.907542579075425</v>
      </c>
    </row>
    <row r="33" spans="1:6" x14ac:dyDescent="0.45">
      <c r="A33" s="1" t="s">
        <v>5896</v>
      </c>
      <c r="B33" s="12" t="s">
        <v>142</v>
      </c>
      <c r="C33" s="12" t="s">
        <v>5897</v>
      </c>
      <c r="D33" s="1" t="s">
        <v>5898</v>
      </c>
      <c r="E33" s="12">
        <f t="shared" si="0"/>
        <v>758</v>
      </c>
      <c r="F33" s="14">
        <f>Table_1__29[[#This Row],[Population]]/Table_1__29[[#This Row],[Column1]]</f>
        <v>377.56728232189971</v>
      </c>
    </row>
    <row r="34" spans="1:6" x14ac:dyDescent="0.45">
      <c r="A34" s="1" t="s">
        <v>201</v>
      </c>
      <c r="B34" s="12" t="s">
        <v>149</v>
      </c>
      <c r="C34" s="12" t="s">
        <v>5899</v>
      </c>
      <c r="D34" s="1" t="s">
        <v>1395</v>
      </c>
      <c r="E34" s="12">
        <f t="shared" si="0"/>
        <v>494</v>
      </c>
      <c r="F34" s="14">
        <f>Table_1__29[[#This Row],[Population]]/Table_1__29[[#This Row],[Column1]]</f>
        <v>64.222672064777328</v>
      </c>
    </row>
    <row r="35" spans="1:6" x14ac:dyDescent="0.45">
      <c r="A35" s="1" t="s">
        <v>5900</v>
      </c>
      <c r="B35" s="12" t="s">
        <v>153</v>
      </c>
      <c r="C35" s="12" t="s">
        <v>5901</v>
      </c>
      <c r="D35" s="1" t="s">
        <v>1447</v>
      </c>
      <c r="E35" s="12">
        <f t="shared" si="0"/>
        <v>485</v>
      </c>
      <c r="F35" s="14">
        <f>Table_1__29[[#This Row],[Population]]/Table_1__29[[#This Row],[Column1]]</f>
        <v>55.556701030927833</v>
      </c>
    </row>
    <row r="36" spans="1:6" x14ac:dyDescent="0.45">
      <c r="A36" s="1" t="s">
        <v>5902</v>
      </c>
      <c r="B36" s="12" t="s">
        <v>146</v>
      </c>
      <c r="C36" s="12" t="s">
        <v>5903</v>
      </c>
      <c r="D36" s="1" t="s">
        <v>1768</v>
      </c>
      <c r="E36" s="12">
        <f t="shared" si="0"/>
        <v>394</v>
      </c>
      <c r="F36" s="14">
        <f>Table_1__29[[#This Row],[Population]]/Table_1__29[[#This Row],[Column1]]</f>
        <v>24.474619289340101</v>
      </c>
    </row>
    <row r="37" spans="1:6" x14ac:dyDescent="0.45">
      <c r="A37" s="1" t="s">
        <v>5904</v>
      </c>
      <c r="B37" s="12" t="s">
        <v>157</v>
      </c>
      <c r="C37" s="12" t="s">
        <v>5905</v>
      </c>
      <c r="D37" s="1" t="s">
        <v>4136</v>
      </c>
      <c r="E37" s="12">
        <f t="shared" si="0"/>
        <v>647</v>
      </c>
      <c r="F37" s="14">
        <f>Table_1__29[[#This Row],[Population]]/Table_1__29[[#This Row],[Column1]]</f>
        <v>58.854714064914994</v>
      </c>
    </row>
    <row r="38" spans="1:6" x14ac:dyDescent="0.45">
      <c r="A38" s="1" t="s">
        <v>1888</v>
      </c>
      <c r="B38" s="12" t="s">
        <v>161</v>
      </c>
      <c r="C38" s="12" t="s">
        <v>5906</v>
      </c>
      <c r="D38" s="1" t="s">
        <v>5612</v>
      </c>
      <c r="E38" s="12">
        <f t="shared" si="0"/>
        <v>674</v>
      </c>
      <c r="F38" s="14">
        <f>Table_1__29[[#This Row],[Population]]/Table_1__29[[#This Row],[Column1]]</f>
        <v>113.28635014836796</v>
      </c>
    </row>
    <row r="39" spans="1:6" x14ac:dyDescent="0.45">
      <c r="A39" s="1" t="s">
        <v>5907</v>
      </c>
      <c r="B39" s="12" t="s">
        <v>165</v>
      </c>
      <c r="C39" s="12" t="s">
        <v>5908</v>
      </c>
      <c r="D39" s="1" t="s">
        <v>5909</v>
      </c>
      <c r="E39" s="12">
        <f t="shared" si="0"/>
        <v>1128</v>
      </c>
      <c r="F39" s="14">
        <f>Table_1__29[[#This Row],[Population]]/Table_1__29[[#This Row],[Column1]]</f>
        <v>77.928191489361708</v>
      </c>
    </row>
    <row r="40" spans="1:6" x14ac:dyDescent="0.45">
      <c r="A40" s="1" t="s">
        <v>230</v>
      </c>
      <c r="B40" s="12" t="s">
        <v>169</v>
      </c>
      <c r="C40" s="12" t="s">
        <v>5910</v>
      </c>
      <c r="D40" s="1" t="s">
        <v>1868</v>
      </c>
      <c r="E40" s="12">
        <f t="shared" si="0"/>
        <v>512</v>
      </c>
      <c r="F40" s="14">
        <f>Table_1__29[[#This Row],[Population]]/Table_1__29[[#This Row],[Column1]]</f>
        <v>239.966796875</v>
      </c>
    </row>
    <row r="41" spans="1:6" x14ac:dyDescent="0.45">
      <c r="A41" s="1" t="s">
        <v>2384</v>
      </c>
      <c r="B41" s="12" t="s">
        <v>173</v>
      </c>
      <c r="C41" s="12" t="s">
        <v>5911</v>
      </c>
      <c r="D41" s="1" t="s">
        <v>5912</v>
      </c>
      <c r="E41" s="12">
        <f t="shared" si="0"/>
        <v>772</v>
      </c>
      <c r="F41" s="14">
        <f>Table_1__29[[#This Row],[Population]]/Table_1__29[[#This Row],[Column1]]</f>
        <v>530.50388601036275</v>
      </c>
    </row>
    <row r="42" spans="1:6" x14ac:dyDescent="0.45">
      <c r="A42" s="1" t="s">
        <v>5913</v>
      </c>
      <c r="B42" s="12" t="s">
        <v>177</v>
      </c>
      <c r="C42" s="12" t="s">
        <v>5914</v>
      </c>
      <c r="D42" s="1" t="s">
        <v>3086</v>
      </c>
      <c r="E42" s="12">
        <f t="shared" si="0"/>
        <v>462</v>
      </c>
      <c r="F42" s="14">
        <f>Table_1__29[[#This Row],[Population]]/Table_1__29[[#This Row],[Column1]]</f>
        <v>43.71645021645022</v>
      </c>
    </row>
    <row r="43" spans="1:6" x14ac:dyDescent="0.45">
      <c r="A43" s="1" t="s">
        <v>5915</v>
      </c>
      <c r="B43" s="12" t="s">
        <v>181</v>
      </c>
      <c r="C43" s="12" t="s">
        <v>5916</v>
      </c>
      <c r="D43" s="1" t="s">
        <v>4712</v>
      </c>
      <c r="E43" s="12">
        <f t="shared" si="0"/>
        <v>819</v>
      </c>
      <c r="F43" s="14">
        <f>Table_1__29[[#This Row],[Population]]/Table_1__29[[#This Row],[Column1]]</f>
        <v>368.08669108669108</v>
      </c>
    </row>
    <row r="44" spans="1:6" x14ac:dyDescent="0.45">
      <c r="A44" s="1" t="s">
        <v>253</v>
      </c>
      <c r="B44" s="12" t="s">
        <v>185</v>
      </c>
      <c r="C44" s="12" t="s">
        <v>5917</v>
      </c>
      <c r="D44" s="1" t="s">
        <v>3471</v>
      </c>
      <c r="E44" s="12">
        <f t="shared" si="0"/>
        <v>682</v>
      </c>
      <c r="F44" s="14">
        <f>Table_1__29[[#This Row],[Population]]/Table_1__29[[#This Row],[Column1]]</f>
        <v>157.47214076246334</v>
      </c>
    </row>
    <row r="45" spans="1:6" x14ac:dyDescent="0.45">
      <c r="A45" s="1" t="s">
        <v>573</v>
      </c>
      <c r="B45" s="12" t="s">
        <v>189</v>
      </c>
      <c r="C45" s="12" t="s">
        <v>5918</v>
      </c>
      <c r="D45" s="1" t="s">
        <v>1452</v>
      </c>
      <c r="E45" s="12">
        <f t="shared" si="0"/>
        <v>516</v>
      </c>
      <c r="F45" s="14">
        <f>Table_1__29[[#This Row],[Population]]/Table_1__29[[#This Row],[Column1]]</f>
        <v>53.629844961240309</v>
      </c>
    </row>
    <row r="46" spans="1:6" x14ac:dyDescent="0.45">
      <c r="A46" s="1" t="s">
        <v>5919</v>
      </c>
      <c r="B46" s="12" t="s">
        <v>193</v>
      </c>
      <c r="C46" s="12" t="s">
        <v>5920</v>
      </c>
      <c r="D46" s="1" t="s">
        <v>3275</v>
      </c>
      <c r="E46" s="12">
        <f t="shared" si="0"/>
        <v>937</v>
      </c>
      <c r="F46" s="14">
        <f>Table_1__29[[#This Row],[Population]]/Table_1__29[[#This Row],[Column1]]</f>
        <v>34.103521878335116</v>
      </c>
    </row>
    <row r="47" spans="1:6" x14ac:dyDescent="0.45">
      <c r="A47" s="1" t="s">
        <v>3459</v>
      </c>
      <c r="B47" s="12" t="s">
        <v>198</v>
      </c>
      <c r="C47" s="12" t="s">
        <v>5921</v>
      </c>
      <c r="D47" s="1" t="s">
        <v>5865</v>
      </c>
      <c r="E47" s="12">
        <f t="shared" si="0"/>
        <v>696</v>
      </c>
      <c r="F47" s="14">
        <f>Table_1__29[[#This Row],[Population]]/Table_1__29[[#This Row],[Column1]]</f>
        <v>371.44540229885058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FCFC-70FF-4672-BB0B-B8F47A2F3542}">
  <dimension ref="A1:F16"/>
  <sheetViews>
    <sheetView workbookViewId="0">
      <selection activeCell="E2" sqref="E2"/>
    </sheetView>
  </sheetViews>
  <sheetFormatPr defaultRowHeight="14.25" x14ac:dyDescent="0.45"/>
  <cols>
    <col min="1" max="1" width="15.86328125" bestFit="1" customWidth="1"/>
    <col min="2" max="2" width="13.265625" bestFit="1" customWidth="1"/>
    <col min="3" max="3" width="16.86328125" bestFit="1" customWidth="1"/>
    <col min="4" max="4" width="20.73046875" bestFit="1" customWidth="1"/>
    <col min="5" max="6" width="9.06640625" style="11"/>
  </cols>
  <sheetData>
    <row r="1" spans="1:6" x14ac:dyDescent="0.45">
      <c r="A1" t="s">
        <v>0</v>
      </c>
      <c r="B1" t="s">
        <v>1013</v>
      </c>
      <c r="C1" t="s">
        <v>1014</v>
      </c>
      <c r="D1" t="s">
        <v>1015</v>
      </c>
      <c r="E1" s="11" t="s">
        <v>292</v>
      </c>
      <c r="F1" s="11" t="s">
        <v>7421</v>
      </c>
    </row>
    <row r="2" spans="1:6" x14ac:dyDescent="0.45">
      <c r="A2" s="1" t="s">
        <v>1016</v>
      </c>
      <c r="B2" s="1" t="s">
        <v>10</v>
      </c>
      <c r="C2" s="1" t="s">
        <v>1018</v>
      </c>
      <c r="D2" s="1" t="s">
        <v>1019</v>
      </c>
      <c r="E2" s="12">
        <f t="shared" ref="E2:E16" si="0">VALUE(LEFT(D2,SEARCH("sq",D2)-2))</f>
        <v>11218</v>
      </c>
      <c r="F2" s="14">
        <f>Table_1__12[[#This Row],[Population'[12']]]/Table_1__12[[#This Row],[Area]]</f>
        <v>36.086444007858546</v>
      </c>
    </row>
    <row r="3" spans="1:6" x14ac:dyDescent="0.45">
      <c r="A3" s="1" t="s">
        <v>1020</v>
      </c>
      <c r="B3" s="1" t="s">
        <v>16</v>
      </c>
      <c r="C3" s="1" t="s">
        <v>1022</v>
      </c>
      <c r="D3" s="1" t="s">
        <v>1023</v>
      </c>
      <c r="E3" s="12">
        <f t="shared" si="0"/>
        <v>6219</v>
      </c>
      <c r="F3" s="14">
        <f>Table_1__12[[#This Row],[Population'[12']]]/Table_1__12[[#This Row],[Area]]</f>
        <v>24.508875739644971</v>
      </c>
    </row>
    <row r="4" spans="1:6" x14ac:dyDescent="0.45">
      <c r="A4" s="1" t="s">
        <v>1024</v>
      </c>
      <c r="B4" s="1" t="s">
        <v>20</v>
      </c>
      <c r="C4" s="1" t="s">
        <v>1025</v>
      </c>
      <c r="D4" s="1" t="s">
        <v>1026</v>
      </c>
      <c r="E4" s="12">
        <f t="shared" si="0"/>
        <v>18661</v>
      </c>
      <c r="F4" s="14">
        <f>Table_1__12[[#This Row],[Population'[12']]]/Table_1__12[[#This Row],[Area]]</f>
        <v>39.291228070175436</v>
      </c>
    </row>
    <row r="5" spans="1:6" x14ac:dyDescent="0.45">
      <c r="A5" s="1" t="s">
        <v>1027</v>
      </c>
      <c r="B5" s="1" t="s">
        <v>25</v>
      </c>
      <c r="C5" s="1" t="s">
        <v>1028</v>
      </c>
      <c r="D5" s="1" t="s">
        <v>1029</v>
      </c>
      <c r="E5" s="12">
        <f t="shared" si="0"/>
        <v>4796</v>
      </c>
      <c r="F5" s="14">
        <f>Table_1__12[[#This Row],[Population'[12']]]/Table_1__12[[#This Row],[Area]]</f>
        <v>9.813411078717202</v>
      </c>
    </row>
    <row r="6" spans="1:6" x14ac:dyDescent="0.45">
      <c r="A6" s="1" t="s">
        <v>1030</v>
      </c>
      <c r="B6" s="1" t="s">
        <v>29</v>
      </c>
      <c r="C6" s="1" t="s">
        <v>1031</v>
      </c>
      <c r="D6" s="1" t="s">
        <v>1032</v>
      </c>
      <c r="E6" s="12">
        <f t="shared" si="0"/>
        <v>4641</v>
      </c>
      <c r="F6" s="14">
        <f>Table_1__12[[#This Row],[Population'[12']]]/Table_1__12[[#This Row],[Area]]</f>
        <v>179.7170542635659</v>
      </c>
    </row>
    <row r="7" spans="1:6" x14ac:dyDescent="0.45">
      <c r="A7" s="1" t="s">
        <v>1033</v>
      </c>
      <c r="B7" s="1" t="s">
        <v>33</v>
      </c>
      <c r="C7" s="1" t="s">
        <v>1034</v>
      </c>
      <c r="D7" s="1" t="s">
        <v>1035</v>
      </c>
      <c r="E7" s="12">
        <f t="shared" si="0"/>
        <v>1848</v>
      </c>
      <c r="F7" s="14">
        <f>Table_1__12[[#This Row],[Population'[12']]]/Table_1__12[[#This Row],[Area]]</f>
        <v>78.273504273504273</v>
      </c>
    </row>
    <row r="8" spans="1:6" x14ac:dyDescent="0.45">
      <c r="A8" s="1" t="s">
        <v>1036</v>
      </c>
      <c r="B8" s="1" t="s">
        <v>1037</v>
      </c>
      <c r="C8" s="1" t="s">
        <v>1039</v>
      </c>
      <c r="D8" s="1" t="s">
        <v>1040</v>
      </c>
      <c r="E8" s="12">
        <f t="shared" si="0"/>
        <v>4513</v>
      </c>
      <c r="F8" s="14">
        <f>Table_1__12[[#This Row],[Population'[12']]]/Table_1__12[[#This Row],[Area]]</f>
        <v>433.14197530864197</v>
      </c>
    </row>
    <row r="9" spans="1:6" x14ac:dyDescent="0.45">
      <c r="A9" s="1" t="s">
        <v>1041</v>
      </c>
      <c r="B9" s="1" t="s">
        <v>37</v>
      </c>
      <c r="C9" s="1" t="s">
        <v>1042</v>
      </c>
      <c r="D9" s="1" t="s">
        <v>1043</v>
      </c>
      <c r="E9" s="12">
        <f t="shared" si="0"/>
        <v>9224</v>
      </c>
      <c r="F9" s="14">
        <f>Table_1__12[[#This Row],[Population'[12']]]/Table_1__12[[#This Row],[Area]]</f>
        <v>218.82826086956521</v>
      </c>
    </row>
    <row r="10" spans="1:6" x14ac:dyDescent="0.45">
      <c r="A10" s="1" t="s">
        <v>1044</v>
      </c>
      <c r="B10" s="1" t="s">
        <v>41</v>
      </c>
      <c r="C10" s="1" t="s">
        <v>1045</v>
      </c>
      <c r="D10" s="1" t="s">
        <v>1046</v>
      </c>
      <c r="E10" s="12">
        <f t="shared" si="0"/>
        <v>13470</v>
      </c>
      <c r="F10" s="14">
        <f>Table_1__12[[#This Row],[Population'[12']]]/Table_1__12[[#This Row],[Area]]</f>
        <v>69.595238095238102</v>
      </c>
    </row>
    <row r="11" spans="1:6" x14ac:dyDescent="0.45">
      <c r="A11" s="1" t="s">
        <v>1047</v>
      </c>
      <c r="B11" s="1" t="s">
        <v>45</v>
      </c>
      <c r="C11" s="1" t="s">
        <v>1048</v>
      </c>
      <c r="D11" s="1" t="s">
        <v>1049</v>
      </c>
      <c r="E11" s="12">
        <f t="shared" si="0"/>
        <v>9959</v>
      </c>
      <c r="F11" s="14">
        <f>Table_1__12[[#This Row],[Population'[12']]]/Table_1__12[[#This Row],[Area]]</f>
        <v>42.126106194690266</v>
      </c>
    </row>
    <row r="12" spans="1:6" x14ac:dyDescent="0.45">
      <c r="A12" s="1" t="s">
        <v>1021</v>
      </c>
      <c r="B12" s="1" t="s">
        <v>49</v>
      </c>
      <c r="C12" s="1" t="s">
        <v>1050</v>
      </c>
      <c r="D12" s="1" t="s">
        <v>1051</v>
      </c>
      <c r="E12" s="12">
        <f t="shared" si="0"/>
        <v>9189</v>
      </c>
      <c r="F12" s="14">
        <f>Table_1__12[[#This Row],[Population'[12']]]/Table_1__12[[#This Row],[Area]]</f>
        <v>625.84799999999996</v>
      </c>
    </row>
    <row r="13" spans="1:6" x14ac:dyDescent="0.45">
      <c r="A13" s="1" t="s">
        <v>1052</v>
      </c>
      <c r="B13" s="1" t="s">
        <v>53</v>
      </c>
      <c r="C13" s="1" t="s">
        <v>1053</v>
      </c>
      <c r="D13" s="1" t="s">
        <v>1054</v>
      </c>
      <c r="E13" s="12">
        <f t="shared" si="0"/>
        <v>5374</v>
      </c>
      <c r="F13" s="14">
        <f>Table_1__12[[#This Row],[Population'[12']]]/Table_1__12[[#This Row],[Area]]</f>
        <v>59.506912442396313</v>
      </c>
    </row>
    <row r="14" spans="1:6" x14ac:dyDescent="0.45">
      <c r="A14" s="1" t="s">
        <v>1055</v>
      </c>
      <c r="B14" s="1" t="s">
        <v>57</v>
      </c>
      <c r="C14" s="1" t="s">
        <v>1056</v>
      </c>
      <c r="D14" s="1" t="s">
        <v>1057</v>
      </c>
      <c r="E14" s="12">
        <f t="shared" si="0"/>
        <v>1238</v>
      </c>
      <c r="F14" s="14">
        <f>Table_1__12[[#This Row],[Population'[12']]]/Table_1__12[[#This Row],[Area]]</f>
        <v>41.862612612612615</v>
      </c>
    </row>
    <row r="15" spans="1:6" x14ac:dyDescent="0.45">
      <c r="A15" s="1" t="s">
        <v>1017</v>
      </c>
      <c r="B15" s="1" t="s">
        <v>61</v>
      </c>
      <c r="C15" s="1" t="s">
        <v>1058</v>
      </c>
      <c r="D15" s="1" t="s">
        <v>1059</v>
      </c>
      <c r="E15" s="12">
        <f t="shared" si="0"/>
        <v>8128</v>
      </c>
      <c r="F15" s="14">
        <f>Table_1__12[[#This Row],[Population'[12']]]/Table_1__12[[#This Row],[Area]]</f>
        <v>31.180161943319838</v>
      </c>
    </row>
    <row r="16" spans="1:6" x14ac:dyDescent="0.45">
      <c r="A16" s="1" t="s">
        <v>1038</v>
      </c>
      <c r="B16" s="1" t="s">
        <v>66</v>
      </c>
      <c r="C16" s="1" t="s">
        <v>1060</v>
      </c>
      <c r="D16" s="1" t="s">
        <v>1061</v>
      </c>
      <c r="E16" s="12">
        <f t="shared" si="0"/>
        <v>5519</v>
      </c>
      <c r="F16" s="14">
        <f>Table_1__12[[#This Row],[Population'[12']]]/Table_1__12[[#This Row],[Area]]</f>
        <v>72.882352941176464</v>
      </c>
    </row>
  </sheetData>
  <phoneticPr fontId="1" type="noConversion"/>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3BA3D-14F9-4120-A6AD-DDEC2B24A697}">
  <dimension ref="A1:F67"/>
  <sheetViews>
    <sheetView workbookViewId="0">
      <selection activeCell="G5" sqref="G5"/>
    </sheetView>
  </sheetViews>
  <sheetFormatPr defaultRowHeight="14.25" x14ac:dyDescent="0.45"/>
  <cols>
    <col min="1" max="1" width="18.33203125" bestFit="1" customWidth="1"/>
    <col min="2" max="2" width="13.265625" style="11" bestFit="1" customWidth="1"/>
    <col min="3" max="3" width="14.59765625" style="11" bestFit="1" customWidth="1"/>
    <col min="4" max="4" width="18.73046875" bestFit="1" customWidth="1"/>
  </cols>
  <sheetData>
    <row r="1" spans="1:6" x14ac:dyDescent="0.45">
      <c r="A1" t="s">
        <v>0</v>
      </c>
      <c r="B1" s="11" t="s">
        <v>4835</v>
      </c>
      <c r="C1" s="11" t="s">
        <v>5922</v>
      </c>
      <c r="D1" t="s">
        <v>535</v>
      </c>
      <c r="E1" t="s">
        <v>292</v>
      </c>
      <c r="F1" t="s">
        <v>4838</v>
      </c>
    </row>
    <row r="2" spans="1:6" x14ac:dyDescent="0.45">
      <c r="A2" s="1" t="s">
        <v>5923</v>
      </c>
      <c r="B2" s="12" t="s">
        <v>16</v>
      </c>
      <c r="C2" s="12" t="s">
        <v>5924</v>
      </c>
      <c r="D2" s="1" t="s">
        <v>4538</v>
      </c>
      <c r="E2" s="1">
        <f t="shared" ref="E2:E32" si="0">VALUE(LEFT(D2,SEARCH("sq",D2)-2))</f>
        <v>708</v>
      </c>
      <c r="F2" s="14">
        <f>Table_1__30[[#This Row],[Population'[4']]]/Table_1__30[[#This Row],[Area]]</f>
        <v>3.8276836158192089</v>
      </c>
    </row>
    <row r="3" spans="1:6" x14ac:dyDescent="0.45">
      <c r="A3" s="1" t="s">
        <v>5925</v>
      </c>
      <c r="B3" s="12" t="s">
        <v>20</v>
      </c>
      <c r="C3" s="12" t="s">
        <v>5926</v>
      </c>
      <c r="D3" s="1" t="s">
        <v>4878</v>
      </c>
      <c r="E3" s="1">
        <f t="shared" si="0"/>
        <v>1259</v>
      </c>
      <c r="F3" s="14">
        <f>Table_1__30[[#This Row],[Population'[4']]]/Table_1__30[[#This Row],[Area]]</f>
        <v>13.81890389197776</v>
      </c>
    </row>
    <row r="4" spans="1:6" x14ac:dyDescent="0.45">
      <c r="A4" s="1" t="s">
        <v>5927</v>
      </c>
      <c r="B4" s="12" t="s">
        <v>25</v>
      </c>
      <c r="C4" s="12" t="s">
        <v>5928</v>
      </c>
      <c r="D4" s="1" t="s">
        <v>5682</v>
      </c>
      <c r="E4" s="1">
        <f t="shared" si="0"/>
        <v>1185</v>
      </c>
      <c r="F4" s="14">
        <f>Table_1__30[[#This Row],[Population'[4']]]/Table_1__30[[#This Row],[Area]]</f>
        <v>2.8953586497890296</v>
      </c>
    </row>
    <row r="5" spans="1:6" x14ac:dyDescent="0.45">
      <c r="A5" s="1" t="s">
        <v>5929</v>
      </c>
      <c r="B5" s="12" t="s">
        <v>29</v>
      </c>
      <c r="C5" s="12" t="s">
        <v>5930</v>
      </c>
      <c r="D5" s="1" t="s">
        <v>2129</v>
      </c>
      <c r="E5" s="1">
        <f t="shared" si="0"/>
        <v>563</v>
      </c>
      <c r="F5" s="14">
        <f>Table_1__30[[#This Row],[Population'[4']]]/Table_1__30[[#This Row],[Area]]</f>
        <v>12.557726465364121</v>
      </c>
    </row>
    <row r="6" spans="1:6" x14ac:dyDescent="0.45">
      <c r="A6" s="1" t="s">
        <v>5931</v>
      </c>
      <c r="B6" s="12" t="s">
        <v>33</v>
      </c>
      <c r="C6" s="12" t="s">
        <v>5932</v>
      </c>
      <c r="D6" s="1" t="s">
        <v>5933</v>
      </c>
      <c r="E6" s="1">
        <f t="shared" si="0"/>
        <v>794</v>
      </c>
      <c r="F6" s="14">
        <f>Table_1__30[[#This Row],[Population'[4']]]/Table_1__30[[#This Row],[Area]]</f>
        <v>40.258186397984886</v>
      </c>
    </row>
    <row r="7" spans="1:6" x14ac:dyDescent="0.45">
      <c r="A7" s="1" t="s">
        <v>2212</v>
      </c>
      <c r="B7" s="12" t="s">
        <v>37</v>
      </c>
      <c r="C7" s="12" t="s">
        <v>5934</v>
      </c>
      <c r="D7" s="1" t="s">
        <v>5935</v>
      </c>
      <c r="E7" s="1">
        <f t="shared" si="0"/>
        <v>1713</v>
      </c>
      <c r="F7" s="14">
        <f>Table_1__30[[#This Row],[Population'[4']]]/Table_1__30[[#This Row],[Area]]</f>
        <v>21.325744308231172</v>
      </c>
    </row>
    <row r="8" spans="1:6" x14ac:dyDescent="0.45">
      <c r="A8" s="1" t="s">
        <v>5936</v>
      </c>
      <c r="B8" s="12" t="s">
        <v>41</v>
      </c>
      <c r="C8" s="12" t="s">
        <v>5938</v>
      </c>
      <c r="D8" s="1" t="s">
        <v>4712</v>
      </c>
      <c r="E8" s="1">
        <f t="shared" si="0"/>
        <v>819</v>
      </c>
      <c r="F8" s="14">
        <f>Table_1__30[[#This Row],[Population'[4']]]/Table_1__30[[#This Row],[Area]]</f>
        <v>6.4163614163614167</v>
      </c>
    </row>
    <row r="9" spans="1:6" x14ac:dyDescent="0.45">
      <c r="A9" s="1" t="s">
        <v>4389</v>
      </c>
      <c r="B9" s="12" t="s">
        <v>45</v>
      </c>
      <c r="C9" s="12" t="s">
        <v>5939</v>
      </c>
      <c r="D9" s="1" t="s">
        <v>2054</v>
      </c>
      <c r="E9" s="1">
        <f t="shared" si="0"/>
        <v>471</v>
      </c>
      <c r="F9" s="14">
        <f>Table_1__30[[#This Row],[Population'[4']]]/Table_1__30[[#This Row],[Area]]</f>
        <v>4.059447983014862</v>
      </c>
    </row>
    <row r="10" spans="1:6" x14ac:dyDescent="0.45">
      <c r="A10" s="1" t="s">
        <v>1201</v>
      </c>
      <c r="B10" s="12" t="s">
        <v>49</v>
      </c>
      <c r="C10" s="12" t="s">
        <v>5940</v>
      </c>
      <c r="D10" s="1" t="s">
        <v>5941</v>
      </c>
      <c r="E10" s="1">
        <f t="shared" si="0"/>
        <v>2249</v>
      </c>
      <c r="F10" s="14">
        <f>Table_1__30[[#This Row],[Population'[4']]]/Table_1__30[[#This Row],[Area]]</f>
        <v>4.4953312583370391</v>
      </c>
    </row>
    <row r="11" spans="1:6" x14ac:dyDescent="0.45">
      <c r="A11" s="1" t="s">
        <v>3042</v>
      </c>
      <c r="B11" s="12" t="s">
        <v>53</v>
      </c>
      <c r="C11" s="12" t="s">
        <v>5942</v>
      </c>
      <c r="D11" s="1" t="s">
        <v>1369</v>
      </c>
      <c r="E11" s="1">
        <f t="shared" si="0"/>
        <v>736</v>
      </c>
      <c r="F11" s="14">
        <f>Table_1__30[[#This Row],[Population'[4']]]/Table_1__30[[#This Row],[Area]]</f>
        <v>1.9918478260869565</v>
      </c>
    </row>
    <row r="12" spans="1:6" x14ac:dyDescent="0.45">
      <c r="A12" s="1" t="s">
        <v>5937</v>
      </c>
      <c r="B12" s="12" t="s">
        <v>57</v>
      </c>
      <c r="C12" s="12" t="s">
        <v>5943</v>
      </c>
      <c r="D12" s="1" t="s">
        <v>5944</v>
      </c>
      <c r="E12" s="1">
        <f t="shared" si="0"/>
        <v>1098</v>
      </c>
      <c r="F12" s="14">
        <f>Table_1__30[[#This Row],[Population'[4']]]/Table_1__30[[#This Row],[Area]]</f>
        <v>8.3142076502732234</v>
      </c>
    </row>
    <row r="13" spans="1:6" x14ac:dyDescent="0.45">
      <c r="A13" s="1" t="s">
        <v>596</v>
      </c>
      <c r="B13" s="12" t="s">
        <v>61</v>
      </c>
      <c r="C13" s="12" t="s">
        <v>5945</v>
      </c>
      <c r="D13" s="1" t="s">
        <v>1276</v>
      </c>
      <c r="E13" s="1">
        <f t="shared" si="0"/>
        <v>958</v>
      </c>
      <c r="F13" s="14">
        <f>Table_1__30[[#This Row],[Population'[4']]]/Table_1__30[[#This Row],[Area]]</f>
        <v>3.8528183716075155</v>
      </c>
    </row>
    <row r="14" spans="1:6" x14ac:dyDescent="0.45">
      <c r="A14" s="1" t="s">
        <v>65</v>
      </c>
      <c r="B14" s="12" t="s">
        <v>66</v>
      </c>
      <c r="C14" s="12" t="s">
        <v>5946</v>
      </c>
      <c r="D14" s="1" t="s">
        <v>2273</v>
      </c>
      <c r="E14" s="1">
        <f t="shared" si="0"/>
        <v>412</v>
      </c>
      <c r="F14" s="14">
        <f>Table_1__30[[#This Row],[Population'[4']]]/Table_1__30[[#This Row],[Area]]</f>
        <v>33.650485436893206</v>
      </c>
    </row>
    <row r="15" spans="1:6" x14ac:dyDescent="0.45">
      <c r="A15" s="1" t="s">
        <v>5947</v>
      </c>
      <c r="B15" s="12" t="s">
        <v>70</v>
      </c>
      <c r="C15" s="12" t="s">
        <v>5948</v>
      </c>
      <c r="D15" s="1" t="s">
        <v>1563</v>
      </c>
      <c r="E15" s="1">
        <f t="shared" si="0"/>
        <v>688</v>
      </c>
      <c r="F15" s="14">
        <f>Table_1__30[[#This Row],[Population'[4']]]/Table_1__30[[#This Row],[Area]]</f>
        <v>39.574127906976742</v>
      </c>
    </row>
    <row r="16" spans="1:6" x14ac:dyDescent="0.45">
      <c r="A16" s="1" t="s">
        <v>5949</v>
      </c>
      <c r="B16" s="12" t="s">
        <v>74</v>
      </c>
      <c r="C16" s="12" t="s">
        <v>5950</v>
      </c>
      <c r="D16" s="1" t="s">
        <v>5951</v>
      </c>
      <c r="E16" s="1">
        <f t="shared" si="0"/>
        <v>2473</v>
      </c>
      <c r="F16" s="14">
        <f>Table_1__30[[#This Row],[Population'[4']]]/Table_1__30[[#This Row],[Area]]</f>
        <v>1.637687019813991</v>
      </c>
    </row>
    <row r="17" spans="1:6" x14ac:dyDescent="0.45">
      <c r="A17" s="1" t="s">
        <v>1093</v>
      </c>
      <c r="B17" s="12" t="s">
        <v>79</v>
      </c>
      <c r="C17" s="12" t="s">
        <v>5952</v>
      </c>
      <c r="D17" s="1" t="s">
        <v>5953</v>
      </c>
      <c r="E17" s="1">
        <f t="shared" si="0"/>
        <v>1558</v>
      </c>
      <c r="F17" s="14">
        <f>Table_1__30[[#This Row],[Population'[4']]]/Table_1__30[[#This Row],[Area]]</f>
        <v>5.2734274711168165</v>
      </c>
    </row>
    <row r="18" spans="1:6" x14ac:dyDescent="0.45">
      <c r="A18" s="1" t="s">
        <v>5954</v>
      </c>
      <c r="B18" s="12" t="s">
        <v>84</v>
      </c>
      <c r="C18" s="12" t="s">
        <v>5955</v>
      </c>
      <c r="D18" s="1" t="s">
        <v>3152</v>
      </c>
      <c r="E18" s="1">
        <f t="shared" si="0"/>
        <v>436</v>
      </c>
      <c r="F18" s="14">
        <f>Table_1__30[[#This Row],[Population'[4']]]/Table_1__30[[#This Row],[Area]]</f>
        <v>44.73394495412844</v>
      </c>
    </row>
    <row r="19" spans="1:6" x14ac:dyDescent="0.45">
      <c r="A19" s="1" t="s">
        <v>5956</v>
      </c>
      <c r="B19" s="12" t="s">
        <v>89</v>
      </c>
      <c r="C19" s="12" t="s">
        <v>5957</v>
      </c>
      <c r="D19" s="1" t="s">
        <v>5958</v>
      </c>
      <c r="E19" s="1">
        <f t="shared" si="0"/>
        <v>1029</v>
      </c>
      <c r="F19" s="14">
        <f>Table_1__30[[#This Row],[Population'[4']]]/Table_1__30[[#This Row],[Area]]</f>
        <v>5.5490767735665694</v>
      </c>
    </row>
    <row r="20" spans="1:6" x14ac:dyDescent="0.45">
      <c r="A20" s="1" t="s">
        <v>4415</v>
      </c>
      <c r="B20" s="12" t="s">
        <v>93</v>
      </c>
      <c r="C20" s="12" t="s">
        <v>5959</v>
      </c>
      <c r="D20" s="1" t="s">
        <v>2263</v>
      </c>
      <c r="E20" s="1">
        <f t="shared" si="0"/>
        <v>624</v>
      </c>
      <c r="F20" s="14">
        <f>Table_1__30[[#This Row],[Population'[4']]]/Table_1__30[[#This Row],[Area]]</f>
        <v>6.9935897435897436</v>
      </c>
    </row>
    <row r="21" spans="1:6" x14ac:dyDescent="0.45">
      <c r="A21" s="1" t="s">
        <v>5522</v>
      </c>
      <c r="B21" s="12" t="s">
        <v>98</v>
      </c>
      <c r="C21" s="12" t="s">
        <v>5960</v>
      </c>
      <c r="D21" s="1" t="s">
        <v>5961</v>
      </c>
      <c r="E21" s="1">
        <f t="shared" si="0"/>
        <v>2303</v>
      </c>
      <c r="F21" s="14">
        <f>Table_1__30[[#This Row],[Population'[4']]]/Table_1__30[[#This Row],[Area]]</f>
        <v>2.3017802865827184</v>
      </c>
    </row>
    <row r="22" spans="1:6" x14ac:dyDescent="0.45">
      <c r="A22" s="1" t="s">
        <v>1101</v>
      </c>
      <c r="B22" s="12" t="s">
        <v>103</v>
      </c>
      <c r="C22" s="12" t="s">
        <v>5962</v>
      </c>
      <c r="D22" s="1" t="s">
        <v>510</v>
      </c>
      <c r="E22" s="1">
        <f t="shared" si="0"/>
        <v>434</v>
      </c>
      <c r="F22" s="14">
        <f>Table_1__30[[#This Row],[Population'[4']]]/Table_1__30[[#This Row],[Area]]</f>
        <v>6.9170506912442393</v>
      </c>
    </row>
    <row r="23" spans="1:6" x14ac:dyDescent="0.45">
      <c r="A23" s="1" t="s">
        <v>5963</v>
      </c>
      <c r="B23" s="12" t="s">
        <v>106</v>
      </c>
      <c r="C23" s="12" t="s">
        <v>5964</v>
      </c>
      <c r="D23" s="1" t="s">
        <v>5965</v>
      </c>
      <c r="E23" s="1">
        <f t="shared" si="0"/>
        <v>1146</v>
      </c>
      <c r="F23" s="14">
        <f>Table_1__30[[#This Row],[Population'[4']]]/Table_1__30[[#This Row],[Area]]</f>
        <v>3.5523560209424083</v>
      </c>
    </row>
    <row r="24" spans="1:6" x14ac:dyDescent="0.45">
      <c r="A24" s="1" t="s">
        <v>5966</v>
      </c>
      <c r="B24" s="12" t="s">
        <v>110</v>
      </c>
      <c r="C24" s="12" t="s">
        <v>5967</v>
      </c>
      <c r="D24" s="1" t="s">
        <v>5968</v>
      </c>
      <c r="E24" s="1">
        <f t="shared" si="0"/>
        <v>1740</v>
      </c>
      <c r="F24" s="14">
        <f>Table_1__30[[#This Row],[Population'[4']]]/Table_1__30[[#This Row],[Area]]</f>
        <v>4.0770114942528739</v>
      </c>
    </row>
    <row r="25" spans="1:6" x14ac:dyDescent="0.45">
      <c r="A25" s="1" t="s">
        <v>5969</v>
      </c>
      <c r="B25" s="12" t="s">
        <v>114</v>
      </c>
      <c r="C25" s="12" t="s">
        <v>5970</v>
      </c>
      <c r="D25" s="1" t="s">
        <v>2983</v>
      </c>
      <c r="E25" s="1">
        <f t="shared" si="0"/>
        <v>1000</v>
      </c>
      <c r="F25" s="14">
        <f>Table_1__30[[#This Row],[Population'[4']]]/Table_1__30[[#This Row],[Area]]</f>
        <v>2.3639999999999999</v>
      </c>
    </row>
    <row r="26" spans="1:6" x14ac:dyDescent="0.45">
      <c r="A26" s="1" t="s">
        <v>708</v>
      </c>
      <c r="B26" s="12" t="s">
        <v>118</v>
      </c>
      <c r="C26" s="12" t="s">
        <v>5971</v>
      </c>
      <c r="D26" s="1" t="s">
        <v>3471</v>
      </c>
      <c r="E26" s="1">
        <f t="shared" si="0"/>
        <v>682</v>
      </c>
      <c r="F26" s="14">
        <f>Table_1__30[[#This Row],[Population'[4']]]/Table_1__30[[#This Row],[Area]]</f>
        <v>10.785923753665688</v>
      </c>
    </row>
    <row r="27" spans="1:6" x14ac:dyDescent="0.45">
      <c r="A27" s="1" t="s">
        <v>5972</v>
      </c>
      <c r="B27" s="12" t="s">
        <v>122</v>
      </c>
      <c r="C27" s="12" t="s">
        <v>5973</v>
      </c>
      <c r="D27" s="1" t="s">
        <v>1553</v>
      </c>
      <c r="E27" s="1">
        <f t="shared" si="0"/>
        <v>1016</v>
      </c>
      <c r="F27" s="14">
        <f>Table_1__30[[#This Row],[Population'[4']]]/Table_1__30[[#This Row],[Area]]</f>
        <v>4.2037401574803148</v>
      </c>
    </row>
    <row r="28" spans="1:6" x14ac:dyDescent="0.45">
      <c r="A28" s="1" t="s">
        <v>5974</v>
      </c>
      <c r="B28" s="12" t="s">
        <v>126</v>
      </c>
      <c r="C28" s="12" t="s">
        <v>4416</v>
      </c>
      <c r="D28" s="1" t="s">
        <v>5976</v>
      </c>
      <c r="E28" s="1">
        <f t="shared" si="0"/>
        <v>1813</v>
      </c>
      <c r="F28" s="14">
        <f>Table_1__30[[#This Row],[Population'[4']]]/Table_1__30[[#This Row],[Area]]</f>
        <v>1.0683949255377827</v>
      </c>
    </row>
    <row r="29" spans="1:6" x14ac:dyDescent="0.45">
      <c r="A29" s="1" t="s">
        <v>5977</v>
      </c>
      <c r="B29" s="12" t="s">
        <v>130</v>
      </c>
      <c r="C29" s="12" t="s">
        <v>5978</v>
      </c>
      <c r="D29" s="1" t="s">
        <v>1713</v>
      </c>
      <c r="E29" s="1">
        <f t="shared" si="0"/>
        <v>511</v>
      </c>
      <c r="F29" s="14">
        <f>Table_1__30[[#This Row],[Population'[4']]]/Table_1__30[[#This Row],[Area]]</f>
        <v>11.551859099804306</v>
      </c>
    </row>
    <row r="30" spans="1:6" x14ac:dyDescent="0.45">
      <c r="A30" s="1" t="s">
        <v>5979</v>
      </c>
      <c r="B30" s="12" t="s">
        <v>133</v>
      </c>
      <c r="C30" s="12" t="s">
        <v>5928</v>
      </c>
      <c r="D30" s="1" t="s">
        <v>4939</v>
      </c>
      <c r="E30" s="1">
        <f t="shared" si="0"/>
        <v>1437</v>
      </c>
      <c r="F30" s="14">
        <f>Table_1__30[[#This Row],[Population'[4']]]/Table_1__30[[#This Row],[Area]]</f>
        <v>2.3876130828114128</v>
      </c>
    </row>
    <row r="31" spans="1:6" x14ac:dyDescent="0.45">
      <c r="A31" s="1" t="s">
        <v>5980</v>
      </c>
      <c r="B31" s="12" t="s">
        <v>138</v>
      </c>
      <c r="C31" s="12" t="s">
        <v>5981</v>
      </c>
      <c r="D31" s="1" t="s">
        <v>2285</v>
      </c>
      <c r="E31" s="1">
        <f t="shared" si="0"/>
        <v>435</v>
      </c>
      <c r="F31" s="14">
        <f>Table_1__30[[#This Row],[Population'[4']]]/Table_1__30[[#This Row],[Area]]</f>
        <v>7.6574712643678158</v>
      </c>
    </row>
    <row r="32" spans="1:6" x14ac:dyDescent="0.45">
      <c r="A32" s="1" t="s">
        <v>4588</v>
      </c>
      <c r="B32" s="12" t="s">
        <v>142</v>
      </c>
      <c r="C32" s="12" t="s">
        <v>5982</v>
      </c>
      <c r="D32" s="1" t="s">
        <v>5983</v>
      </c>
      <c r="E32" s="1">
        <f t="shared" si="0"/>
        <v>2671</v>
      </c>
      <c r="F32" s="14">
        <f>Table_1__30[[#This Row],[Population'[4']]]/Table_1__30[[#This Row],[Area]]</f>
        <v>0.46986147510295767</v>
      </c>
    </row>
    <row r="33" spans="1:6" x14ac:dyDescent="0.45">
      <c r="A33" s="1" t="s">
        <v>5542</v>
      </c>
      <c r="B33" s="12" t="s">
        <v>146</v>
      </c>
      <c r="C33" s="12" t="s">
        <v>5984</v>
      </c>
      <c r="D33" s="1" t="s">
        <v>1506</v>
      </c>
      <c r="E33" s="1">
        <f t="shared" ref="E33:E67" si="1">VALUE(LEFT(D33,SEARCH("sq",D33)-2))</f>
        <v>741</v>
      </c>
      <c r="F33" s="14">
        <f>Table_1__30[[#This Row],[Population'[4']]]/Table_1__30[[#This Row],[Area]]</f>
        <v>22.97165991902834</v>
      </c>
    </row>
    <row r="34" spans="1:6" x14ac:dyDescent="0.45">
      <c r="A34" s="1" t="s">
        <v>5985</v>
      </c>
      <c r="B34" s="12" t="s">
        <v>149</v>
      </c>
      <c r="C34" s="12" t="s">
        <v>5986</v>
      </c>
      <c r="D34" s="1" t="s">
        <v>1827</v>
      </c>
      <c r="E34" s="1">
        <f t="shared" si="1"/>
        <v>813</v>
      </c>
      <c r="F34" s="14">
        <f>Table_1__30[[#This Row],[Population'[4']]]/Table_1__30[[#This Row],[Area]]</f>
        <v>9.031980319803198</v>
      </c>
    </row>
    <row r="35" spans="1:6" x14ac:dyDescent="0.45">
      <c r="A35" s="1" t="s">
        <v>4744</v>
      </c>
      <c r="B35" s="12" t="s">
        <v>153</v>
      </c>
      <c r="C35" s="12" t="s">
        <v>5987</v>
      </c>
      <c r="D35" s="1" t="s">
        <v>3695</v>
      </c>
      <c r="E35" s="1">
        <f t="shared" si="1"/>
        <v>861</v>
      </c>
      <c r="F35" s="14">
        <f>Table_1__30[[#This Row],[Population'[4']]]/Table_1__30[[#This Row],[Area]]</f>
        <v>1.6492450638792102</v>
      </c>
    </row>
    <row r="36" spans="1:6" x14ac:dyDescent="0.45">
      <c r="A36" s="1" t="s">
        <v>156</v>
      </c>
      <c r="B36" s="12" t="s">
        <v>157</v>
      </c>
      <c r="C36" s="12" t="s">
        <v>5988</v>
      </c>
      <c r="D36" s="1" t="s">
        <v>2095</v>
      </c>
      <c r="E36" s="1">
        <f t="shared" si="1"/>
        <v>1869</v>
      </c>
      <c r="F36" s="14">
        <f>Table_1__30[[#This Row],[Population'[4']]]/Table_1__30[[#This Row],[Area]]</f>
        <v>1.6217228464419475</v>
      </c>
    </row>
    <row r="37" spans="1:6" x14ac:dyDescent="0.45">
      <c r="A37" s="1" t="s">
        <v>5989</v>
      </c>
      <c r="B37" s="12" t="s">
        <v>161</v>
      </c>
      <c r="C37" s="12" t="s">
        <v>5990</v>
      </c>
      <c r="D37" s="1" t="s">
        <v>5991</v>
      </c>
      <c r="E37" s="1">
        <f t="shared" si="1"/>
        <v>530</v>
      </c>
      <c r="F37" s="14">
        <f>Table_1__30[[#This Row],[Population'[4']]]/Table_1__30[[#This Row],[Area]]</f>
        <v>3.9056603773584904</v>
      </c>
    </row>
    <row r="38" spans="1:6" x14ac:dyDescent="0.45">
      <c r="A38" s="1" t="s">
        <v>1815</v>
      </c>
      <c r="B38" s="12" t="s">
        <v>165</v>
      </c>
      <c r="C38" s="12" t="s">
        <v>5993</v>
      </c>
      <c r="D38" s="1" t="s">
        <v>2078</v>
      </c>
      <c r="E38" s="1">
        <f t="shared" si="1"/>
        <v>971</v>
      </c>
      <c r="F38" s="14">
        <f>Table_1__30[[#This Row],[Population'[4']]]/Table_1__30[[#This Row],[Area]]</f>
        <v>1.0360453141091659</v>
      </c>
    </row>
    <row r="39" spans="1:6" x14ac:dyDescent="0.45">
      <c r="A39" s="1" t="s">
        <v>5994</v>
      </c>
      <c r="B39" s="12" t="s">
        <v>169</v>
      </c>
      <c r="C39" s="12" t="s">
        <v>5995</v>
      </c>
      <c r="D39" s="1" t="s">
        <v>5996</v>
      </c>
      <c r="E39" s="1">
        <f t="shared" si="1"/>
        <v>838</v>
      </c>
      <c r="F39" s="14">
        <f>Table_1__30[[#This Row],[Population'[4']]]/Table_1__30[[#This Row],[Area]]</f>
        <v>6.143198090692124</v>
      </c>
    </row>
    <row r="40" spans="1:6" x14ac:dyDescent="0.45">
      <c r="A40" s="1" t="s">
        <v>1129</v>
      </c>
      <c r="B40" s="12" t="s">
        <v>173</v>
      </c>
      <c r="C40" s="12" t="s">
        <v>5997</v>
      </c>
      <c r="D40" s="1" t="s">
        <v>2129</v>
      </c>
      <c r="E40" s="1">
        <f t="shared" si="1"/>
        <v>563</v>
      </c>
      <c r="F40" s="14">
        <f>Table_1__30[[#This Row],[Population'[4']]]/Table_1__30[[#This Row],[Area]]</f>
        <v>19.893428063943162</v>
      </c>
    </row>
    <row r="41" spans="1:6" x14ac:dyDescent="0.45">
      <c r="A41" s="1" t="s">
        <v>172</v>
      </c>
      <c r="B41" s="12" t="s">
        <v>177</v>
      </c>
      <c r="C41" s="12" t="s">
        <v>5998</v>
      </c>
      <c r="D41" s="1" t="s">
        <v>1392</v>
      </c>
      <c r="E41" s="1">
        <f t="shared" si="1"/>
        <v>800</v>
      </c>
      <c r="F41" s="14">
        <f>Table_1__30[[#This Row],[Population'[4']]]/Table_1__30[[#This Row],[Area]]</f>
        <v>30.12125</v>
      </c>
    </row>
    <row r="42" spans="1:6" x14ac:dyDescent="0.45">
      <c r="A42" s="1" t="s">
        <v>789</v>
      </c>
      <c r="B42" s="12" t="s">
        <v>181</v>
      </c>
      <c r="C42" s="12" t="s">
        <v>5999</v>
      </c>
      <c r="D42" s="1" t="s">
        <v>2383</v>
      </c>
      <c r="E42" s="1">
        <f t="shared" si="1"/>
        <v>578</v>
      </c>
      <c r="F42" s="14">
        <f>Table_1__30[[#This Row],[Population'[4']]]/Table_1__30[[#This Row],[Area]]</f>
        <v>77.55709342560553</v>
      </c>
    </row>
    <row r="43" spans="1:6" x14ac:dyDescent="0.45">
      <c r="A43" s="1" t="s">
        <v>5992</v>
      </c>
      <c r="B43" s="12" t="s">
        <v>185</v>
      </c>
      <c r="C43" s="12" t="s">
        <v>6000</v>
      </c>
      <c r="D43" s="1" t="s">
        <v>1203</v>
      </c>
      <c r="E43" s="1">
        <f t="shared" si="1"/>
        <v>1640</v>
      </c>
      <c r="F43" s="14">
        <f>Table_1__30[[#This Row],[Population'[4']]]/Table_1__30[[#This Row],[Area]]</f>
        <v>2.2896341463414633</v>
      </c>
    </row>
    <row r="44" spans="1:6" x14ac:dyDescent="0.45">
      <c r="A44" s="1" t="s">
        <v>206</v>
      </c>
      <c r="B44" s="12" t="s">
        <v>198</v>
      </c>
      <c r="C44" s="12" t="s">
        <v>6001</v>
      </c>
      <c r="D44" s="1" t="s">
        <v>4202</v>
      </c>
      <c r="E44" s="1">
        <f t="shared" si="1"/>
        <v>839</v>
      </c>
      <c r="F44" s="14">
        <f>Table_1__30[[#This Row],[Population'[4']]]/Table_1__30[[#This Row],[Area]]</f>
        <v>5.5494636471990466</v>
      </c>
    </row>
    <row r="45" spans="1:6" x14ac:dyDescent="0.45">
      <c r="A45" s="1" t="s">
        <v>6002</v>
      </c>
      <c r="B45" s="12" t="s">
        <v>189</v>
      </c>
      <c r="C45" s="12" t="s">
        <v>6003</v>
      </c>
      <c r="D45" s="1" t="s">
        <v>2637</v>
      </c>
      <c r="E45" s="1">
        <f t="shared" si="1"/>
        <v>575</v>
      </c>
      <c r="F45" s="14">
        <f>Table_1__30[[#This Row],[Population'[4']]]/Table_1__30[[#This Row],[Area]]</f>
        <v>9.7704347826086959</v>
      </c>
    </row>
    <row r="46" spans="1:6" x14ac:dyDescent="0.45">
      <c r="A46" s="1" t="s">
        <v>2921</v>
      </c>
      <c r="B46" s="12" t="s">
        <v>193</v>
      </c>
      <c r="C46" s="12" t="s">
        <v>6004</v>
      </c>
      <c r="D46" s="1" t="s">
        <v>5815</v>
      </c>
      <c r="E46" s="1">
        <f t="shared" si="1"/>
        <v>1137</v>
      </c>
      <c r="F46" s="14">
        <f>Table_1__30[[#This Row],[Population'[4']]]/Table_1__30[[#This Row],[Area]]</f>
        <v>2.1627088830255059</v>
      </c>
    </row>
    <row r="47" spans="1:6" x14ac:dyDescent="0.45">
      <c r="A47" s="1" t="s">
        <v>2923</v>
      </c>
      <c r="B47" s="12" t="s">
        <v>202</v>
      </c>
      <c r="C47" s="12" t="s">
        <v>6005</v>
      </c>
      <c r="D47" s="1" t="s">
        <v>6006</v>
      </c>
      <c r="E47" s="1">
        <f t="shared" si="1"/>
        <v>3471</v>
      </c>
      <c r="F47" s="14">
        <f>Table_1__30[[#This Row],[Population'[4']]]/Table_1__30[[#This Row],[Area]]</f>
        <v>7.3275713050993954</v>
      </c>
    </row>
    <row r="48" spans="1:6" x14ac:dyDescent="0.45">
      <c r="A48" s="1" t="s">
        <v>6007</v>
      </c>
      <c r="B48" s="12" t="s">
        <v>207</v>
      </c>
      <c r="C48" s="12" t="s">
        <v>6008</v>
      </c>
      <c r="D48" s="1" t="s">
        <v>3700</v>
      </c>
      <c r="E48" s="1">
        <f t="shared" si="1"/>
        <v>1307</v>
      </c>
      <c r="F48" s="14">
        <f>Table_1__30[[#This Row],[Population'[4']]]/Table_1__30[[#This Row],[Area]]</f>
        <v>1.566947207345065</v>
      </c>
    </row>
    <row r="49" spans="1:6" x14ac:dyDescent="0.45">
      <c r="A49" s="1" t="s">
        <v>6009</v>
      </c>
      <c r="B49" s="12" t="s">
        <v>211</v>
      </c>
      <c r="C49" s="12" t="s">
        <v>6010</v>
      </c>
      <c r="D49" s="1" t="s">
        <v>2061</v>
      </c>
      <c r="E49" s="1">
        <f t="shared" si="1"/>
        <v>570</v>
      </c>
      <c r="F49" s="14">
        <f>Table_1__30[[#This Row],[Population'[4']]]/Table_1__30[[#This Row],[Area]]</f>
        <v>4.1912280701754385</v>
      </c>
    </row>
    <row r="50" spans="1:6" x14ac:dyDescent="0.45">
      <c r="A50" s="1" t="s">
        <v>6011</v>
      </c>
      <c r="B50" s="12" t="s">
        <v>214</v>
      </c>
      <c r="C50" s="12" t="s">
        <v>6012</v>
      </c>
      <c r="D50" s="1" t="s">
        <v>1667</v>
      </c>
      <c r="E50" s="1">
        <f t="shared" si="1"/>
        <v>809</v>
      </c>
      <c r="F50" s="14">
        <f>Table_1__30[[#This Row],[Population'[4']]]/Table_1__30[[#This Row],[Area]]</f>
        <v>209.47836835599506</v>
      </c>
    </row>
    <row r="51" spans="1:6" x14ac:dyDescent="0.45">
      <c r="A51" s="1" t="s">
        <v>6013</v>
      </c>
      <c r="B51" s="12" t="s">
        <v>217</v>
      </c>
      <c r="C51" s="12" t="s">
        <v>6014</v>
      </c>
      <c r="D51" s="1" t="s">
        <v>1253</v>
      </c>
      <c r="E51" s="1">
        <f t="shared" si="1"/>
        <v>520</v>
      </c>
      <c r="F51" s="14">
        <f>Table_1__30[[#This Row],[Population'[4']]]/Table_1__30[[#This Row],[Area]]</f>
        <v>12.473076923076922</v>
      </c>
    </row>
    <row r="52" spans="1:6" x14ac:dyDescent="0.45">
      <c r="A52" s="1" t="s">
        <v>6015</v>
      </c>
      <c r="B52" s="12" t="s">
        <v>6016</v>
      </c>
      <c r="C52" s="12" t="s">
        <v>6017</v>
      </c>
      <c r="D52" s="1" t="s">
        <v>6018</v>
      </c>
      <c r="E52" s="1">
        <f t="shared" si="1"/>
        <v>2094</v>
      </c>
      <c r="F52" s="14">
        <f>Table_1__30[[#This Row],[Population'[4']]]/Table_1__30[[#This Row],[Area]]</f>
        <v>6.4880611270296082</v>
      </c>
    </row>
    <row r="53" spans="1:6" x14ac:dyDescent="0.45">
      <c r="A53" s="1" t="s">
        <v>3942</v>
      </c>
      <c r="B53" s="12" t="s">
        <v>221</v>
      </c>
      <c r="C53" s="12" t="s">
        <v>6019</v>
      </c>
      <c r="D53" s="1" t="s">
        <v>6020</v>
      </c>
      <c r="E53" s="1">
        <f t="shared" si="1"/>
        <v>2776</v>
      </c>
      <c r="F53" s="14">
        <f>Table_1__30[[#This Row],[Population'[4']]]/Table_1__30[[#This Row],[Area]]</f>
        <v>36.364553314121039</v>
      </c>
    </row>
    <row r="54" spans="1:6" x14ac:dyDescent="0.45">
      <c r="A54" s="1" t="s">
        <v>4492</v>
      </c>
      <c r="B54" s="12" t="s">
        <v>225</v>
      </c>
      <c r="C54" s="12" t="s">
        <v>6021</v>
      </c>
      <c r="D54" s="1" t="s">
        <v>6022</v>
      </c>
      <c r="E54" s="1">
        <f t="shared" si="1"/>
        <v>2872</v>
      </c>
      <c r="F54" s="14">
        <f>Table_1__30[[#This Row],[Population'[4']]]/Table_1__30[[#This Row],[Area]]</f>
        <v>1.0383008356545962</v>
      </c>
    </row>
    <row r="55" spans="1:6" x14ac:dyDescent="0.45">
      <c r="A55" s="1" t="s">
        <v>5802</v>
      </c>
      <c r="B55" s="12" t="s">
        <v>231</v>
      </c>
      <c r="C55" s="12" t="s">
        <v>6023</v>
      </c>
      <c r="D55" s="1" t="s">
        <v>2275</v>
      </c>
      <c r="E55" s="1">
        <f t="shared" si="1"/>
        <v>866</v>
      </c>
      <c r="F55" s="14">
        <f>Table_1__30[[#This Row],[Population'[4']]]/Table_1__30[[#This Row],[Area]]</f>
        <v>2.6893764434180141</v>
      </c>
    </row>
    <row r="56" spans="1:6" x14ac:dyDescent="0.45">
      <c r="A56" s="1" t="s">
        <v>6024</v>
      </c>
      <c r="B56" s="12" t="s">
        <v>234</v>
      </c>
      <c r="C56" s="12" t="s">
        <v>6025</v>
      </c>
      <c r="D56" s="1" t="s">
        <v>5530</v>
      </c>
      <c r="E56" s="1">
        <f t="shared" si="1"/>
        <v>1101</v>
      </c>
      <c r="F56" s="14">
        <f>Table_1__30[[#This Row],[Population'[4']]]/Table_1__30[[#This Row],[Area]]</f>
        <v>9.2179836512261577</v>
      </c>
    </row>
    <row r="57" spans="1:6" x14ac:dyDescent="0.45">
      <c r="A57" s="1" t="s">
        <v>6026</v>
      </c>
      <c r="B57" s="12" t="s">
        <v>238</v>
      </c>
      <c r="C57" s="12" t="s">
        <v>6027</v>
      </c>
      <c r="D57" s="1" t="s">
        <v>2365</v>
      </c>
      <c r="E57" s="1">
        <f t="shared" si="1"/>
        <v>569</v>
      </c>
      <c r="F57" s="14">
        <f>Table_1__30[[#This Row],[Population'[4']]]/Table_1__30[[#This Row],[Area]]</f>
        <v>4.1388400702987695</v>
      </c>
    </row>
    <row r="58" spans="1:6" x14ac:dyDescent="0.45">
      <c r="A58" s="1" t="s">
        <v>6028</v>
      </c>
      <c r="B58" s="12" t="s">
        <v>246</v>
      </c>
      <c r="C58" s="12" t="s">
        <v>6029</v>
      </c>
      <c r="D58" s="1" t="s">
        <v>6030</v>
      </c>
      <c r="E58" s="1">
        <f t="shared" si="1"/>
        <v>1504</v>
      </c>
      <c r="F58" s="14">
        <f>Table_1__30[[#This Row],[Population'[4']]]/Table_1__30[[#This Row],[Area]]</f>
        <v>4.2892287234042552</v>
      </c>
    </row>
    <row r="59" spans="1:6" x14ac:dyDescent="0.45">
      <c r="A59" s="1" t="s">
        <v>5975</v>
      </c>
      <c r="B59" s="12" t="s">
        <v>250</v>
      </c>
      <c r="C59" s="12" t="s">
        <v>6031</v>
      </c>
      <c r="D59" s="1" t="s">
        <v>6032</v>
      </c>
      <c r="E59" s="1">
        <f t="shared" si="1"/>
        <v>1443</v>
      </c>
      <c r="F59" s="14">
        <f>Table_1__30[[#This Row],[Population'[4']]]/Table_1__30[[#This Row],[Area]]</f>
        <v>2.0554400554400556</v>
      </c>
    </row>
    <row r="60" spans="1:6" x14ac:dyDescent="0.45">
      <c r="A60" s="1" t="s">
        <v>6033</v>
      </c>
      <c r="B60" s="12" t="s">
        <v>254</v>
      </c>
      <c r="C60" s="12" t="s">
        <v>6034</v>
      </c>
      <c r="D60" s="1" t="s">
        <v>6035</v>
      </c>
      <c r="E60" s="1">
        <f t="shared" si="1"/>
        <v>1007</v>
      </c>
      <c r="F60" s="14">
        <f>Table_1__30[[#This Row],[Population'[4']]]/Table_1__30[[#This Row],[Area]]</f>
        <v>1.3634558093346574</v>
      </c>
    </row>
    <row r="61" spans="1:6" x14ac:dyDescent="0.45">
      <c r="A61" s="1" t="s">
        <v>3227</v>
      </c>
      <c r="B61" s="12" t="s">
        <v>258</v>
      </c>
      <c r="C61" s="12" t="s">
        <v>6036</v>
      </c>
      <c r="D61" s="1" t="s">
        <v>6037</v>
      </c>
      <c r="E61" s="1">
        <f t="shared" si="1"/>
        <v>1388</v>
      </c>
      <c r="F61" s="14">
        <f>Table_1__30[[#This Row],[Population'[4']]]/Table_1__30[[#This Row],[Area]]</f>
        <v>6.9250720461095101</v>
      </c>
    </row>
    <row r="62" spans="1:6" x14ac:dyDescent="0.45">
      <c r="A62" s="1" t="s">
        <v>6038</v>
      </c>
      <c r="B62" s="12" t="s">
        <v>262</v>
      </c>
      <c r="C62" s="12" t="s">
        <v>6039</v>
      </c>
      <c r="D62" s="1" t="s">
        <v>6040</v>
      </c>
      <c r="E62" s="1">
        <f t="shared" si="1"/>
        <v>1614</v>
      </c>
      <c r="F62" s="14">
        <f>Table_1__30[[#This Row],[Population'[4']]]/Table_1__30[[#This Row],[Area]]</f>
        <v>3.4969021065675339</v>
      </c>
    </row>
    <row r="63" spans="1:6" x14ac:dyDescent="0.45">
      <c r="A63" s="1" t="s">
        <v>2002</v>
      </c>
      <c r="B63" s="12" t="s">
        <v>265</v>
      </c>
      <c r="C63" s="12" t="s">
        <v>6041</v>
      </c>
      <c r="D63" s="1" t="s">
        <v>5790</v>
      </c>
      <c r="E63" s="1">
        <f t="shared" si="1"/>
        <v>617</v>
      </c>
      <c r="F63" s="14">
        <f>Table_1__30[[#This Row],[Population'[4']]]/Table_1__30[[#This Row],[Area]]</f>
        <v>13.528363047001621</v>
      </c>
    </row>
    <row r="64" spans="1:6" x14ac:dyDescent="0.45">
      <c r="A64" s="1" t="s">
        <v>573</v>
      </c>
      <c r="B64" s="12" t="s">
        <v>269</v>
      </c>
      <c r="C64" s="12" t="s">
        <v>6042</v>
      </c>
      <c r="D64" s="1" t="s">
        <v>1605</v>
      </c>
      <c r="E64" s="1">
        <f t="shared" si="1"/>
        <v>460</v>
      </c>
      <c r="F64" s="14">
        <f>Table_1__30[[#This Row],[Population'[4']]]/Table_1__30[[#This Row],[Area]]</f>
        <v>31.302173913043479</v>
      </c>
    </row>
    <row r="65" spans="1:6" x14ac:dyDescent="0.45">
      <c r="A65" s="1" t="s">
        <v>6043</v>
      </c>
      <c r="B65" s="12" t="s">
        <v>273</v>
      </c>
      <c r="C65" s="12" t="s">
        <v>6044</v>
      </c>
      <c r="D65" s="1" t="s">
        <v>4538</v>
      </c>
      <c r="E65" s="1">
        <f t="shared" si="1"/>
        <v>708</v>
      </c>
      <c r="F65" s="14">
        <f>Table_1__30[[#This Row],[Population'[4']]]/Table_1__30[[#This Row],[Area]]</f>
        <v>7.6807909604519775</v>
      </c>
    </row>
    <row r="66" spans="1:6" x14ac:dyDescent="0.45">
      <c r="A66" s="1" t="s">
        <v>6045</v>
      </c>
      <c r="B66" s="12" t="s">
        <v>956</v>
      </c>
      <c r="C66" s="12" t="s">
        <v>6046</v>
      </c>
      <c r="D66" s="1" t="s">
        <v>5660</v>
      </c>
      <c r="E66" s="1">
        <f t="shared" si="1"/>
        <v>522</v>
      </c>
      <c r="F66" s="14">
        <f>Table_1__30[[#This Row],[Population'[4']]]/Table_1__30[[#This Row],[Area]]</f>
        <v>42.984674329501914</v>
      </c>
    </row>
    <row r="67" spans="1:6" x14ac:dyDescent="0.45">
      <c r="A67" s="1" t="s">
        <v>6047</v>
      </c>
      <c r="B67" s="12" t="s">
        <v>963</v>
      </c>
      <c r="C67" s="12" t="s">
        <v>6048</v>
      </c>
      <c r="D67" s="1" t="s">
        <v>6049</v>
      </c>
      <c r="E67" s="1">
        <f t="shared" si="1"/>
        <v>1962</v>
      </c>
      <c r="F67" s="14">
        <f>Table_1__30[[#This Row],[Population'[4']]]/Table_1__30[[#This Row],[Area]]</f>
        <v>1.4276248725790011</v>
      </c>
    </row>
  </sheetData>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C95C-3037-4146-9453-8FF393104EF9}">
  <dimension ref="A1:F96"/>
  <sheetViews>
    <sheetView workbookViewId="0">
      <selection activeCell="H11" sqref="H11"/>
    </sheetView>
  </sheetViews>
  <sheetFormatPr defaultRowHeight="14.25" x14ac:dyDescent="0.45"/>
  <cols>
    <col min="1" max="1" width="18.06640625" bestFit="1" customWidth="1"/>
    <col min="2" max="2" width="13.265625" style="11" bestFit="1" customWidth="1"/>
    <col min="3" max="3" width="12.19921875" style="11" bestFit="1" customWidth="1"/>
    <col min="4" max="4" width="17.265625" bestFit="1" customWidth="1"/>
    <col min="5" max="5" width="9.06640625" style="11"/>
  </cols>
  <sheetData>
    <row r="1" spans="1:6" x14ac:dyDescent="0.45">
      <c r="A1" t="s">
        <v>0</v>
      </c>
      <c r="B1" s="11" t="s">
        <v>6050</v>
      </c>
      <c r="C1" s="11" t="s">
        <v>291</v>
      </c>
      <c r="D1" t="s">
        <v>6051</v>
      </c>
      <c r="E1" s="11" t="s">
        <v>292</v>
      </c>
      <c r="F1" t="s">
        <v>7421</v>
      </c>
    </row>
    <row r="2" spans="1:6" x14ac:dyDescent="0.45">
      <c r="A2" s="1" t="s">
        <v>2800</v>
      </c>
      <c r="B2" s="12" t="s">
        <v>10</v>
      </c>
      <c r="C2" s="12" t="s">
        <v>6052</v>
      </c>
      <c r="D2" s="1" t="s">
        <v>1588</v>
      </c>
      <c r="E2" s="12">
        <f t="shared" ref="E2:E32" si="0">VALUE(LEFT(D2,SEARCH("sq",D2)-2))</f>
        <v>338</v>
      </c>
      <c r="F2" s="14">
        <f>Table_1__31[[#This Row],[Population]]/Table_1__31[[#This Row],[Area]]</f>
        <v>222.27514792899407</v>
      </c>
    </row>
    <row r="3" spans="1:6" x14ac:dyDescent="0.45">
      <c r="A3" s="1" t="s">
        <v>5713</v>
      </c>
      <c r="B3" s="12" t="s">
        <v>16</v>
      </c>
      <c r="C3" s="12" t="s">
        <v>3852</v>
      </c>
      <c r="D3" s="1" t="s">
        <v>2238</v>
      </c>
      <c r="E3" s="12">
        <f t="shared" si="0"/>
        <v>474</v>
      </c>
      <c r="F3" s="14">
        <f>Table_1__31[[#This Row],[Population]]/Table_1__31[[#This Row],[Area]]</f>
        <v>95.059071729957807</v>
      </c>
    </row>
    <row r="4" spans="1:6" x14ac:dyDescent="0.45">
      <c r="A4" s="1" t="s">
        <v>557</v>
      </c>
      <c r="B4" s="12" t="s">
        <v>20</v>
      </c>
      <c r="C4" s="12" t="s">
        <v>6053</v>
      </c>
      <c r="D4" s="1" t="s">
        <v>1768</v>
      </c>
      <c r="E4" s="12">
        <f t="shared" si="0"/>
        <v>394</v>
      </c>
      <c r="F4" s="14">
        <f>Table_1__31[[#This Row],[Population]]/Table_1__31[[#This Row],[Area]]</f>
        <v>41.850253807106597</v>
      </c>
    </row>
    <row r="5" spans="1:6" x14ac:dyDescent="0.45">
      <c r="A5" s="1" t="s">
        <v>6054</v>
      </c>
      <c r="B5" s="12" t="s">
        <v>25</v>
      </c>
      <c r="C5" s="12" t="s">
        <v>6055</v>
      </c>
      <c r="D5" s="1" t="s">
        <v>2442</v>
      </c>
      <c r="E5" s="12">
        <f t="shared" si="0"/>
        <v>406</v>
      </c>
      <c r="F5" s="14">
        <f>Table_1__31[[#This Row],[Population]]/Table_1__31[[#This Row],[Area]]</f>
        <v>31.714285714285715</v>
      </c>
    </row>
    <row r="6" spans="1:6" x14ac:dyDescent="0.45">
      <c r="A6" s="1" t="s">
        <v>28</v>
      </c>
      <c r="B6" s="12" t="s">
        <v>29</v>
      </c>
      <c r="C6" s="12" t="s">
        <v>6056</v>
      </c>
      <c r="D6" s="1" t="s">
        <v>4396</v>
      </c>
      <c r="E6" s="12">
        <f t="shared" si="0"/>
        <v>559</v>
      </c>
      <c r="F6" s="14">
        <f>Table_1__31[[#This Row],[Population]]/Table_1__31[[#This Row],[Area]]</f>
        <v>220.05366726296958</v>
      </c>
    </row>
    <row r="7" spans="1:6" x14ac:dyDescent="0.45">
      <c r="A7" s="1" t="s">
        <v>570</v>
      </c>
      <c r="B7" s="12" t="s">
        <v>33</v>
      </c>
      <c r="C7" s="12" t="s">
        <v>6057</v>
      </c>
      <c r="D7" s="1" t="s">
        <v>2020</v>
      </c>
      <c r="E7" s="12">
        <f t="shared" si="0"/>
        <v>329</v>
      </c>
      <c r="F7" s="14">
        <f>Table_1__31[[#This Row],[Population]]/Table_1__31[[#This Row],[Area]]</f>
        <v>300.79939209726444</v>
      </c>
    </row>
    <row r="8" spans="1:6" x14ac:dyDescent="0.45">
      <c r="A8" s="1" t="s">
        <v>3042</v>
      </c>
      <c r="B8" s="12" t="s">
        <v>37</v>
      </c>
      <c r="C8" s="12" t="s">
        <v>6058</v>
      </c>
      <c r="D8" s="1" t="s">
        <v>1719</v>
      </c>
      <c r="E8" s="12">
        <f t="shared" si="0"/>
        <v>480</v>
      </c>
      <c r="F8" s="14">
        <f>Table_1__31[[#This Row],[Population]]/Table_1__31[[#This Row],[Area]]</f>
        <v>84.825000000000003</v>
      </c>
    </row>
    <row r="9" spans="1:6" x14ac:dyDescent="0.45">
      <c r="A9" s="1" t="s">
        <v>6059</v>
      </c>
      <c r="B9" s="12" t="s">
        <v>41</v>
      </c>
      <c r="C9" s="12" t="s">
        <v>6060</v>
      </c>
      <c r="D9" s="1" t="s">
        <v>4370</v>
      </c>
      <c r="E9" s="12">
        <f t="shared" si="0"/>
        <v>266</v>
      </c>
      <c r="F9" s="14">
        <f>Table_1__31[[#This Row],[Population]]/Table_1__31[[#This Row],[Area]]</f>
        <v>51.883458646616539</v>
      </c>
    </row>
    <row r="10" spans="1:6" x14ac:dyDescent="0.45">
      <c r="A10" s="1" t="s">
        <v>583</v>
      </c>
      <c r="B10" s="12" t="s">
        <v>45</v>
      </c>
      <c r="C10" s="12" t="s">
        <v>6061</v>
      </c>
      <c r="D10" s="1" t="s">
        <v>1672</v>
      </c>
      <c r="E10" s="12">
        <f t="shared" si="0"/>
        <v>599</v>
      </c>
      <c r="F10" s="14">
        <f>Table_1__31[[#This Row],[Population]]/Table_1__31[[#This Row],[Area]]</f>
        <v>47.616026711185306</v>
      </c>
    </row>
    <row r="11" spans="1:6" x14ac:dyDescent="0.45">
      <c r="A11" s="1" t="s">
        <v>3074</v>
      </c>
      <c r="B11" s="12" t="s">
        <v>49</v>
      </c>
      <c r="C11" s="12" t="s">
        <v>6062</v>
      </c>
      <c r="D11" s="1" t="s">
        <v>6063</v>
      </c>
      <c r="E11" s="12">
        <f t="shared" si="0"/>
        <v>341</v>
      </c>
      <c r="F11" s="14">
        <f>Table_1__31[[#This Row],[Population]]/Table_1__31[[#This Row],[Area]]</f>
        <v>168.39882697947215</v>
      </c>
    </row>
    <row r="12" spans="1:6" x14ac:dyDescent="0.45">
      <c r="A12" s="1" t="s">
        <v>6064</v>
      </c>
      <c r="B12" s="12" t="s">
        <v>53</v>
      </c>
      <c r="C12" s="12" t="s">
        <v>6065</v>
      </c>
      <c r="D12" s="1" t="s">
        <v>3089</v>
      </c>
      <c r="E12" s="12">
        <f t="shared" si="0"/>
        <v>303</v>
      </c>
      <c r="F12" s="14">
        <f>Table_1__31[[#This Row],[Population]]/Table_1__31[[#This Row],[Area]]</f>
        <v>129.05940594059405</v>
      </c>
    </row>
    <row r="13" spans="1:6" x14ac:dyDescent="0.45">
      <c r="A13" s="1" t="s">
        <v>5733</v>
      </c>
      <c r="B13" s="12" t="s">
        <v>57</v>
      </c>
      <c r="C13" s="12" t="s">
        <v>6066</v>
      </c>
      <c r="D13" s="1" t="s">
        <v>3114</v>
      </c>
      <c r="E13" s="12">
        <f t="shared" si="0"/>
        <v>289</v>
      </c>
      <c r="F13" s="14">
        <f>Table_1__31[[#This Row],[Population]]/Table_1__31[[#This Row],[Area]]</f>
        <v>59.27681660899654</v>
      </c>
    </row>
    <row r="14" spans="1:6" x14ac:dyDescent="0.45">
      <c r="A14" s="1" t="s">
        <v>4062</v>
      </c>
      <c r="B14" s="12" t="s">
        <v>61</v>
      </c>
      <c r="C14" s="12" t="s">
        <v>6067</v>
      </c>
      <c r="D14" s="1" t="s">
        <v>510</v>
      </c>
      <c r="E14" s="12">
        <f t="shared" si="0"/>
        <v>434</v>
      </c>
      <c r="F14" s="14">
        <f>Table_1__31[[#This Row],[Population]]/Table_1__31[[#This Row],[Area]]</f>
        <v>74.223502304147459</v>
      </c>
    </row>
    <row r="15" spans="1:6" x14ac:dyDescent="0.45">
      <c r="A15" s="1" t="s">
        <v>65</v>
      </c>
      <c r="B15" s="12" t="s">
        <v>66</v>
      </c>
      <c r="C15" s="12" t="s">
        <v>6068</v>
      </c>
      <c r="D15" s="1" t="s">
        <v>2206</v>
      </c>
      <c r="E15" s="12">
        <f t="shared" si="0"/>
        <v>236</v>
      </c>
      <c r="F15" s="14">
        <f>Table_1__31[[#This Row],[Population]]/Table_1__31[[#This Row],[Area]]</f>
        <v>33.309322033898304</v>
      </c>
    </row>
    <row r="16" spans="1:6" x14ac:dyDescent="0.45">
      <c r="A16" s="1" t="s">
        <v>6069</v>
      </c>
      <c r="B16" s="12" t="s">
        <v>70</v>
      </c>
      <c r="C16" s="12" t="s">
        <v>6070</v>
      </c>
      <c r="D16" s="1" t="s">
        <v>510</v>
      </c>
      <c r="E16" s="12">
        <f t="shared" si="0"/>
        <v>434</v>
      </c>
      <c r="F16" s="14">
        <f>Table_1__31[[#This Row],[Population]]/Table_1__31[[#This Row],[Area]]</f>
        <v>82.170506912442391</v>
      </c>
    </row>
    <row r="17" spans="1:6" x14ac:dyDescent="0.45">
      <c r="A17" s="1" t="s">
        <v>73</v>
      </c>
      <c r="B17" s="12" t="s">
        <v>74</v>
      </c>
      <c r="C17" s="12" t="s">
        <v>6071</v>
      </c>
      <c r="D17" s="1" t="s">
        <v>1928</v>
      </c>
      <c r="E17" s="12">
        <f t="shared" si="0"/>
        <v>429</v>
      </c>
      <c r="F17" s="14">
        <f>Table_1__31[[#This Row],[Population]]/Table_1__31[[#This Row],[Area]]</f>
        <v>123.06759906759906</v>
      </c>
    </row>
    <row r="18" spans="1:6" x14ac:dyDescent="0.45">
      <c r="A18" s="1" t="s">
        <v>6072</v>
      </c>
      <c r="B18" s="12" t="s">
        <v>79</v>
      </c>
      <c r="C18" s="12" t="s">
        <v>6073</v>
      </c>
      <c r="D18" s="1" t="s">
        <v>1986</v>
      </c>
      <c r="E18" s="12">
        <f t="shared" si="0"/>
        <v>265</v>
      </c>
      <c r="F18" s="14">
        <f>Table_1__31[[#This Row],[Population]]/Table_1__31[[#This Row],[Area]]</f>
        <v>55.041509433962261</v>
      </c>
    </row>
    <row r="19" spans="1:6" x14ac:dyDescent="0.45">
      <c r="A19" s="1" t="s">
        <v>2246</v>
      </c>
      <c r="B19" s="12" t="s">
        <v>84</v>
      </c>
      <c r="C19" s="12" t="s">
        <v>6074</v>
      </c>
      <c r="D19" s="1" t="s">
        <v>3471</v>
      </c>
      <c r="E19" s="12">
        <f t="shared" si="0"/>
        <v>682</v>
      </c>
      <c r="F19" s="14">
        <f>Table_1__31[[#This Row],[Population]]/Table_1__31[[#This Row],[Area]]</f>
        <v>82.189149560117301</v>
      </c>
    </row>
    <row r="20" spans="1:6" x14ac:dyDescent="0.45">
      <c r="A20" s="1" t="s">
        <v>4705</v>
      </c>
      <c r="B20" s="12" t="s">
        <v>89</v>
      </c>
      <c r="C20" s="12" t="s">
        <v>6075</v>
      </c>
      <c r="D20" s="1" t="s">
        <v>2233</v>
      </c>
      <c r="E20" s="12">
        <f t="shared" si="0"/>
        <v>502</v>
      </c>
      <c r="F20" s="14">
        <f>Table_1__31[[#This Row],[Population]]/Table_1__31[[#This Row],[Area]]</f>
        <v>1248.3685258964144</v>
      </c>
    </row>
    <row r="21" spans="1:6" x14ac:dyDescent="0.45">
      <c r="A21" s="1" t="s">
        <v>1697</v>
      </c>
      <c r="B21" s="12" t="s">
        <v>93</v>
      </c>
      <c r="C21" s="12" t="s">
        <v>6076</v>
      </c>
      <c r="D21" s="1" t="s">
        <v>1804</v>
      </c>
      <c r="E21" s="12">
        <f t="shared" si="0"/>
        <v>333</v>
      </c>
      <c r="F21" s="14">
        <f>Table_1__31[[#This Row],[Population]]/Table_1__31[[#This Row],[Area]]</f>
        <v>35.306306306306304</v>
      </c>
    </row>
    <row r="22" spans="1:6" x14ac:dyDescent="0.45">
      <c r="A22" s="1" t="s">
        <v>113</v>
      </c>
      <c r="B22" s="12" t="s">
        <v>98</v>
      </c>
      <c r="C22" s="12" t="s">
        <v>6077</v>
      </c>
      <c r="D22" s="1" t="s">
        <v>1814</v>
      </c>
      <c r="E22" s="12">
        <f t="shared" si="0"/>
        <v>304</v>
      </c>
      <c r="F22" s="14">
        <f>Table_1__31[[#This Row],[Population]]/Table_1__31[[#This Row],[Area]]</f>
        <v>61.588815789473685</v>
      </c>
    </row>
    <row r="23" spans="1:6" x14ac:dyDescent="0.45">
      <c r="A23" s="1" t="s">
        <v>6078</v>
      </c>
      <c r="B23" s="12" t="s">
        <v>103</v>
      </c>
      <c r="C23" s="12" t="s">
        <v>6079</v>
      </c>
      <c r="D23" s="1" t="s">
        <v>4226</v>
      </c>
      <c r="E23" s="12">
        <f t="shared" si="0"/>
        <v>490</v>
      </c>
      <c r="F23" s="14">
        <f>Table_1__31[[#This Row],[Population]]/Table_1__31[[#This Row],[Area]]</f>
        <v>101.35918367346939</v>
      </c>
    </row>
    <row r="24" spans="1:6" x14ac:dyDescent="0.45">
      <c r="A24" s="1" t="s">
        <v>6080</v>
      </c>
      <c r="B24" s="12" t="s">
        <v>106</v>
      </c>
      <c r="C24" s="12" t="s">
        <v>6081</v>
      </c>
      <c r="D24" s="1" t="s">
        <v>3506</v>
      </c>
      <c r="E24" s="12">
        <f t="shared" si="0"/>
        <v>510</v>
      </c>
      <c r="F24" s="14">
        <f>Table_1__31[[#This Row],[Population]]/Table_1__31[[#This Row],[Area]]</f>
        <v>75.166666666666671</v>
      </c>
    </row>
    <row r="25" spans="1:6" x14ac:dyDescent="0.45">
      <c r="A25" s="1" t="s">
        <v>129</v>
      </c>
      <c r="B25" s="12" t="s">
        <v>110</v>
      </c>
      <c r="C25" s="12" t="s">
        <v>6082</v>
      </c>
      <c r="D25" s="1" t="s">
        <v>6083</v>
      </c>
      <c r="E25" s="12">
        <f t="shared" si="0"/>
        <v>705</v>
      </c>
      <c r="F25" s="14">
        <f>Table_1__31[[#This Row],[Population]]/Table_1__31[[#This Row],[Area]]</f>
        <v>54.485106382978721</v>
      </c>
    </row>
    <row r="26" spans="1:6" x14ac:dyDescent="0.45">
      <c r="A26" s="1" t="s">
        <v>6084</v>
      </c>
      <c r="B26" s="12" t="s">
        <v>114</v>
      </c>
      <c r="C26" s="12" t="s">
        <v>6085</v>
      </c>
      <c r="D26" s="1" t="s">
        <v>1642</v>
      </c>
      <c r="E26" s="12">
        <f t="shared" si="0"/>
        <v>499</v>
      </c>
      <c r="F26" s="14">
        <f>Table_1__31[[#This Row],[Population]]/Table_1__31[[#This Row],[Area]]</f>
        <v>35.989979959919843</v>
      </c>
    </row>
    <row r="27" spans="1:6" x14ac:dyDescent="0.45">
      <c r="A27" s="1" t="s">
        <v>80</v>
      </c>
      <c r="B27" s="12" t="s">
        <v>118</v>
      </c>
      <c r="C27" s="12" t="s">
        <v>6086</v>
      </c>
      <c r="D27" s="1" t="s">
        <v>4444</v>
      </c>
      <c r="E27" s="12">
        <f t="shared" si="0"/>
        <v>553</v>
      </c>
      <c r="F27" s="14">
        <f>Table_1__31[[#This Row],[Population]]/Table_1__31[[#This Row],[Area]]</f>
        <v>74.235081374321879</v>
      </c>
    </row>
    <row r="28" spans="1:6" x14ac:dyDescent="0.45">
      <c r="A28" s="1" t="s">
        <v>2487</v>
      </c>
      <c r="B28" s="12" t="s">
        <v>122</v>
      </c>
      <c r="C28" s="12" t="s">
        <v>6087</v>
      </c>
      <c r="D28" s="1" t="s">
        <v>1341</v>
      </c>
      <c r="E28" s="12">
        <f t="shared" si="0"/>
        <v>603</v>
      </c>
      <c r="F28" s="14">
        <f>Table_1__31[[#This Row],[Population]]/Table_1__31[[#This Row],[Area]]</f>
        <v>82.393034825870643</v>
      </c>
    </row>
    <row r="29" spans="1:6" x14ac:dyDescent="0.45">
      <c r="A29" s="1" t="s">
        <v>6088</v>
      </c>
      <c r="B29" s="12" t="s">
        <v>126</v>
      </c>
      <c r="C29" s="12" t="s">
        <v>6089</v>
      </c>
      <c r="D29" s="1" t="s">
        <v>3508</v>
      </c>
      <c r="E29" s="12">
        <f t="shared" si="0"/>
        <v>611</v>
      </c>
      <c r="F29" s="14">
        <f>Table_1__31[[#This Row],[Population]]/Table_1__31[[#This Row],[Area]]</f>
        <v>48.256955810147296</v>
      </c>
    </row>
    <row r="30" spans="1:6" x14ac:dyDescent="0.45">
      <c r="A30" s="1" t="s">
        <v>6090</v>
      </c>
      <c r="B30" s="12" t="s">
        <v>130</v>
      </c>
      <c r="C30" s="12" t="s">
        <v>6091</v>
      </c>
      <c r="D30" s="1" t="s">
        <v>1539</v>
      </c>
      <c r="E30" s="12">
        <f t="shared" si="0"/>
        <v>280</v>
      </c>
      <c r="F30" s="14">
        <f>Table_1__31[[#This Row],[Population]]/Table_1__31[[#This Row],[Area]]</f>
        <v>80.917857142857144</v>
      </c>
    </row>
    <row r="31" spans="1:6" x14ac:dyDescent="0.45">
      <c r="A31" s="1" t="s">
        <v>141</v>
      </c>
      <c r="B31" s="12" t="s">
        <v>133</v>
      </c>
      <c r="C31" s="12" t="s">
        <v>6092</v>
      </c>
      <c r="D31" s="1" t="s">
        <v>2198</v>
      </c>
      <c r="E31" s="12">
        <f t="shared" si="0"/>
        <v>622</v>
      </c>
      <c r="F31" s="14">
        <f>Table_1__31[[#This Row],[Population]]/Table_1__31[[#This Row],[Area]]</f>
        <v>110.66077170418006</v>
      </c>
    </row>
    <row r="32" spans="1:6" x14ac:dyDescent="0.45">
      <c r="A32" s="1" t="s">
        <v>2279</v>
      </c>
      <c r="B32" s="12" t="s">
        <v>138</v>
      </c>
      <c r="C32" s="12" t="s">
        <v>6093</v>
      </c>
      <c r="D32" s="1" t="s">
        <v>2507</v>
      </c>
      <c r="E32" s="12">
        <f t="shared" si="0"/>
        <v>361</v>
      </c>
      <c r="F32" s="14">
        <f>Table_1__31[[#This Row],[Population]]/Table_1__31[[#This Row],[Area]]</f>
        <v>37.958448753462605</v>
      </c>
    </row>
    <row r="33" spans="1:6" x14ac:dyDescent="0.45">
      <c r="A33" s="1" t="s">
        <v>6094</v>
      </c>
      <c r="B33" s="12" t="s">
        <v>142</v>
      </c>
      <c r="C33" s="12" t="s">
        <v>6095</v>
      </c>
      <c r="D33" s="1" t="s">
        <v>2590</v>
      </c>
      <c r="E33" s="12">
        <f t="shared" ref="E33:E64" si="1">VALUE(LEFT(D33,SEARCH("sq",D33)-2))</f>
        <v>161</v>
      </c>
      <c r="F33" s="14">
        <f>Table_1__31[[#This Row],[Population]]/Table_1__31[[#This Row],[Area]]</f>
        <v>388.47204968944101</v>
      </c>
    </row>
    <row r="34" spans="1:6" x14ac:dyDescent="0.45">
      <c r="A34" s="1" t="s">
        <v>1461</v>
      </c>
      <c r="B34" s="12" t="s">
        <v>146</v>
      </c>
      <c r="C34" s="12" t="s">
        <v>6096</v>
      </c>
      <c r="D34" s="1" t="s">
        <v>1489</v>
      </c>
      <c r="E34" s="12">
        <f t="shared" si="1"/>
        <v>543</v>
      </c>
      <c r="F34" s="14">
        <f>Table_1__31[[#This Row],[Population]]/Table_1__31[[#This Row],[Area]]</f>
        <v>619.6372007366482</v>
      </c>
    </row>
    <row r="35" spans="1:6" x14ac:dyDescent="0.45">
      <c r="A35" s="1" t="s">
        <v>1769</v>
      </c>
      <c r="B35" s="12" t="s">
        <v>149</v>
      </c>
      <c r="C35" s="12" t="s">
        <v>6097</v>
      </c>
      <c r="D35" s="1" t="s">
        <v>2265</v>
      </c>
      <c r="E35" s="12">
        <f t="shared" si="1"/>
        <v>222</v>
      </c>
      <c r="F35" s="14">
        <f>Table_1__31[[#This Row],[Population]]/Table_1__31[[#This Row],[Area]]</f>
        <v>30.716216216216218</v>
      </c>
    </row>
    <row r="36" spans="1:6" x14ac:dyDescent="0.45">
      <c r="A36" s="1" t="s">
        <v>6098</v>
      </c>
      <c r="B36" s="12" t="s">
        <v>153</v>
      </c>
      <c r="C36" s="12" t="s">
        <v>6099</v>
      </c>
      <c r="D36" s="1" t="s">
        <v>6100</v>
      </c>
      <c r="E36" s="12">
        <f t="shared" si="1"/>
        <v>668</v>
      </c>
      <c r="F36" s="14">
        <f>Table_1__31[[#This Row],[Population]]/Table_1__31[[#This Row],[Area]]</f>
        <v>40.797904191616766</v>
      </c>
    </row>
    <row r="37" spans="1:6" x14ac:dyDescent="0.45">
      <c r="A37" s="1" t="s">
        <v>2288</v>
      </c>
      <c r="B37" s="12" t="s">
        <v>157</v>
      </c>
      <c r="C37" s="12" t="s">
        <v>6101</v>
      </c>
      <c r="D37" s="1" t="s">
        <v>2383</v>
      </c>
      <c r="E37" s="12">
        <f t="shared" si="1"/>
        <v>578</v>
      </c>
      <c r="F37" s="14">
        <f>Table_1__31[[#This Row],[Population]]/Table_1__31[[#This Row],[Area]]</f>
        <v>45.027681660899653</v>
      </c>
    </row>
    <row r="38" spans="1:6" x14ac:dyDescent="0.45">
      <c r="A38" s="1" t="s">
        <v>6102</v>
      </c>
      <c r="B38" s="12" t="s">
        <v>161</v>
      </c>
      <c r="C38" s="12" t="s">
        <v>6103</v>
      </c>
      <c r="D38" s="1" t="s">
        <v>2489</v>
      </c>
      <c r="E38" s="12">
        <f t="shared" si="1"/>
        <v>487</v>
      </c>
      <c r="F38" s="14">
        <f>Table_1__31[[#This Row],[Population]]/Table_1__31[[#This Row],[Area]]</f>
        <v>116.70020533880904</v>
      </c>
    </row>
    <row r="39" spans="1:6" x14ac:dyDescent="0.45">
      <c r="A39" s="1" t="s">
        <v>4735</v>
      </c>
      <c r="B39" s="12" t="s">
        <v>165</v>
      </c>
      <c r="C39" s="12" t="s">
        <v>6104</v>
      </c>
      <c r="D39" s="1" t="s">
        <v>4980</v>
      </c>
      <c r="E39" s="12">
        <f t="shared" si="1"/>
        <v>533</v>
      </c>
      <c r="F39" s="14">
        <f>Table_1__31[[#This Row],[Population]]/Table_1__31[[#This Row],[Area]]</f>
        <v>35.247654784240147</v>
      </c>
    </row>
    <row r="40" spans="1:6" x14ac:dyDescent="0.45">
      <c r="A40" s="1" t="s">
        <v>2291</v>
      </c>
      <c r="B40" s="12" t="s">
        <v>169</v>
      </c>
      <c r="C40" s="12" t="s">
        <v>6105</v>
      </c>
      <c r="D40" s="1" t="s">
        <v>1253</v>
      </c>
      <c r="E40" s="12">
        <f t="shared" si="1"/>
        <v>520</v>
      </c>
      <c r="F40" s="14">
        <f>Table_1__31[[#This Row],[Population]]/Table_1__31[[#This Row],[Area]]</f>
        <v>53.401923076923076</v>
      </c>
    </row>
    <row r="41" spans="1:6" x14ac:dyDescent="0.45">
      <c r="A41" s="1" t="s">
        <v>94</v>
      </c>
      <c r="B41" s="12" t="s">
        <v>173</v>
      </c>
      <c r="C41" s="12" t="s">
        <v>6106</v>
      </c>
      <c r="D41" s="1" t="s">
        <v>3689</v>
      </c>
      <c r="E41" s="12">
        <f t="shared" si="1"/>
        <v>562</v>
      </c>
      <c r="F41" s="14">
        <f>Table_1__31[[#This Row],[Population]]/Table_1__31[[#This Row],[Area]]</f>
        <v>57.526690391459077</v>
      </c>
    </row>
    <row r="42" spans="1:6" x14ac:dyDescent="0.45">
      <c r="A42" s="1" t="s">
        <v>3066</v>
      </c>
      <c r="B42" s="12" t="s">
        <v>177</v>
      </c>
      <c r="C42" s="12" t="s">
        <v>6107</v>
      </c>
      <c r="D42" s="1" t="s">
        <v>4273</v>
      </c>
      <c r="E42" s="12">
        <f t="shared" si="1"/>
        <v>613</v>
      </c>
      <c r="F42" s="14">
        <f>Table_1__31[[#This Row],[Population]]/Table_1__31[[#This Row],[Area]]</f>
        <v>40.277324632952691</v>
      </c>
    </row>
    <row r="43" spans="1:6" x14ac:dyDescent="0.45">
      <c r="A43" s="1" t="s">
        <v>152</v>
      </c>
      <c r="B43" s="12" t="s">
        <v>181</v>
      </c>
      <c r="C43" s="12" t="s">
        <v>6108</v>
      </c>
      <c r="D43" s="1" t="s">
        <v>6109</v>
      </c>
      <c r="E43" s="12">
        <f t="shared" si="1"/>
        <v>200</v>
      </c>
      <c r="F43" s="14">
        <f>Table_1__31[[#This Row],[Population]]/Table_1__31[[#This Row],[Area]]</f>
        <v>42.13</v>
      </c>
    </row>
    <row r="44" spans="1:6" x14ac:dyDescent="0.45">
      <c r="A44" s="1" t="s">
        <v>4088</v>
      </c>
      <c r="B44" s="12" t="s">
        <v>185</v>
      </c>
      <c r="C44" s="12" t="s">
        <v>6110</v>
      </c>
      <c r="D44" s="1" t="s">
        <v>2665</v>
      </c>
      <c r="E44" s="12">
        <f t="shared" si="1"/>
        <v>532</v>
      </c>
      <c r="F44" s="14">
        <f>Table_1__31[[#This Row],[Population]]/Table_1__31[[#This Row],[Area]]</f>
        <v>34.845864661654133</v>
      </c>
    </row>
    <row r="45" spans="1:6" x14ac:dyDescent="0.45">
      <c r="A45" s="1" t="s">
        <v>156</v>
      </c>
      <c r="B45" s="12" t="s">
        <v>189</v>
      </c>
      <c r="C45" s="12" t="s">
        <v>6111</v>
      </c>
      <c r="D45" s="1" t="s">
        <v>2575</v>
      </c>
      <c r="E45" s="12">
        <f t="shared" si="1"/>
        <v>309</v>
      </c>
      <c r="F45" s="14">
        <f>Table_1__31[[#This Row],[Population]]/Table_1__31[[#This Row],[Area]]</f>
        <v>37.663430420711975</v>
      </c>
    </row>
    <row r="46" spans="1:6" x14ac:dyDescent="0.45">
      <c r="A46" s="1" t="s">
        <v>160</v>
      </c>
      <c r="B46" s="12" t="s">
        <v>193</v>
      </c>
      <c r="C46" s="12" t="s">
        <v>6112</v>
      </c>
      <c r="D46" s="1" t="s">
        <v>1690</v>
      </c>
      <c r="E46" s="12">
        <f t="shared" si="1"/>
        <v>274</v>
      </c>
      <c r="F46" s="14">
        <f>Table_1__31[[#This Row],[Population]]/Table_1__31[[#This Row],[Area]]</f>
        <v>187.61678832116789</v>
      </c>
    </row>
    <row r="47" spans="1:6" x14ac:dyDescent="0.45">
      <c r="A47" s="1" t="s">
        <v>764</v>
      </c>
      <c r="B47" s="12" t="s">
        <v>198</v>
      </c>
      <c r="C47" s="12" t="s">
        <v>6113</v>
      </c>
      <c r="D47" s="1" t="s">
        <v>3060</v>
      </c>
      <c r="E47" s="12">
        <f t="shared" si="1"/>
        <v>299</v>
      </c>
      <c r="F47" s="14">
        <f>Table_1__31[[#This Row],[Population]]/Table_1__31[[#This Row],[Area]]</f>
        <v>61.016722408026759</v>
      </c>
    </row>
    <row r="48" spans="1:6" x14ac:dyDescent="0.45">
      <c r="A48" s="1" t="s">
        <v>2318</v>
      </c>
      <c r="B48" s="12" t="s">
        <v>202</v>
      </c>
      <c r="C48" s="12" t="s">
        <v>6114</v>
      </c>
      <c r="D48" s="1" t="s">
        <v>1585</v>
      </c>
      <c r="E48" s="12">
        <f t="shared" si="1"/>
        <v>509</v>
      </c>
      <c r="F48" s="14">
        <f>Table_1__31[[#This Row],[Population]]/Table_1__31[[#This Row],[Area]]</f>
        <v>849.16699410609033</v>
      </c>
    </row>
    <row r="49" spans="1:6" x14ac:dyDescent="0.45">
      <c r="A49" s="1" t="s">
        <v>1129</v>
      </c>
      <c r="B49" s="12" t="s">
        <v>207</v>
      </c>
      <c r="C49" s="12" t="s">
        <v>6116</v>
      </c>
      <c r="D49" s="1" t="s">
        <v>3143</v>
      </c>
      <c r="E49" s="12">
        <f t="shared" si="1"/>
        <v>163</v>
      </c>
      <c r="F49" s="14">
        <f>Table_1__31[[#This Row],[Population]]/Table_1__31[[#This Row],[Area]]</f>
        <v>48.04907975460123</v>
      </c>
    </row>
    <row r="50" spans="1:6" x14ac:dyDescent="0.45">
      <c r="A50" s="1" t="s">
        <v>168</v>
      </c>
      <c r="B50" s="12" t="s">
        <v>211</v>
      </c>
      <c r="C50" s="12" t="s">
        <v>6117</v>
      </c>
      <c r="D50" s="1" t="s">
        <v>6118</v>
      </c>
      <c r="E50" s="12">
        <f t="shared" si="1"/>
        <v>470</v>
      </c>
      <c r="F50" s="14">
        <f>Table_1__31[[#This Row],[Population]]/Table_1__31[[#This Row],[Area]]</f>
        <v>59.180851063829785</v>
      </c>
    </row>
    <row r="51" spans="1:6" x14ac:dyDescent="0.45">
      <c r="A51" s="1" t="s">
        <v>172</v>
      </c>
      <c r="B51" s="12" t="s">
        <v>214</v>
      </c>
      <c r="C51" s="12" t="s">
        <v>6119</v>
      </c>
      <c r="D51" s="1" t="s">
        <v>5790</v>
      </c>
      <c r="E51" s="12">
        <f t="shared" si="1"/>
        <v>617</v>
      </c>
      <c r="F51" s="14">
        <f>Table_1__31[[#This Row],[Population]]/Table_1__31[[#This Row],[Area]]</f>
        <v>67.858995137763372</v>
      </c>
    </row>
    <row r="52" spans="1:6" x14ac:dyDescent="0.45">
      <c r="A52" s="1" t="s">
        <v>2149</v>
      </c>
      <c r="B52" s="12" t="s">
        <v>217</v>
      </c>
      <c r="C52" s="12" t="s">
        <v>6120</v>
      </c>
      <c r="D52" s="1" t="s">
        <v>1774</v>
      </c>
      <c r="E52" s="12">
        <f t="shared" si="1"/>
        <v>282</v>
      </c>
      <c r="F52" s="14">
        <f>Table_1__31[[#This Row],[Population]]/Table_1__31[[#This Row],[Area]]</f>
        <v>43.124113475177303</v>
      </c>
    </row>
    <row r="53" spans="1:6" x14ac:dyDescent="0.45">
      <c r="A53" s="1" t="s">
        <v>789</v>
      </c>
      <c r="B53" s="12" t="s">
        <v>221</v>
      </c>
      <c r="C53" s="12" t="s">
        <v>6121</v>
      </c>
      <c r="D53" s="1" t="s">
        <v>2061</v>
      </c>
      <c r="E53" s="12">
        <f t="shared" si="1"/>
        <v>570</v>
      </c>
      <c r="F53" s="14">
        <f>Table_1__31[[#This Row],[Population]]/Table_1__31[[#This Row],[Area]]</f>
        <v>58.528070175438593</v>
      </c>
    </row>
    <row r="54" spans="1:6" x14ac:dyDescent="0.45">
      <c r="A54" s="1" t="s">
        <v>6122</v>
      </c>
      <c r="B54" s="12" t="s">
        <v>225</v>
      </c>
      <c r="C54" s="12" t="s">
        <v>6123</v>
      </c>
      <c r="D54" s="1" t="s">
        <v>1681</v>
      </c>
      <c r="E54" s="12">
        <f t="shared" si="1"/>
        <v>229</v>
      </c>
      <c r="F54" s="14">
        <f>Table_1__31[[#This Row],[Population]]/Table_1__31[[#This Row],[Area]]</f>
        <v>212.03493449781661</v>
      </c>
    </row>
    <row r="55" spans="1:6" x14ac:dyDescent="0.45">
      <c r="A55" s="1" t="s">
        <v>188</v>
      </c>
      <c r="B55" s="12" t="s">
        <v>238</v>
      </c>
      <c r="C55" s="12" t="s">
        <v>6124</v>
      </c>
      <c r="D55" s="1" t="s">
        <v>4758</v>
      </c>
      <c r="E55" s="12">
        <f t="shared" si="1"/>
        <v>307</v>
      </c>
      <c r="F55" s="14">
        <f>Table_1__31[[#This Row],[Population]]/Table_1__31[[#This Row],[Area]]</f>
        <v>72.469055374592827</v>
      </c>
    </row>
    <row r="56" spans="1:6" x14ac:dyDescent="0.45">
      <c r="A56" s="1" t="s">
        <v>192</v>
      </c>
      <c r="B56" s="12" t="s">
        <v>242</v>
      </c>
      <c r="C56" s="12" t="s">
        <v>6125</v>
      </c>
      <c r="D56" s="1" t="s">
        <v>4828</v>
      </c>
      <c r="E56" s="12">
        <f t="shared" si="1"/>
        <v>557</v>
      </c>
      <c r="F56" s="14">
        <f>Table_1__31[[#This Row],[Population]]/Table_1__31[[#This Row],[Area]]</f>
        <v>176.47037701974867</v>
      </c>
    </row>
    <row r="57" spans="1:6" x14ac:dyDescent="0.45">
      <c r="A57" s="1" t="s">
        <v>201</v>
      </c>
      <c r="B57" s="12" t="s">
        <v>246</v>
      </c>
      <c r="C57" s="12" t="s">
        <v>6126</v>
      </c>
      <c r="D57" s="1" t="s">
        <v>2585</v>
      </c>
      <c r="E57" s="12">
        <f t="shared" si="1"/>
        <v>500</v>
      </c>
      <c r="F57" s="14">
        <f>Table_1__31[[#This Row],[Population]]/Table_1__31[[#This Row],[Area]]</f>
        <v>56.473999999999997</v>
      </c>
    </row>
    <row r="58" spans="1:6" x14ac:dyDescent="0.45">
      <c r="A58" s="1" t="s">
        <v>206</v>
      </c>
      <c r="B58" s="12" t="s">
        <v>250</v>
      </c>
      <c r="C58" s="12" t="s">
        <v>6127</v>
      </c>
      <c r="D58" s="1" t="s">
        <v>4739</v>
      </c>
      <c r="E58" s="12">
        <f t="shared" si="1"/>
        <v>375</v>
      </c>
      <c r="F58" s="14">
        <f>Table_1__31[[#This Row],[Population]]/Table_1__31[[#This Row],[Area]]</f>
        <v>81.64533333333334</v>
      </c>
    </row>
    <row r="59" spans="1:6" x14ac:dyDescent="0.45">
      <c r="A59" s="1" t="s">
        <v>6128</v>
      </c>
      <c r="B59" s="12" t="s">
        <v>254</v>
      </c>
      <c r="C59" s="12" t="s">
        <v>6129</v>
      </c>
      <c r="D59" s="1" t="s">
        <v>4273</v>
      </c>
      <c r="E59" s="12">
        <f t="shared" si="1"/>
        <v>613</v>
      </c>
      <c r="F59" s="14">
        <f>Table_1__31[[#This Row],[Population]]/Table_1__31[[#This Row],[Area]]</f>
        <v>132.0652528548124</v>
      </c>
    </row>
    <row r="60" spans="1:6" x14ac:dyDescent="0.45">
      <c r="A60" s="1" t="s">
        <v>6130</v>
      </c>
      <c r="B60" s="12" t="s">
        <v>231</v>
      </c>
      <c r="C60" s="12" t="s">
        <v>6131</v>
      </c>
      <c r="D60" s="1" t="s">
        <v>3466</v>
      </c>
      <c r="E60" s="12">
        <f t="shared" si="1"/>
        <v>430</v>
      </c>
      <c r="F60" s="14">
        <f>Table_1__31[[#This Row],[Population]]/Table_1__31[[#This Row],[Area]]</f>
        <v>121.54883720930232</v>
      </c>
    </row>
    <row r="61" spans="1:6" x14ac:dyDescent="0.45">
      <c r="A61" s="1" t="s">
        <v>6132</v>
      </c>
      <c r="B61" s="12" t="s">
        <v>234</v>
      </c>
      <c r="C61" s="12" t="s">
        <v>6133</v>
      </c>
      <c r="D61" s="1" t="s">
        <v>2504</v>
      </c>
      <c r="E61" s="12">
        <f t="shared" si="1"/>
        <v>560</v>
      </c>
      <c r="F61" s="14">
        <f>Table_1__31[[#This Row],[Population]]/Table_1__31[[#This Row],[Area]]</f>
        <v>46.5625</v>
      </c>
    </row>
    <row r="62" spans="1:6" x14ac:dyDescent="0.45">
      <c r="A62" s="1" t="s">
        <v>5398</v>
      </c>
      <c r="B62" s="12" t="s">
        <v>258</v>
      </c>
      <c r="C62" s="12" t="s">
        <v>6135</v>
      </c>
      <c r="D62" s="1" t="s">
        <v>1661</v>
      </c>
      <c r="E62" s="12">
        <f t="shared" si="1"/>
        <v>195</v>
      </c>
      <c r="F62" s="14">
        <f>Table_1__31[[#This Row],[Population]]/Table_1__31[[#This Row],[Area]]</f>
        <v>60.271794871794874</v>
      </c>
    </row>
    <row r="63" spans="1:6" x14ac:dyDescent="0.45">
      <c r="A63" s="1" t="s">
        <v>85</v>
      </c>
      <c r="B63" s="12" t="s">
        <v>262</v>
      </c>
      <c r="C63" s="12" t="s">
        <v>6136</v>
      </c>
      <c r="D63" s="1" t="s">
        <v>4888</v>
      </c>
      <c r="E63" s="12">
        <f t="shared" si="1"/>
        <v>635</v>
      </c>
      <c r="F63" s="14">
        <f>Table_1__31[[#This Row],[Population]]/Table_1__31[[#This Row],[Area]]</f>
        <v>70.108661417322836</v>
      </c>
    </row>
    <row r="64" spans="1:6" x14ac:dyDescent="0.45">
      <c r="A64" s="1" t="s">
        <v>11</v>
      </c>
      <c r="B64" s="12" t="s">
        <v>265</v>
      </c>
      <c r="C64" s="12" t="s">
        <v>6137</v>
      </c>
      <c r="D64" s="1" t="s">
        <v>2344</v>
      </c>
      <c r="E64" s="12">
        <f t="shared" si="1"/>
        <v>539</v>
      </c>
      <c r="F64" s="14">
        <f>Table_1__31[[#This Row],[Population]]/Table_1__31[[#This Row],[Area]]</f>
        <v>319.72356215213358</v>
      </c>
    </row>
    <row r="65" spans="1:6" x14ac:dyDescent="0.45">
      <c r="A65" s="1" t="s">
        <v>4768</v>
      </c>
      <c r="B65" s="12" t="s">
        <v>269</v>
      </c>
      <c r="C65" s="12" t="s">
        <v>6138</v>
      </c>
      <c r="D65" s="1" t="s">
        <v>6139</v>
      </c>
      <c r="E65" s="12">
        <f t="shared" ref="E65:E96" si="2">VALUE(LEFT(D65,SEARCH("sq",D65)-2))</f>
        <v>129</v>
      </c>
      <c r="F65" s="14">
        <f>Table_1__31[[#This Row],[Population]]/Table_1__31[[#This Row],[Area]]</f>
        <v>49.31782945736434</v>
      </c>
    </row>
    <row r="66" spans="1:6" x14ac:dyDescent="0.45">
      <c r="A66" s="1" t="s">
        <v>220</v>
      </c>
      <c r="B66" s="12" t="s">
        <v>273</v>
      </c>
      <c r="C66" s="12" t="s">
        <v>6140</v>
      </c>
      <c r="D66" s="1" t="s">
        <v>5660</v>
      </c>
      <c r="E66" s="12">
        <f t="shared" si="2"/>
        <v>522</v>
      </c>
      <c r="F66" s="14">
        <f>Table_1__31[[#This Row],[Population]]/Table_1__31[[#This Row],[Area]]</f>
        <v>42.120689655172413</v>
      </c>
    </row>
    <row r="67" spans="1:6" x14ac:dyDescent="0.45">
      <c r="A67" s="1" t="s">
        <v>6115</v>
      </c>
      <c r="B67" s="12" t="s">
        <v>277</v>
      </c>
      <c r="C67" s="12" t="s">
        <v>6141</v>
      </c>
      <c r="D67" s="1" t="s">
        <v>3237</v>
      </c>
      <c r="E67" s="12">
        <f t="shared" si="2"/>
        <v>545</v>
      </c>
      <c r="F67" s="14">
        <f>Table_1__31[[#This Row],[Population]]/Table_1__31[[#This Row],[Area]]</f>
        <v>58.361467889908255</v>
      </c>
    </row>
    <row r="68" spans="1:6" x14ac:dyDescent="0.45">
      <c r="A68" s="1" t="s">
        <v>6142</v>
      </c>
      <c r="B68" s="12" t="s">
        <v>282</v>
      </c>
      <c r="C68" s="12" t="s">
        <v>6143</v>
      </c>
      <c r="D68" s="1" t="s">
        <v>1762</v>
      </c>
      <c r="E68" s="12">
        <f t="shared" si="2"/>
        <v>433</v>
      </c>
      <c r="F68" s="14">
        <f>Table_1__31[[#This Row],[Population]]/Table_1__31[[#This Row],[Area]]</f>
        <v>51</v>
      </c>
    </row>
    <row r="69" spans="1:6" x14ac:dyDescent="0.45">
      <c r="A69" s="1" t="s">
        <v>224</v>
      </c>
      <c r="B69" s="12" t="s">
        <v>956</v>
      </c>
      <c r="C69" s="12" t="s">
        <v>6144</v>
      </c>
      <c r="D69" s="1" t="s">
        <v>4142</v>
      </c>
      <c r="E69" s="12">
        <f t="shared" si="2"/>
        <v>415</v>
      </c>
      <c r="F69" s="14">
        <f>Table_1__31[[#This Row],[Population]]/Table_1__31[[#This Row],[Area]]</f>
        <v>19.072289156626507</v>
      </c>
    </row>
    <row r="70" spans="1:6" x14ac:dyDescent="0.45">
      <c r="A70" s="1" t="s">
        <v>6145</v>
      </c>
      <c r="B70" s="12" t="s">
        <v>963</v>
      </c>
      <c r="C70" s="12" t="s">
        <v>6146</v>
      </c>
      <c r="D70" s="1" t="s">
        <v>3143</v>
      </c>
      <c r="E70" s="12">
        <f t="shared" si="2"/>
        <v>163</v>
      </c>
      <c r="F70" s="14">
        <f>Table_1__31[[#This Row],[Population]]/Table_1__31[[#This Row],[Area]]</f>
        <v>31.14723926380368</v>
      </c>
    </row>
    <row r="71" spans="1:6" x14ac:dyDescent="0.45">
      <c r="A71" s="1" t="s">
        <v>889</v>
      </c>
      <c r="B71" s="12" t="s">
        <v>970</v>
      </c>
      <c r="C71" s="12" t="s">
        <v>6147</v>
      </c>
      <c r="D71" s="1" t="s">
        <v>2285</v>
      </c>
      <c r="E71" s="12">
        <f t="shared" si="2"/>
        <v>435</v>
      </c>
      <c r="F71" s="14">
        <f>Table_1__31[[#This Row],[Population]]/Table_1__31[[#This Row],[Area]]</f>
        <v>38.678160919540232</v>
      </c>
    </row>
    <row r="72" spans="1:6" x14ac:dyDescent="0.45">
      <c r="A72" s="1" t="s">
        <v>1542</v>
      </c>
      <c r="B72" s="12" t="s">
        <v>976</v>
      </c>
      <c r="C72" s="12" t="s">
        <v>6148</v>
      </c>
      <c r="D72" s="1" t="s">
        <v>1839</v>
      </c>
      <c r="E72" s="12">
        <f t="shared" si="2"/>
        <v>401</v>
      </c>
      <c r="F72" s="14">
        <f>Table_1__31[[#This Row],[Population]]/Table_1__31[[#This Row],[Area]]</f>
        <v>180.35162094763092</v>
      </c>
    </row>
    <row r="73" spans="1:6" x14ac:dyDescent="0.45">
      <c r="A73" s="1" t="s">
        <v>6134</v>
      </c>
      <c r="B73" s="12" t="s">
        <v>983</v>
      </c>
      <c r="C73" s="12" t="s">
        <v>6150</v>
      </c>
      <c r="D73" s="1" t="s">
        <v>3164</v>
      </c>
      <c r="E73" s="12">
        <f t="shared" si="2"/>
        <v>316</v>
      </c>
      <c r="F73" s="14">
        <f>Table_1__31[[#This Row],[Population]]/Table_1__31[[#This Row],[Area]]</f>
        <v>100.6613924050633</v>
      </c>
    </row>
    <row r="74" spans="1:6" x14ac:dyDescent="0.45">
      <c r="A74" s="1" t="s">
        <v>6149</v>
      </c>
      <c r="B74" s="12" t="s">
        <v>990</v>
      </c>
      <c r="C74" s="12" t="s">
        <v>6151</v>
      </c>
      <c r="D74" s="1" t="s">
        <v>2507</v>
      </c>
      <c r="E74" s="12">
        <f t="shared" si="2"/>
        <v>361</v>
      </c>
      <c r="F74" s="14">
        <f>Table_1__31[[#This Row],[Population]]/Table_1__31[[#This Row],[Area]]</f>
        <v>150.08587257617728</v>
      </c>
    </row>
    <row r="75" spans="1:6" x14ac:dyDescent="0.45">
      <c r="A75" s="1" t="s">
        <v>3211</v>
      </c>
      <c r="B75" s="12" t="s">
        <v>998</v>
      </c>
      <c r="C75" s="12" t="s">
        <v>6152</v>
      </c>
      <c r="D75" s="1" t="s">
        <v>2897</v>
      </c>
      <c r="E75" s="12">
        <f t="shared" si="2"/>
        <v>477</v>
      </c>
      <c r="F75" s="14">
        <f>Table_1__31[[#This Row],[Population]]/Table_1__31[[#This Row],[Area]]</f>
        <v>138.958071278826</v>
      </c>
    </row>
    <row r="76" spans="1:6" x14ac:dyDescent="0.45">
      <c r="A76" s="1" t="s">
        <v>4800</v>
      </c>
      <c r="B76" s="12" t="s">
        <v>1006</v>
      </c>
      <c r="C76" s="12" t="s">
        <v>6153</v>
      </c>
      <c r="D76" s="1" t="s">
        <v>6154</v>
      </c>
      <c r="E76" s="12">
        <f t="shared" si="2"/>
        <v>619</v>
      </c>
      <c r="F76" s="14">
        <f>Table_1__31[[#This Row],[Population]]/Table_1__31[[#This Row],[Area]]</f>
        <v>424.23909531502426</v>
      </c>
    </row>
    <row r="77" spans="1:6" x14ac:dyDescent="0.45">
      <c r="A77" s="1" t="s">
        <v>931</v>
      </c>
      <c r="B77" s="12" t="s">
        <v>1784</v>
      </c>
      <c r="C77" s="12" t="s">
        <v>6155</v>
      </c>
      <c r="D77" s="1" t="s">
        <v>2665</v>
      </c>
      <c r="E77" s="12">
        <f t="shared" si="2"/>
        <v>532</v>
      </c>
      <c r="F77" s="14">
        <f>Table_1__31[[#This Row],[Population]]/Table_1__31[[#This Row],[Area]]</f>
        <v>41.781954887218042</v>
      </c>
    </row>
    <row r="78" spans="1:6" x14ac:dyDescent="0.45">
      <c r="A78" s="1" t="s">
        <v>6156</v>
      </c>
      <c r="B78" s="12" t="s">
        <v>1787</v>
      </c>
      <c r="C78" s="12" t="s">
        <v>6157</v>
      </c>
      <c r="D78" s="1" t="s">
        <v>4370</v>
      </c>
      <c r="E78" s="12">
        <f t="shared" si="2"/>
        <v>266</v>
      </c>
      <c r="F78" s="14">
        <f>Table_1__31[[#This Row],[Population]]/Table_1__31[[#This Row],[Area]]</f>
        <v>53.05263157894737</v>
      </c>
    </row>
    <row r="79" spans="1:6" x14ac:dyDescent="0.45">
      <c r="A79" s="1" t="s">
        <v>799</v>
      </c>
      <c r="B79" s="12" t="s">
        <v>1791</v>
      </c>
      <c r="C79" s="12" t="s">
        <v>6158</v>
      </c>
      <c r="D79" s="1" t="s">
        <v>4112</v>
      </c>
      <c r="E79" s="12">
        <f t="shared" si="2"/>
        <v>592</v>
      </c>
      <c r="F79" s="14">
        <f>Table_1__31[[#This Row],[Population]]/Table_1__31[[#This Row],[Area]]</f>
        <v>151.83952702702703</v>
      </c>
    </row>
    <row r="80" spans="1:6" x14ac:dyDescent="0.45">
      <c r="A80" s="1" t="s">
        <v>247</v>
      </c>
      <c r="B80" s="12" t="s">
        <v>1794</v>
      </c>
      <c r="C80" s="12" t="s">
        <v>6159</v>
      </c>
      <c r="D80" s="1" t="s">
        <v>6160</v>
      </c>
      <c r="E80" s="12">
        <f t="shared" si="2"/>
        <v>755</v>
      </c>
      <c r="F80" s="14">
        <f>Table_1__31[[#This Row],[Population]]/Table_1__31[[#This Row],[Area]]</f>
        <v>1228.6675496688742</v>
      </c>
    </row>
    <row r="81" spans="1:6" x14ac:dyDescent="0.45">
      <c r="A81" s="1" t="s">
        <v>2995</v>
      </c>
      <c r="B81" s="12" t="s">
        <v>1798</v>
      </c>
      <c r="C81" s="12" t="s">
        <v>6161</v>
      </c>
      <c r="D81" s="1" t="s">
        <v>1655</v>
      </c>
      <c r="E81" s="12">
        <f t="shared" si="2"/>
        <v>314</v>
      </c>
      <c r="F81" s="14">
        <f>Table_1__31[[#This Row],[Population]]/Table_1__31[[#This Row],[Area]]</f>
        <v>61.038216560509554</v>
      </c>
    </row>
    <row r="82" spans="1:6" x14ac:dyDescent="0.45">
      <c r="A82" s="1" t="s">
        <v>1955</v>
      </c>
      <c r="B82" s="12" t="s">
        <v>1802</v>
      </c>
      <c r="C82" s="12" t="s">
        <v>6162</v>
      </c>
      <c r="D82" s="1" t="s">
        <v>1757</v>
      </c>
      <c r="E82" s="12">
        <f t="shared" si="2"/>
        <v>458</v>
      </c>
      <c r="F82" s="14">
        <f>Table_1__31[[#This Row],[Population]]/Table_1__31[[#This Row],[Area]]</f>
        <v>29.091703056768559</v>
      </c>
    </row>
    <row r="83" spans="1:6" x14ac:dyDescent="0.45">
      <c r="A83" s="1" t="s">
        <v>2578</v>
      </c>
      <c r="B83" s="12" t="s">
        <v>1805</v>
      </c>
      <c r="C83" s="12" t="s">
        <v>6163</v>
      </c>
      <c r="D83" s="1" t="s">
        <v>4092</v>
      </c>
      <c r="E83" s="12">
        <f t="shared" si="2"/>
        <v>413</v>
      </c>
      <c r="F83" s="14">
        <f>Table_1__31[[#This Row],[Population]]/Table_1__31[[#This Row],[Area]]</f>
        <v>379.71670702179176</v>
      </c>
    </row>
    <row r="84" spans="1:6" x14ac:dyDescent="0.45">
      <c r="A84" s="1" t="s">
        <v>3005</v>
      </c>
      <c r="B84" s="12" t="s">
        <v>1809</v>
      </c>
      <c r="C84" s="12" t="s">
        <v>6164</v>
      </c>
      <c r="D84" s="1" t="s">
        <v>1741</v>
      </c>
      <c r="E84" s="12">
        <f t="shared" si="2"/>
        <v>529</v>
      </c>
      <c r="F84" s="14">
        <f>Table_1__31[[#This Row],[Population]]/Table_1__31[[#This Row],[Area]]</f>
        <v>303.67674858223063</v>
      </c>
    </row>
    <row r="85" spans="1:6" x14ac:dyDescent="0.45">
      <c r="A85" s="1" t="s">
        <v>2586</v>
      </c>
      <c r="B85" s="12" t="s">
        <v>1812</v>
      </c>
      <c r="C85" s="12" t="s">
        <v>6165</v>
      </c>
      <c r="D85" s="1" t="s">
        <v>1958</v>
      </c>
      <c r="E85" s="12">
        <f t="shared" si="2"/>
        <v>459</v>
      </c>
      <c r="F85" s="14">
        <f>Table_1__31[[#This Row],[Population]]/Table_1__31[[#This Row],[Area]]</f>
        <v>133.07407407407408</v>
      </c>
    </row>
    <row r="86" spans="1:6" x14ac:dyDescent="0.45">
      <c r="A86" s="1" t="s">
        <v>6166</v>
      </c>
      <c r="B86" s="12" t="s">
        <v>1816</v>
      </c>
      <c r="C86" s="12" t="s">
        <v>6167</v>
      </c>
      <c r="D86" s="1" t="s">
        <v>6168</v>
      </c>
      <c r="E86" s="12">
        <f t="shared" si="2"/>
        <v>114</v>
      </c>
      <c r="F86" s="14">
        <f>Table_1__31[[#This Row],[Population]]/Table_1__31[[#This Row],[Area]]</f>
        <v>69.035087719298247</v>
      </c>
    </row>
    <row r="87" spans="1:6" x14ac:dyDescent="0.45">
      <c r="A87" s="1" t="s">
        <v>6169</v>
      </c>
      <c r="B87" s="12" t="s">
        <v>1818</v>
      </c>
      <c r="C87" s="12" t="s">
        <v>6170</v>
      </c>
      <c r="D87" s="1" t="s">
        <v>1891</v>
      </c>
      <c r="E87" s="12">
        <f t="shared" si="2"/>
        <v>186</v>
      </c>
      <c r="F87" s="14">
        <f>Table_1__31[[#This Row],[Population]]/Table_1__31[[#This Row],[Area]]</f>
        <v>98.456989247311824</v>
      </c>
    </row>
    <row r="88" spans="1:6" x14ac:dyDescent="0.45">
      <c r="A88" s="1" t="s">
        <v>573</v>
      </c>
      <c r="B88" s="12" t="s">
        <v>1821</v>
      </c>
      <c r="C88" s="12" t="s">
        <v>6171</v>
      </c>
      <c r="D88" s="1" t="s">
        <v>2412</v>
      </c>
      <c r="E88" s="12">
        <f t="shared" si="2"/>
        <v>224</v>
      </c>
      <c r="F88" s="14">
        <f>Table_1__31[[#This Row],[Population]]/Table_1__31[[#This Row],[Area]]</f>
        <v>85.308035714285708</v>
      </c>
    </row>
    <row r="89" spans="1:6" x14ac:dyDescent="0.45">
      <c r="A89" s="1" t="s">
        <v>975</v>
      </c>
      <c r="B89" s="12" t="s">
        <v>1824</v>
      </c>
      <c r="C89" s="12" t="s">
        <v>6172</v>
      </c>
      <c r="D89" s="1" t="s">
        <v>1640</v>
      </c>
      <c r="E89" s="12">
        <f t="shared" si="2"/>
        <v>247</v>
      </c>
      <c r="F89" s="14">
        <f>Table_1__31[[#This Row],[Population]]/Table_1__31[[#This Row],[Area]]</f>
        <v>22.46153846153846</v>
      </c>
    </row>
    <row r="90" spans="1:6" x14ac:dyDescent="0.45">
      <c r="A90" s="1" t="s">
        <v>1746</v>
      </c>
      <c r="B90" s="12" t="s">
        <v>1828</v>
      </c>
      <c r="C90" s="12" t="s">
        <v>6173</v>
      </c>
      <c r="D90" s="1" t="s">
        <v>1762</v>
      </c>
      <c r="E90" s="12">
        <f t="shared" si="2"/>
        <v>433</v>
      </c>
      <c r="F90" s="14">
        <f>Table_1__31[[#This Row],[Population]]/Table_1__31[[#This Row],[Area]]</f>
        <v>92.006928406466514</v>
      </c>
    </row>
    <row r="91" spans="1:6" x14ac:dyDescent="0.45">
      <c r="A91" s="1" t="s">
        <v>62</v>
      </c>
      <c r="B91" s="12" t="s">
        <v>1831</v>
      </c>
      <c r="C91" s="12" t="s">
        <v>6174</v>
      </c>
      <c r="D91" s="1" t="s">
        <v>2015</v>
      </c>
      <c r="E91" s="12">
        <f t="shared" si="2"/>
        <v>326</v>
      </c>
      <c r="F91" s="14">
        <f>Table_1__31[[#This Row],[Population]]/Table_1__31[[#This Row],[Area]]</f>
        <v>377.2361963190184</v>
      </c>
    </row>
    <row r="92" spans="1:6" x14ac:dyDescent="0.45">
      <c r="A92" s="1" t="s">
        <v>2030</v>
      </c>
      <c r="B92" s="12" t="s">
        <v>1834</v>
      </c>
      <c r="C92" s="12" t="s">
        <v>6175</v>
      </c>
      <c r="D92" s="1" t="s">
        <v>6176</v>
      </c>
      <c r="E92" s="12">
        <f t="shared" si="2"/>
        <v>734</v>
      </c>
      <c r="F92" s="14">
        <f>Table_1__31[[#This Row],[Population]]/Table_1__31[[#This Row],[Area]]</f>
        <v>23.189373297002724</v>
      </c>
    </row>
    <row r="93" spans="1:6" x14ac:dyDescent="0.45">
      <c r="A93" s="1" t="s">
        <v>6177</v>
      </c>
      <c r="B93" s="12" t="s">
        <v>1837</v>
      </c>
      <c r="C93" s="12" t="s">
        <v>6178</v>
      </c>
      <c r="D93" s="1" t="s">
        <v>1579</v>
      </c>
      <c r="E93" s="12">
        <f t="shared" si="2"/>
        <v>580</v>
      </c>
      <c r="F93" s="14">
        <f>Table_1__31[[#This Row],[Population]]/Table_1__31[[#This Row],[Area]]</f>
        <v>60.381034482758622</v>
      </c>
    </row>
    <row r="94" spans="1:6" x14ac:dyDescent="0.45">
      <c r="A94" s="1" t="s">
        <v>989</v>
      </c>
      <c r="B94" s="12" t="s">
        <v>472</v>
      </c>
      <c r="C94" s="12" t="s">
        <v>6179</v>
      </c>
      <c r="D94" s="1" t="s">
        <v>1789</v>
      </c>
      <c r="E94" s="12">
        <f t="shared" si="2"/>
        <v>377</v>
      </c>
      <c r="F94" s="14">
        <f>Table_1__31[[#This Row],[Population]]/Table_1__31[[#This Row],[Area]]</f>
        <v>68.543766578249333</v>
      </c>
    </row>
    <row r="95" spans="1:6" x14ac:dyDescent="0.45">
      <c r="A95" s="1" t="s">
        <v>2425</v>
      </c>
      <c r="B95" s="12" t="s">
        <v>1843</v>
      </c>
      <c r="C95" s="12" t="s">
        <v>6180</v>
      </c>
      <c r="D95" s="1" t="s">
        <v>2680</v>
      </c>
      <c r="E95" s="12">
        <f t="shared" si="2"/>
        <v>582</v>
      </c>
      <c r="F95" s="14">
        <f>Table_1__31[[#This Row],[Population]]/Table_1__31[[#This Row],[Area]]</f>
        <v>348.25773195876286</v>
      </c>
    </row>
    <row r="96" spans="1:6" x14ac:dyDescent="0.45">
      <c r="A96" s="1" t="s">
        <v>3020</v>
      </c>
      <c r="B96" s="12" t="s">
        <v>1854</v>
      </c>
      <c r="C96" s="12" t="s">
        <v>6181</v>
      </c>
      <c r="D96" s="1" t="s">
        <v>2304</v>
      </c>
      <c r="E96" s="12">
        <f t="shared" si="2"/>
        <v>571</v>
      </c>
      <c r="F96" s="14">
        <f>Table_1__31[[#This Row],[Population]]/Table_1__31[[#This Row],[Area]]</f>
        <v>199.63747810858143</v>
      </c>
    </row>
  </sheetData>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073C7-1A45-4415-BFEF-D2849BDD3104}">
  <dimension ref="A1:F255"/>
  <sheetViews>
    <sheetView workbookViewId="0">
      <selection activeCell="F2" sqref="F2"/>
    </sheetView>
  </sheetViews>
  <sheetFormatPr defaultRowHeight="14.25" x14ac:dyDescent="0.45"/>
  <cols>
    <col min="1" max="1" width="19.1328125" bestFit="1" customWidth="1"/>
    <col min="2" max="2" width="13.265625" style="11" bestFit="1" customWidth="1"/>
    <col min="3" max="3" width="15.53125" style="11" bestFit="1" customWidth="1"/>
    <col min="4" max="4" width="19.6640625" bestFit="1" customWidth="1"/>
    <col min="5" max="5" width="9.06640625" style="11"/>
  </cols>
  <sheetData>
    <row r="1" spans="1:6" x14ac:dyDescent="0.45">
      <c r="A1" t="s">
        <v>0</v>
      </c>
      <c r="B1" s="11" t="s">
        <v>6050</v>
      </c>
      <c r="C1" s="11" t="s">
        <v>1399</v>
      </c>
      <c r="D1" t="s">
        <v>289</v>
      </c>
      <c r="E1" s="11" t="s">
        <v>292</v>
      </c>
      <c r="F1" t="s">
        <v>7421</v>
      </c>
    </row>
    <row r="2" spans="1:6" x14ac:dyDescent="0.45">
      <c r="A2" s="1" t="s">
        <v>2800</v>
      </c>
      <c r="B2" s="12" t="s">
        <v>10</v>
      </c>
      <c r="C2" s="12" t="s">
        <v>6182</v>
      </c>
      <c r="D2" s="1" t="s">
        <v>6183</v>
      </c>
      <c r="E2" s="12">
        <f t="shared" ref="E2:E64" si="0">VALUE(LEFT(D2,SEARCH("sq",D2)-2))</f>
        <v>1071</v>
      </c>
      <c r="F2" s="14">
        <f>Table_1__32[[#This Row],[Population'[10']]]/Table_1__32[[#This Row],[Area]]</f>
        <v>53.913165266106439</v>
      </c>
    </row>
    <row r="3" spans="1:6" x14ac:dyDescent="0.45">
      <c r="A3" s="1" t="s">
        <v>6184</v>
      </c>
      <c r="B3" s="12" t="s">
        <v>16</v>
      </c>
      <c r="C3" s="12" t="s">
        <v>6186</v>
      </c>
      <c r="D3" s="1" t="s">
        <v>6187</v>
      </c>
      <c r="E3" s="12">
        <f t="shared" si="0"/>
        <v>1501</v>
      </c>
      <c r="F3" s="14">
        <f>Table_1__32[[#This Row],[Population'[10']]]/Table_1__32[[#This Row],[Area]]</f>
        <v>11.806795469686875</v>
      </c>
    </row>
    <row r="4" spans="1:6" x14ac:dyDescent="0.45">
      <c r="A4" s="1" t="s">
        <v>6188</v>
      </c>
      <c r="B4" s="12" t="s">
        <v>20</v>
      </c>
      <c r="C4" s="12" t="s">
        <v>6190</v>
      </c>
      <c r="D4" s="1" t="s">
        <v>2881</v>
      </c>
      <c r="E4" s="12">
        <f t="shared" si="0"/>
        <v>802</v>
      </c>
      <c r="F4" s="14">
        <f>Table_1__32[[#This Row],[Population'[10']]]/Table_1__32[[#This Row],[Area]]</f>
        <v>109.48254364089776</v>
      </c>
    </row>
    <row r="5" spans="1:6" x14ac:dyDescent="0.45">
      <c r="A5" s="1" t="s">
        <v>6191</v>
      </c>
      <c r="B5" s="12" t="s">
        <v>25</v>
      </c>
      <c r="C5" s="12" t="s">
        <v>6193</v>
      </c>
      <c r="D5" s="1" t="s">
        <v>1608</v>
      </c>
      <c r="E5" s="12">
        <f t="shared" si="0"/>
        <v>252</v>
      </c>
      <c r="F5" s="14">
        <f>Table_1__32[[#This Row],[Population'[10']]]/Table_1__32[[#This Row],[Area]]</f>
        <v>101.47619047619048</v>
      </c>
    </row>
    <row r="6" spans="1:6" x14ac:dyDescent="0.45">
      <c r="A6" s="1" t="s">
        <v>6194</v>
      </c>
      <c r="B6" s="12" t="s">
        <v>29</v>
      </c>
      <c r="C6" s="12" t="s">
        <v>6195</v>
      </c>
      <c r="D6" s="1" t="s">
        <v>5828</v>
      </c>
      <c r="E6" s="12">
        <f t="shared" si="0"/>
        <v>910</v>
      </c>
      <c r="F6" s="14">
        <f>Table_1__32[[#This Row],[Population'[10']]]/Table_1__32[[#This Row],[Area]]</f>
        <v>9.6802197802197796</v>
      </c>
    </row>
    <row r="7" spans="1:6" x14ac:dyDescent="0.45">
      <c r="A7" s="1" t="s">
        <v>5710</v>
      </c>
      <c r="B7" s="12" t="s">
        <v>33</v>
      </c>
      <c r="C7" s="12" t="s">
        <v>6196</v>
      </c>
      <c r="D7" s="1" t="s">
        <v>3016</v>
      </c>
      <c r="E7" s="12">
        <f t="shared" si="0"/>
        <v>914</v>
      </c>
      <c r="F7" s="14">
        <f>Table_1__32[[#This Row],[Population'[10']]]/Table_1__32[[#This Row],[Area]]</f>
        <v>2.0557986870897156</v>
      </c>
    </row>
    <row r="8" spans="1:6" x14ac:dyDescent="0.45">
      <c r="A8" s="1" t="s">
        <v>6197</v>
      </c>
      <c r="B8" s="12" t="s">
        <v>37</v>
      </c>
      <c r="C8" s="12" t="s">
        <v>6198</v>
      </c>
      <c r="D8" s="1" t="s">
        <v>6199</v>
      </c>
      <c r="E8" s="12">
        <f t="shared" si="0"/>
        <v>1232</v>
      </c>
      <c r="F8" s="14">
        <f>Table_1__32[[#This Row],[Population'[10']]]/Table_1__32[[#This Row],[Area]]</f>
        <v>39.757305194805198</v>
      </c>
    </row>
    <row r="9" spans="1:6" x14ac:dyDescent="0.45">
      <c r="A9" s="1" t="s">
        <v>6200</v>
      </c>
      <c r="B9" s="12" t="s">
        <v>41</v>
      </c>
      <c r="C9" s="12" t="s">
        <v>6201</v>
      </c>
      <c r="D9" s="1" t="s">
        <v>3313</v>
      </c>
      <c r="E9" s="12">
        <f t="shared" si="0"/>
        <v>653</v>
      </c>
      <c r="F9" s="14">
        <f>Table_1__32[[#This Row],[Population'[10']]]/Table_1__32[[#This Row],[Area]]</f>
        <v>45.61408882082695</v>
      </c>
    </row>
    <row r="10" spans="1:6" x14ac:dyDescent="0.45">
      <c r="A10" s="1" t="s">
        <v>6202</v>
      </c>
      <c r="B10" s="12" t="s">
        <v>45</v>
      </c>
      <c r="C10" s="12" t="s">
        <v>6203</v>
      </c>
      <c r="D10" s="1" t="s">
        <v>4354</v>
      </c>
      <c r="E10" s="12">
        <f t="shared" si="0"/>
        <v>827</v>
      </c>
      <c r="F10" s="14">
        <f>Table_1__32[[#This Row],[Population'[10']]]/Table_1__32[[#This Row],[Area]]</f>
        <v>8.5574365175332527</v>
      </c>
    </row>
    <row r="11" spans="1:6" x14ac:dyDescent="0.45">
      <c r="A11" s="1" t="s">
        <v>6204</v>
      </c>
      <c r="B11" s="12" t="s">
        <v>49</v>
      </c>
      <c r="C11" s="12" t="s">
        <v>6205</v>
      </c>
      <c r="D11" s="1" t="s">
        <v>2999</v>
      </c>
      <c r="E11" s="12">
        <f t="shared" si="0"/>
        <v>792</v>
      </c>
      <c r="F11" s="14">
        <f>Table_1__32[[#This Row],[Population'[10']]]/Table_1__32[[#This Row],[Area]]</f>
        <v>28.220959595959595</v>
      </c>
    </row>
    <row r="12" spans="1:6" x14ac:dyDescent="0.45">
      <c r="A12" s="1" t="s">
        <v>6206</v>
      </c>
      <c r="B12" s="12" t="s">
        <v>53</v>
      </c>
      <c r="C12" s="12" t="s">
        <v>6207</v>
      </c>
      <c r="D12" s="1" t="s">
        <v>2976</v>
      </c>
      <c r="E12" s="12">
        <f t="shared" si="0"/>
        <v>888</v>
      </c>
      <c r="F12" s="14">
        <f>Table_1__32[[#This Row],[Population'[10']]]/Table_1__32[[#This Row],[Area]]</f>
        <v>95.451576576576571</v>
      </c>
    </row>
    <row r="13" spans="1:6" x14ac:dyDescent="0.45">
      <c r="A13" s="1" t="s">
        <v>6208</v>
      </c>
      <c r="B13" s="12" t="s">
        <v>57</v>
      </c>
      <c r="C13" s="12" t="s">
        <v>6209</v>
      </c>
      <c r="D13" s="1" t="s">
        <v>6210</v>
      </c>
      <c r="E13" s="12">
        <f t="shared" si="0"/>
        <v>871</v>
      </c>
      <c r="F13" s="14">
        <f>Table_1__32[[#This Row],[Population'[10']]]/Table_1__32[[#This Row],[Area]]</f>
        <v>4.1113662456946036</v>
      </c>
    </row>
    <row r="14" spans="1:6" x14ac:dyDescent="0.45">
      <c r="A14" s="1" t="s">
        <v>6211</v>
      </c>
      <c r="B14" s="12" t="s">
        <v>61</v>
      </c>
      <c r="C14" s="12" t="s">
        <v>6212</v>
      </c>
      <c r="D14" s="1" t="s">
        <v>6213</v>
      </c>
      <c r="E14" s="12">
        <f t="shared" si="0"/>
        <v>880</v>
      </c>
      <c r="F14" s="14">
        <f>Table_1__32[[#This Row],[Population'[10']]]/Table_1__32[[#This Row],[Area]]</f>
        <v>37.003409090909088</v>
      </c>
    </row>
    <row r="15" spans="1:6" x14ac:dyDescent="0.45">
      <c r="A15" s="1" t="s">
        <v>3040</v>
      </c>
      <c r="B15" s="12" t="s">
        <v>66</v>
      </c>
      <c r="C15" s="12" t="s">
        <v>6215</v>
      </c>
      <c r="D15" s="1" t="s">
        <v>6216</v>
      </c>
      <c r="E15" s="12">
        <f t="shared" si="0"/>
        <v>1059</v>
      </c>
      <c r="F15" s="14">
        <f>Table_1__32[[#This Row],[Population'[10']]]/Table_1__32[[#This Row],[Area]]</f>
        <v>328.45420207743155</v>
      </c>
    </row>
    <row r="16" spans="1:6" x14ac:dyDescent="0.45">
      <c r="A16" s="1" t="s">
        <v>6185</v>
      </c>
      <c r="B16" s="12" t="s">
        <v>70</v>
      </c>
      <c r="C16" s="12" t="s">
        <v>6217</v>
      </c>
      <c r="D16" s="1" t="s">
        <v>6218</v>
      </c>
      <c r="E16" s="12">
        <f t="shared" si="0"/>
        <v>1247</v>
      </c>
      <c r="F16" s="14">
        <f>Table_1__32[[#This Row],[Population'[10']]]/Table_1__32[[#This Row],[Area]]</f>
        <v>1570.6319165998395</v>
      </c>
    </row>
    <row r="17" spans="1:6" x14ac:dyDescent="0.45">
      <c r="A17" s="1" t="s">
        <v>6219</v>
      </c>
      <c r="B17" s="12" t="s">
        <v>74</v>
      </c>
      <c r="C17" s="12" t="s">
        <v>6220</v>
      </c>
      <c r="D17" s="1" t="s">
        <v>4381</v>
      </c>
      <c r="E17" s="12">
        <f t="shared" si="0"/>
        <v>711</v>
      </c>
      <c r="F17" s="14">
        <f>Table_1__32[[#This Row],[Population'[10']]]/Table_1__32[[#This Row],[Area]]</f>
        <v>16.351617440225034</v>
      </c>
    </row>
    <row r="18" spans="1:6" x14ac:dyDescent="0.45">
      <c r="A18" s="1" t="s">
        <v>6221</v>
      </c>
      <c r="B18" s="12" t="s">
        <v>79</v>
      </c>
      <c r="C18" s="12" t="s">
        <v>6222</v>
      </c>
      <c r="D18" s="1" t="s">
        <v>2409</v>
      </c>
      <c r="E18" s="12">
        <f t="shared" si="0"/>
        <v>899</v>
      </c>
      <c r="F18" s="14">
        <f>Table_1__32[[#This Row],[Population'[10']]]/Table_1__32[[#This Row],[Area]]</f>
        <v>0.74860956618464958</v>
      </c>
    </row>
    <row r="19" spans="1:6" x14ac:dyDescent="0.45">
      <c r="A19" s="1" t="s">
        <v>6223</v>
      </c>
      <c r="B19" s="12" t="s">
        <v>84</v>
      </c>
      <c r="C19" s="12" t="s">
        <v>6225</v>
      </c>
      <c r="D19" s="1" t="s">
        <v>6226</v>
      </c>
      <c r="E19" s="12">
        <f t="shared" si="0"/>
        <v>989</v>
      </c>
      <c r="F19" s="14">
        <f>Table_1__32[[#This Row],[Population'[10']]]/Table_1__32[[#This Row],[Area]]</f>
        <v>18.529828109201212</v>
      </c>
    </row>
    <row r="20" spans="1:6" x14ac:dyDescent="0.45">
      <c r="A20" s="1" t="s">
        <v>6227</v>
      </c>
      <c r="B20" s="12" t="s">
        <v>89</v>
      </c>
      <c r="C20" s="12" t="s">
        <v>6229</v>
      </c>
      <c r="D20" s="1" t="s">
        <v>2976</v>
      </c>
      <c r="E20" s="12">
        <f t="shared" si="0"/>
        <v>888</v>
      </c>
      <c r="F20" s="14">
        <f>Table_1__32[[#This Row],[Population'[10']]]/Table_1__32[[#This Row],[Area]]</f>
        <v>105.86936936936937</v>
      </c>
    </row>
    <row r="21" spans="1:6" x14ac:dyDescent="0.45">
      <c r="A21" s="1" t="s">
        <v>6230</v>
      </c>
      <c r="B21" s="12" t="s">
        <v>93</v>
      </c>
      <c r="C21" s="12" t="s">
        <v>6231</v>
      </c>
      <c r="D21" s="1" t="s">
        <v>6232</v>
      </c>
      <c r="E21" s="12">
        <f t="shared" si="0"/>
        <v>1387</v>
      </c>
      <c r="F21" s="14">
        <f>Table_1__32[[#This Row],[Population'[10']]]/Table_1__32[[#This Row],[Area]]</f>
        <v>261.32444124008651</v>
      </c>
    </row>
    <row r="22" spans="1:6" x14ac:dyDescent="0.45">
      <c r="A22" s="1" t="s">
        <v>6233</v>
      </c>
      <c r="B22" s="12" t="s">
        <v>98</v>
      </c>
      <c r="C22" s="12" t="s">
        <v>6234</v>
      </c>
      <c r="D22" s="1" t="s">
        <v>2663</v>
      </c>
      <c r="E22" s="12">
        <f t="shared" si="0"/>
        <v>586</v>
      </c>
      <c r="F22" s="14">
        <f>Table_1__32[[#This Row],[Population'[10']]]/Table_1__32[[#This Row],[Area]]</f>
        <v>380.25597269624575</v>
      </c>
    </row>
    <row r="23" spans="1:6" x14ac:dyDescent="0.45">
      <c r="A23" s="1" t="s">
        <v>6235</v>
      </c>
      <c r="B23" s="12" t="s">
        <v>103</v>
      </c>
      <c r="C23" s="12" t="s">
        <v>6237</v>
      </c>
      <c r="D23" s="1" t="s">
        <v>6238</v>
      </c>
      <c r="E23" s="12">
        <f t="shared" si="0"/>
        <v>6193</v>
      </c>
      <c r="F23" s="14">
        <f>Table_1__32[[#This Row],[Population'[10']]]/Table_1__32[[#This Row],[Area]]</f>
        <v>1.5076699499434847</v>
      </c>
    </row>
    <row r="24" spans="1:6" x14ac:dyDescent="0.45">
      <c r="A24" s="1" t="s">
        <v>6239</v>
      </c>
      <c r="B24" s="12" t="s">
        <v>106</v>
      </c>
      <c r="C24" s="12" t="s">
        <v>6240</v>
      </c>
      <c r="D24" s="1" t="s">
        <v>2852</v>
      </c>
      <c r="E24" s="12">
        <f t="shared" si="0"/>
        <v>900</v>
      </c>
      <c r="F24" s="14">
        <f>Table_1__32[[#This Row],[Population'[10']]]/Table_1__32[[#This Row],[Area]]</f>
        <v>1.6977777777777778</v>
      </c>
    </row>
    <row r="25" spans="1:6" x14ac:dyDescent="0.45">
      <c r="A25" s="1" t="s">
        <v>1620</v>
      </c>
      <c r="B25" s="12" t="s">
        <v>110</v>
      </c>
      <c r="C25" s="12" t="s">
        <v>6242</v>
      </c>
      <c r="D25" s="1" t="s">
        <v>2919</v>
      </c>
      <c r="E25" s="12">
        <f t="shared" si="0"/>
        <v>943</v>
      </c>
      <c r="F25" s="14">
        <f>Table_1__32[[#This Row],[Population'[10']]]/Table_1__32[[#This Row],[Area]]</f>
        <v>7.672322375397667</v>
      </c>
    </row>
    <row r="26" spans="1:6" x14ac:dyDescent="0.45">
      <c r="A26" s="1" t="s">
        <v>2212</v>
      </c>
      <c r="B26" s="12" t="s">
        <v>114</v>
      </c>
      <c r="C26" s="12" t="s">
        <v>6243</v>
      </c>
      <c r="D26" s="1" t="s">
        <v>6244</v>
      </c>
      <c r="E26" s="12">
        <f t="shared" si="0"/>
        <v>944</v>
      </c>
      <c r="F26" s="14">
        <f>Table_1__32[[#This Row],[Population'[10']]]/Table_1__32[[#This Row],[Area]]</f>
        <v>40.310381355932201</v>
      </c>
    </row>
    <row r="27" spans="1:6" x14ac:dyDescent="0.45">
      <c r="A27" s="1" t="s">
        <v>6245</v>
      </c>
      <c r="B27" s="12" t="s">
        <v>118</v>
      </c>
      <c r="C27" s="12" t="s">
        <v>6246</v>
      </c>
      <c r="D27" s="1" t="s">
        <v>1381</v>
      </c>
      <c r="E27" s="12">
        <f t="shared" si="0"/>
        <v>666</v>
      </c>
      <c r="F27" s="14">
        <f>Table_1__32[[#This Row],[Population'[10']]]/Table_1__32[[#This Row],[Area]]</f>
        <v>27.043543543543542</v>
      </c>
    </row>
    <row r="28" spans="1:6" x14ac:dyDescent="0.45">
      <c r="A28" s="1" t="s">
        <v>6247</v>
      </c>
      <c r="B28" s="12" t="s">
        <v>122</v>
      </c>
      <c r="C28" s="12" t="s">
        <v>6248</v>
      </c>
      <c r="D28" s="1" t="s">
        <v>6249</v>
      </c>
      <c r="E28" s="12">
        <f t="shared" si="0"/>
        <v>995</v>
      </c>
      <c r="F28" s="14">
        <f>Table_1__32[[#This Row],[Population'[10']]]/Table_1__32[[#This Row],[Area]]</f>
        <v>47.039195979899496</v>
      </c>
    </row>
    <row r="29" spans="1:6" x14ac:dyDescent="0.45">
      <c r="A29" s="1" t="s">
        <v>3062</v>
      </c>
      <c r="B29" s="12" t="s">
        <v>126</v>
      </c>
      <c r="C29" s="12" t="s">
        <v>6250</v>
      </c>
      <c r="D29" s="1" t="s">
        <v>1560</v>
      </c>
      <c r="E29" s="12">
        <f t="shared" si="0"/>
        <v>546</v>
      </c>
      <c r="F29" s="14">
        <f>Table_1__32[[#This Row],[Population'[10']]]/Table_1__32[[#This Row],[Area]]</f>
        <v>77.54212454212454</v>
      </c>
    </row>
    <row r="30" spans="1:6" x14ac:dyDescent="0.45">
      <c r="A30" s="1" t="s">
        <v>40</v>
      </c>
      <c r="B30" s="12" t="s">
        <v>130</v>
      </c>
      <c r="C30" s="12" t="s">
        <v>6251</v>
      </c>
      <c r="D30" s="1" t="s">
        <v>1868</v>
      </c>
      <c r="E30" s="12">
        <f t="shared" si="0"/>
        <v>512</v>
      </c>
      <c r="F30" s="14">
        <f>Table_1__32[[#This Row],[Population'[10']]]/Table_1__32[[#This Row],[Area]]</f>
        <v>42.46875</v>
      </c>
    </row>
    <row r="31" spans="1:6" x14ac:dyDescent="0.45">
      <c r="A31" s="1" t="s">
        <v>6252</v>
      </c>
      <c r="B31" s="12" t="s">
        <v>133</v>
      </c>
      <c r="C31" s="12" t="s">
        <v>6253</v>
      </c>
      <c r="D31" s="1" t="s">
        <v>2409</v>
      </c>
      <c r="E31" s="12">
        <f t="shared" si="0"/>
        <v>899</v>
      </c>
      <c r="F31" s="14">
        <f>Table_1__32[[#This Row],[Population'[10']]]/Table_1__32[[#This Row],[Area]]</f>
        <v>15.512791991101224</v>
      </c>
    </row>
    <row r="32" spans="1:6" x14ac:dyDescent="0.45">
      <c r="A32" s="1" t="s">
        <v>5725</v>
      </c>
      <c r="B32" s="12" t="s">
        <v>138</v>
      </c>
      <c r="C32" s="12" t="s">
        <v>6254</v>
      </c>
      <c r="D32" s="1" t="s">
        <v>6255</v>
      </c>
      <c r="E32" s="12">
        <f t="shared" si="0"/>
        <v>906</v>
      </c>
      <c r="F32" s="14">
        <f>Table_1__32[[#This Row],[Population'[10']]]/Table_1__32[[#This Row],[Area]]</f>
        <v>467.68763796909491</v>
      </c>
    </row>
    <row r="33" spans="1:6" x14ac:dyDescent="0.45">
      <c r="A33" s="1" t="s">
        <v>6256</v>
      </c>
      <c r="B33" s="12" t="s">
        <v>142</v>
      </c>
      <c r="C33" s="12" t="s">
        <v>6258</v>
      </c>
      <c r="D33" s="1" t="s">
        <v>1950</v>
      </c>
      <c r="E33" s="12">
        <f t="shared" si="0"/>
        <v>198</v>
      </c>
      <c r="F33" s="14">
        <f>Table_1__32[[#This Row],[Population'[10']]]/Table_1__32[[#This Row],[Area]]</f>
        <v>64.924242424242422</v>
      </c>
    </row>
    <row r="34" spans="1:6" x14ac:dyDescent="0.45">
      <c r="A34" s="1" t="s">
        <v>6259</v>
      </c>
      <c r="B34" s="12" t="s">
        <v>146</v>
      </c>
      <c r="C34" s="12" t="s">
        <v>6260</v>
      </c>
      <c r="D34" s="1" t="s">
        <v>6261</v>
      </c>
      <c r="E34" s="12">
        <f t="shared" si="0"/>
        <v>923</v>
      </c>
      <c r="F34" s="14">
        <f>Table_1__32[[#This Row],[Population'[10']]]/Table_1__32[[#This Row],[Area]]</f>
        <v>6.535211267605634</v>
      </c>
    </row>
    <row r="35" spans="1:6" x14ac:dyDescent="0.45">
      <c r="A35" s="1" t="s">
        <v>2222</v>
      </c>
      <c r="B35" s="12" t="s">
        <v>149</v>
      </c>
      <c r="C35" s="12" t="s">
        <v>6262</v>
      </c>
      <c r="D35" s="1" t="s">
        <v>6263</v>
      </c>
      <c r="E35" s="12">
        <f t="shared" si="0"/>
        <v>938</v>
      </c>
      <c r="F35" s="14">
        <f>Table_1__32[[#This Row],[Population'[10']]]/Table_1__32[[#This Row],[Area]]</f>
        <v>31.995735607675908</v>
      </c>
    </row>
    <row r="36" spans="1:6" x14ac:dyDescent="0.45">
      <c r="A36" s="1" t="s">
        <v>6264</v>
      </c>
      <c r="B36" s="12" t="s">
        <v>153</v>
      </c>
      <c r="C36" s="12" t="s">
        <v>6265</v>
      </c>
      <c r="D36" s="1" t="s">
        <v>2867</v>
      </c>
      <c r="E36" s="12">
        <f t="shared" si="0"/>
        <v>898</v>
      </c>
      <c r="F36" s="14">
        <f>Table_1__32[[#This Row],[Population'[10']]]/Table_1__32[[#This Row],[Area]]</f>
        <v>8.7338530066815139</v>
      </c>
    </row>
    <row r="37" spans="1:6" x14ac:dyDescent="0.45">
      <c r="A37" s="1" t="s">
        <v>44</v>
      </c>
      <c r="B37" s="12" t="s">
        <v>157</v>
      </c>
      <c r="C37" s="12" t="s">
        <v>6266</v>
      </c>
      <c r="D37" s="1" t="s">
        <v>1672</v>
      </c>
      <c r="E37" s="12">
        <f t="shared" si="0"/>
        <v>599</v>
      </c>
      <c r="F37" s="14">
        <f>Table_1__32[[#This Row],[Population'[10']]]/Table_1__32[[#This Row],[Area]]</f>
        <v>69.183639398998324</v>
      </c>
    </row>
    <row r="38" spans="1:6" x14ac:dyDescent="0.45">
      <c r="A38" s="1" t="s">
        <v>48</v>
      </c>
      <c r="B38" s="12" t="s">
        <v>161</v>
      </c>
      <c r="C38" s="12" t="s">
        <v>6267</v>
      </c>
      <c r="D38" s="1" t="s">
        <v>6268</v>
      </c>
      <c r="E38" s="12">
        <f t="shared" si="0"/>
        <v>1052</v>
      </c>
      <c r="F38" s="14">
        <f>Table_1__32[[#This Row],[Population'[10']]]/Table_1__32[[#This Row],[Area]]</f>
        <v>49.657794676806084</v>
      </c>
    </row>
    <row r="39" spans="1:6" x14ac:dyDescent="0.45">
      <c r="A39" s="1" t="s">
        <v>6269</v>
      </c>
      <c r="B39" s="12" t="s">
        <v>165</v>
      </c>
      <c r="C39" s="12" t="s">
        <v>6270</v>
      </c>
      <c r="D39" s="1" t="s">
        <v>4449</v>
      </c>
      <c r="E39" s="12">
        <f t="shared" si="0"/>
        <v>710</v>
      </c>
      <c r="F39" s="14">
        <f>Table_1__32[[#This Row],[Population'[10']]]/Table_1__32[[#This Row],[Area]]</f>
        <v>9.9535211267605632</v>
      </c>
    </row>
    <row r="40" spans="1:6" x14ac:dyDescent="0.45">
      <c r="A40" s="1" t="s">
        <v>65</v>
      </c>
      <c r="B40" s="12" t="s">
        <v>169</v>
      </c>
      <c r="C40" s="12" t="s">
        <v>6272</v>
      </c>
      <c r="D40" s="1" t="s">
        <v>5944</v>
      </c>
      <c r="E40" s="12">
        <f t="shared" si="0"/>
        <v>1098</v>
      </c>
      <c r="F40" s="14">
        <f>Table_1__32[[#This Row],[Population'[10']]]/Table_1__32[[#This Row],[Area]]</f>
        <v>9.4908925318761383</v>
      </c>
    </row>
    <row r="41" spans="1:6" x14ac:dyDescent="0.45">
      <c r="A41" s="1" t="s">
        <v>6273</v>
      </c>
      <c r="B41" s="12" t="s">
        <v>173</v>
      </c>
      <c r="C41" s="12" t="s">
        <v>6274</v>
      </c>
      <c r="D41" s="1" t="s">
        <v>4146</v>
      </c>
      <c r="E41" s="12">
        <f t="shared" si="0"/>
        <v>775</v>
      </c>
      <c r="F41" s="14">
        <f>Table_1__32[[#This Row],[Population'[10']]]/Table_1__32[[#This Row],[Area]]</f>
        <v>3.6787096774193548</v>
      </c>
    </row>
    <row r="42" spans="1:6" x14ac:dyDescent="0.45">
      <c r="A42" s="1" t="s">
        <v>6275</v>
      </c>
      <c r="B42" s="12" t="s">
        <v>177</v>
      </c>
      <c r="C42" s="12" t="s">
        <v>6277</v>
      </c>
      <c r="D42" s="1" t="s">
        <v>2409</v>
      </c>
      <c r="E42" s="12">
        <f t="shared" si="0"/>
        <v>899</v>
      </c>
      <c r="F42" s="14">
        <f>Table_1__32[[#This Row],[Population'[10']]]/Table_1__32[[#This Row],[Area]]</f>
        <v>3.6774193548387095</v>
      </c>
    </row>
    <row r="43" spans="1:6" x14ac:dyDescent="0.45">
      <c r="A43" s="1" t="s">
        <v>6278</v>
      </c>
      <c r="B43" s="12" t="s">
        <v>181</v>
      </c>
      <c r="C43" s="12" t="s">
        <v>3166</v>
      </c>
      <c r="D43" s="1" t="s">
        <v>6279</v>
      </c>
      <c r="E43" s="12">
        <f t="shared" si="0"/>
        <v>1273</v>
      </c>
      <c r="F43" s="14">
        <f>Table_1__32[[#This Row],[Population'[10']]]/Table_1__32[[#This Row],[Area]]</f>
        <v>6.6221523959151609</v>
      </c>
    </row>
    <row r="44" spans="1:6" x14ac:dyDescent="0.45">
      <c r="A44" s="1" t="s">
        <v>6280</v>
      </c>
      <c r="B44" s="12" t="s">
        <v>185</v>
      </c>
      <c r="C44" s="12" t="s">
        <v>6281</v>
      </c>
      <c r="D44" s="1" t="s">
        <v>2842</v>
      </c>
      <c r="E44" s="12">
        <f t="shared" si="0"/>
        <v>848</v>
      </c>
      <c r="F44" s="14">
        <f>Table_1__32[[#This Row],[Population'[10']]]/Table_1__32[[#This Row],[Area]]</f>
        <v>1143.3997641509434</v>
      </c>
    </row>
    <row r="45" spans="1:6" x14ac:dyDescent="0.45">
      <c r="A45" s="1" t="s">
        <v>6282</v>
      </c>
      <c r="B45" s="12" t="s">
        <v>189</v>
      </c>
      <c r="C45" s="12" t="s">
        <v>6283</v>
      </c>
      <c r="D45" s="1" t="s">
        <v>5551</v>
      </c>
      <c r="E45" s="12">
        <f t="shared" si="0"/>
        <v>919</v>
      </c>
      <c r="F45" s="14">
        <f>Table_1__32[[#This Row],[Population'[10']]]/Table_1__32[[#This Row],[Area]]</f>
        <v>3.250272034820457</v>
      </c>
    </row>
    <row r="46" spans="1:6" x14ac:dyDescent="0.45">
      <c r="A46" s="1" t="s">
        <v>6284</v>
      </c>
      <c r="B46" s="12" t="s">
        <v>193</v>
      </c>
      <c r="C46" s="12" t="s">
        <v>6285</v>
      </c>
      <c r="D46" s="1" t="s">
        <v>6286</v>
      </c>
      <c r="E46" s="12">
        <f t="shared" si="0"/>
        <v>963</v>
      </c>
      <c r="F46" s="14">
        <f>Table_1__32[[#This Row],[Population'[10']]]/Table_1__32[[#This Row],[Area]]</f>
        <v>22.047767393561784</v>
      </c>
    </row>
    <row r="47" spans="1:6" x14ac:dyDescent="0.45">
      <c r="A47" s="1" t="s">
        <v>6287</v>
      </c>
      <c r="B47" s="12" t="s">
        <v>198</v>
      </c>
      <c r="C47" s="12" t="s">
        <v>6288</v>
      </c>
      <c r="D47" s="1" t="s">
        <v>3689</v>
      </c>
      <c r="E47" s="12">
        <f t="shared" si="0"/>
        <v>562</v>
      </c>
      <c r="F47" s="14">
        <f>Table_1__32[[#This Row],[Population'[10']]]/Table_1__32[[#This Row],[Area]]</f>
        <v>250.90569395017795</v>
      </c>
    </row>
    <row r="48" spans="1:6" x14ac:dyDescent="0.45">
      <c r="A48" s="1" t="s">
        <v>2832</v>
      </c>
      <c r="B48" s="12" t="s">
        <v>202</v>
      </c>
      <c r="C48" s="12" t="s">
        <v>6289</v>
      </c>
      <c r="D48" s="1" t="s">
        <v>6263</v>
      </c>
      <c r="E48" s="12">
        <f t="shared" si="0"/>
        <v>938</v>
      </c>
      <c r="F48" s="14">
        <f>Table_1__32[[#This Row],[Population'[10']]]/Table_1__32[[#This Row],[Area]]</f>
        <v>14.470149253731343</v>
      </c>
    </row>
    <row r="49" spans="1:6" x14ac:dyDescent="0.45">
      <c r="A49" s="1" t="s">
        <v>6290</v>
      </c>
      <c r="B49" s="12" t="s">
        <v>207</v>
      </c>
      <c r="C49" s="12" t="s">
        <v>6291</v>
      </c>
      <c r="D49" s="1" t="s">
        <v>6292</v>
      </c>
      <c r="E49" s="12">
        <f t="shared" si="0"/>
        <v>992</v>
      </c>
      <c r="F49" s="14">
        <f>Table_1__32[[#This Row],[Population'[10']]]/Table_1__32[[#This Row],[Area]]</f>
        <v>2.7389112903225805</v>
      </c>
    </row>
    <row r="50" spans="1:6" x14ac:dyDescent="0.45">
      <c r="A50" s="1" t="s">
        <v>6271</v>
      </c>
      <c r="B50" s="12" t="s">
        <v>211</v>
      </c>
      <c r="C50" s="12" t="s">
        <v>6293</v>
      </c>
      <c r="D50" s="1" t="s">
        <v>1403</v>
      </c>
      <c r="E50" s="12">
        <f t="shared" si="0"/>
        <v>874</v>
      </c>
      <c r="F50" s="14">
        <f>Table_1__32[[#This Row],[Population'[10']]]/Table_1__32[[#This Row],[Area]]</f>
        <v>45.646453089244851</v>
      </c>
    </row>
    <row r="51" spans="1:6" x14ac:dyDescent="0.45">
      <c r="A51" s="1" t="s">
        <v>6294</v>
      </c>
      <c r="B51" s="12" t="s">
        <v>214</v>
      </c>
      <c r="C51" s="12" t="s">
        <v>6295</v>
      </c>
      <c r="D51" s="1" t="s">
        <v>6268</v>
      </c>
      <c r="E51" s="12">
        <f t="shared" si="0"/>
        <v>1052</v>
      </c>
      <c r="F51" s="14">
        <f>Table_1__32[[#This Row],[Population'[10']]]/Table_1__32[[#This Row],[Area]]</f>
        <v>71.210076045627375</v>
      </c>
    </row>
    <row r="52" spans="1:6" x14ac:dyDescent="0.45">
      <c r="A52" s="1" t="s">
        <v>6296</v>
      </c>
      <c r="B52" s="12" t="s">
        <v>217</v>
      </c>
      <c r="C52" s="12" t="s">
        <v>6297</v>
      </c>
      <c r="D52" s="1" t="s">
        <v>6298</v>
      </c>
      <c r="E52" s="12">
        <f t="shared" si="0"/>
        <v>901</v>
      </c>
      <c r="F52" s="14">
        <f>Table_1__32[[#This Row],[Population'[10']]]/Table_1__32[[#This Row],[Area]]</f>
        <v>1.5394006659267481</v>
      </c>
    </row>
    <row r="53" spans="1:6" x14ac:dyDescent="0.45">
      <c r="A53" s="1" t="s">
        <v>6299</v>
      </c>
      <c r="B53" s="12" t="s">
        <v>221</v>
      </c>
      <c r="C53" s="12" t="s">
        <v>6300</v>
      </c>
      <c r="D53" s="1" t="s">
        <v>6301</v>
      </c>
      <c r="E53" s="12">
        <f t="shared" si="0"/>
        <v>786</v>
      </c>
      <c r="F53" s="14">
        <f>Table_1__32[[#This Row],[Population'[10']]]/Table_1__32[[#This Row],[Area]]</f>
        <v>6.0305343511450378</v>
      </c>
    </row>
    <row r="54" spans="1:6" x14ac:dyDescent="0.45">
      <c r="A54" s="1" t="s">
        <v>6072</v>
      </c>
      <c r="B54" s="12" t="s">
        <v>225</v>
      </c>
      <c r="C54" s="12" t="s">
        <v>6302</v>
      </c>
      <c r="D54" s="1" t="s">
        <v>6303</v>
      </c>
      <c r="E54" s="12">
        <f t="shared" si="0"/>
        <v>2808</v>
      </c>
      <c r="F54" s="14">
        <f>Table_1__32[[#This Row],[Population'[10']]]/Table_1__32[[#This Row],[Area]]</f>
        <v>1.2692307692307692</v>
      </c>
    </row>
    <row r="55" spans="1:6" x14ac:dyDescent="0.45">
      <c r="A55" s="1" t="s">
        <v>6304</v>
      </c>
      <c r="B55" s="12" t="s">
        <v>231</v>
      </c>
      <c r="C55" s="12" t="s">
        <v>6305</v>
      </c>
      <c r="D55" s="1" t="s">
        <v>2852</v>
      </c>
      <c r="E55" s="12">
        <f t="shared" si="0"/>
        <v>900</v>
      </c>
      <c r="F55" s="14">
        <f>Table_1__32[[#This Row],[Population'[10']]]/Table_1__32[[#This Row],[Area]]</f>
        <v>6.5544444444444441</v>
      </c>
    </row>
    <row r="56" spans="1:6" x14ac:dyDescent="0.45">
      <c r="A56" s="1" t="s">
        <v>6306</v>
      </c>
      <c r="B56" s="12" t="s">
        <v>234</v>
      </c>
      <c r="C56" s="12" t="s">
        <v>6307</v>
      </c>
      <c r="D56" s="1" t="s">
        <v>6308</v>
      </c>
      <c r="E56" s="12">
        <f t="shared" si="0"/>
        <v>3813</v>
      </c>
      <c r="F56" s="14">
        <f>Table_1__32[[#This Row],[Population'[10']]]/Table_1__32[[#This Row],[Area]]</f>
        <v>0.58510359297141357</v>
      </c>
    </row>
    <row r="57" spans="1:6" x14ac:dyDescent="0.45">
      <c r="A57" s="1" t="s">
        <v>6309</v>
      </c>
      <c r="B57" s="12" t="s">
        <v>238</v>
      </c>
      <c r="C57" s="12" t="s">
        <v>6310</v>
      </c>
      <c r="D57" s="1" t="s">
        <v>6311</v>
      </c>
      <c r="E57" s="12">
        <f t="shared" si="0"/>
        <v>1505</v>
      </c>
      <c r="F57" s="14">
        <f>Table_1__32[[#This Row],[Population'[10']]]/Table_1__32[[#This Row],[Area]]</f>
        <v>4.7893687707641197</v>
      </c>
    </row>
    <row r="58" spans="1:6" x14ac:dyDescent="0.45">
      <c r="A58" s="1" t="s">
        <v>109</v>
      </c>
      <c r="B58" s="12" t="s">
        <v>242</v>
      </c>
      <c r="C58" s="12" t="s">
        <v>6312</v>
      </c>
      <c r="D58" s="1" t="s">
        <v>6213</v>
      </c>
      <c r="E58" s="12">
        <f t="shared" si="0"/>
        <v>880</v>
      </c>
      <c r="F58" s="14">
        <f>Table_1__32[[#This Row],[Population'[10']]]/Table_1__32[[#This Row],[Area]]</f>
        <v>2975.1681818181819</v>
      </c>
    </row>
    <row r="59" spans="1:6" x14ac:dyDescent="0.45">
      <c r="A59" s="1" t="s">
        <v>1694</v>
      </c>
      <c r="B59" s="12" t="s">
        <v>246</v>
      </c>
      <c r="C59" s="12" t="s">
        <v>6313</v>
      </c>
      <c r="D59" s="1" t="s">
        <v>4942</v>
      </c>
      <c r="E59" s="12">
        <f t="shared" si="0"/>
        <v>902</v>
      </c>
      <c r="F59" s="14">
        <f>Table_1__32[[#This Row],[Population'[10']]]/Table_1__32[[#This Row],[Area]]</f>
        <v>14.20509977827051</v>
      </c>
    </row>
    <row r="60" spans="1:6" x14ac:dyDescent="0.45">
      <c r="A60" s="1" t="s">
        <v>6314</v>
      </c>
      <c r="B60" s="12" t="s">
        <v>250</v>
      </c>
      <c r="C60" s="12" t="s">
        <v>6315</v>
      </c>
      <c r="D60" s="1" t="s">
        <v>6316</v>
      </c>
      <c r="E60" s="12">
        <f t="shared" si="0"/>
        <v>1497</v>
      </c>
      <c r="F60" s="14">
        <f>Table_1__32[[#This Row],[Population'[10']]]/Table_1__32[[#This Row],[Area]]</f>
        <v>12.582498329993321</v>
      </c>
    </row>
    <row r="61" spans="1:6" x14ac:dyDescent="0.45">
      <c r="A61" s="1" t="s">
        <v>1095</v>
      </c>
      <c r="B61" s="12" t="s">
        <v>254</v>
      </c>
      <c r="C61" s="12" t="s">
        <v>6317</v>
      </c>
      <c r="D61" s="1" t="s">
        <v>6318</v>
      </c>
      <c r="E61" s="12">
        <f t="shared" si="0"/>
        <v>277</v>
      </c>
      <c r="F61" s="14">
        <f>Table_1__32[[#This Row],[Population'[10']]]/Table_1__32[[#This Row],[Area]]</f>
        <v>19.126353790613717</v>
      </c>
    </row>
    <row r="62" spans="1:6" x14ac:dyDescent="0.45">
      <c r="A62" s="1" t="s">
        <v>6319</v>
      </c>
      <c r="B62" s="12" t="s">
        <v>258</v>
      </c>
      <c r="C62" s="12" t="s">
        <v>6320</v>
      </c>
      <c r="D62" s="1" t="s">
        <v>2976</v>
      </c>
      <c r="E62" s="12">
        <f t="shared" si="0"/>
        <v>888</v>
      </c>
      <c r="F62" s="14">
        <f>Table_1__32[[#This Row],[Population'[10']]]/Table_1__32[[#This Row],[Area]]</f>
        <v>941.67792792792795</v>
      </c>
    </row>
    <row r="63" spans="1:6" x14ac:dyDescent="0.45">
      <c r="A63" s="1" t="s">
        <v>2252</v>
      </c>
      <c r="B63" s="12" t="s">
        <v>262</v>
      </c>
      <c r="C63" s="12" t="s">
        <v>6321</v>
      </c>
      <c r="D63" s="1" t="s">
        <v>2895</v>
      </c>
      <c r="E63" s="12">
        <f t="shared" si="0"/>
        <v>909</v>
      </c>
      <c r="F63" s="14">
        <f>Table_1__32[[#This Row],[Population'[10']]]/Table_1__32[[#This Row],[Area]]</f>
        <v>22.25082508250825</v>
      </c>
    </row>
    <row r="64" spans="1:6" x14ac:dyDescent="0.45">
      <c r="A64" s="1" t="s">
        <v>6322</v>
      </c>
      <c r="B64" s="12" t="s">
        <v>265</v>
      </c>
      <c r="C64" s="12" t="s">
        <v>6323</v>
      </c>
      <c r="D64" s="1" t="s">
        <v>6324</v>
      </c>
      <c r="E64" s="12">
        <f t="shared" si="0"/>
        <v>904</v>
      </c>
      <c r="F64" s="14">
        <f>Table_1__32[[#This Row],[Population'[10']]]/Table_1__32[[#This Row],[Area]]</f>
        <v>2.4435840707964602</v>
      </c>
    </row>
    <row r="65" spans="1:6" x14ac:dyDescent="0.45">
      <c r="A65" s="1" t="s">
        <v>6325</v>
      </c>
      <c r="B65" s="12" t="s">
        <v>269</v>
      </c>
      <c r="C65" s="12" t="s">
        <v>6326</v>
      </c>
      <c r="D65" s="1" t="s">
        <v>6327</v>
      </c>
      <c r="E65" s="12">
        <f t="shared" ref="E65:E128" si="1">VALUE(LEFT(D65,SEARCH("sq",D65)-2))</f>
        <v>1331</v>
      </c>
      <c r="F65" s="14">
        <f>Table_1__32[[#This Row],[Population'[10']]]/Table_1__32[[#This Row],[Area]]</f>
        <v>7.8271975957926374</v>
      </c>
    </row>
    <row r="66" spans="1:6" x14ac:dyDescent="0.45">
      <c r="A66" s="1" t="s">
        <v>6328</v>
      </c>
      <c r="B66" s="12" t="s">
        <v>273</v>
      </c>
      <c r="C66" s="12" t="s">
        <v>6329</v>
      </c>
      <c r="D66" s="1" t="s">
        <v>6330</v>
      </c>
      <c r="E66" s="12">
        <f t="shared" si="1"/>
        <v>930</v>
      </c>
      <c r="F66" s="14">
        <f>Table_1__32[[#This Row],[Population'[10']]]/Table_1__32[[#This Row],[Area]]</f>
        <v>3.5602150537634407</v>
      </c>
    </row>
    <row r="67" spans="1:6" x14ac:dyDescent="0.45">
      <c r="A67" s="1" t="s">
        <v>1440</v>
      </c>
      <c r="B67" s="12" t="s">
        <v>277</v>
      </c>
      <c r="C67" s="12" t="s">
        <v>6331</v>
      </c>
      <c r="D67" s="1" t="s">
        <v>6332</v>
      </c>
      <c r="E67" s="12">
        <f t="shared" si="1"/>
        <v>1793</v>
      </c>
      <c r="F67" s="14">
        <f>Table_1__32[[#This Row],[Population'[10']]]/Table_1__32[[#This Row],[Area]]</f>
        <v>6.2872281093139986</v>
      </c>
    </row>
    <row r="68" spans="1:6" x14ac:dyDescent="0.45">
      <c r="A68" s="1" t="s">
        <v>6333</v>
      </c>
      <c r="B68" s="12" t="s">
        <v>282</v>
      </c>
      <c r="C68" s="12" t="s">
        <v>6334</v>
      </c>
      <c r="D68" s="1" t="s">
        <v>6335</v>
      </c>
      <c r="E68" s="12">
        <f t="shared" si="1"/>
        <v>926</v>
      </c>
      <c r="F68" s="14">
        <f>Table_1__32[[#This Row],[Population'[10']]]/Table_1__32[[#This Row],[Area]]</f>
        <v>19.882289416846653</v>
      </c>
    </row>
    <row r="69" spans="1:6" x14ac:dyDescent="0.45">
      <c r="A69" s="1" t="s">
        <v>6336</v>
      </c>
      <c r="B69" s="12" t="s">
        <v>956</v>
      </c>
      <c r="C69" s="12" t="s">
        <v>6337</v>
      </c>
      <c r="D69" s="1" t="s">
        <v>6298</v>
      </c>
      <c r="E69" s="12">
        <f t="shared" si="1"/>
        <v>901</v>
      </c>
      <c r="F69" s="14">
        <f>Table_1__32[[#This Row],[Population'[10']]]/Table_1__32[[#This Row],[Area]]</f>
        <v>174.34739178690344</v>
      </c>
    </row>
    <row r="70" spans="1:6" x14ac:dyDescent="0.45">
      <c r="A70" s="1" t="s">
        <v>2244</v>
      </c>
      <c r="B70" s="12" t="s">
        <v>963</v>
      </c>
      <c r="C70" s="12" t="s">
        <v>6338</v>
      </c>
      <c r="D70" s="1" t="s">
        <v>6339</v>
      </c>
      <c r="E70" s="12">
        <f t="shared" si="1"/>
        <v>2120</v>
      </c>
      <c r="F70" s="14">
        <f>Table_1__32[[#This Row],[Population'[10']]]/Table_1__32[[#This Row],[Area]]</f>
        <v>0.92122641509433967</v>
      </c>
    </row>
    <row r="71" spans="1:6" x14ac:dyDescent="0.45">
      <c r="A71" s="1" t="s">
        <v>2850</v>
      </c>
      <c r="B71" s="12" t="s">
        <v>970</v>
      </c>
      <c r="C71" s="12" t="s">
        <v>6341</v>
      </c>
      <c r="D71" s="1" t="s">
        <v>6342</v>
      </c>
      <c r="E71" s="12">
        <f t="shared" si="1"/>
        <v>940</v>
      </c>
      <c r="F71" s="14">
        <f>Table_1__32[[#This Row],[Population'[10']]]/Table_1__32[[#This Row],[Area]]</f>
        <v>184.70212765957447</v>
      </c>
    </row>
    <row r="72" spans="1:6" x14ac:dyDescent="0.45">
      <c r="A72" s="1" t="s">
        <v>1107</v>
      </c>
      <c r="B72" s="12" t="s">
        <v>976</v>
      </c>
      <c r="C72" s="12" t="s">
        <v>6343</v>
      </c>
      <c r="D72" s="1" t="s">
        <v>4414</v>
      </c>
      <c r="E72" s="12">
        <f t="shared" si="1"/>
        <v>1013</v>
      </c>
      <c r="F72" s="14">
        <f>Table_1__32[[#This Row],[Population'[10']]]/Table_1__32[[#This Row],[Area]]</f>
        <v>829.62487660414615</v>
      </c>
    </row>
    <row r="73" spans="1:6" x14ac:dyDescent="0.45">
      <c r="A73" s="1" t="s">
        <v>6344</v>
      </c>
      <c r="B73" s="12" t="s">
        <v>983</v>
      </c>
      <c r="C73" s="12" t="s">
        <v>6345</v>
      </c>
      <c r="D73" s="1" t="s">
        <v>6346</v>
      </c>
      <c r="E73" s="12">
        <f t="shared" si="1"/>
        <v>1086</v>
      </c>
      <c r="F73" s="14">
        <f>Table_1__32[[#This Row],[Population'[10']]]/Table_1__32[[#This Row],[Area]]</f>
        <v>38.64548802946593</v>
      </c>
    </row>
    <row r="74" spans="1:6" x14ac:dyDescent="0.45">
      <c r="A74" s="1" t="s">
        <v>6347</v>
      </c>
      <c r="B74" s="12" t="s">
        <v>990</v>
      </c>
      <c r="C74" s="12" t="s">
        <v>6348</v>
      </c>
      <c r="D74" s="1" t="s">
        <v>6349</v>
      </c>
      <c r="E74" s="12">
        <f t="shared" si="1"/>
        <v>769</v>
      </c>
      <c r="F74" s="14">
        <f>Table_1__32[[#This Row],[Population'[10']]]/Table_1__32[[#This Row],[Area]]</f>
        <v>22.674902470741223</v>
      </c>
    </row>
    <row r="75" spans="1:6" x14ac:dyDescent="0.45">
      <c r="A75" s="1" t="s">
        <v>1728</v>
      </c>
      <c r="B75" s="12" t="s">
        <v>998</v>
      </c>
      <c r="C75" s="12" t="s">
        <v>6350</v>
      </c>
      <c r="D75" s="1" t="s">
        <v>6351</v>
      </c>
      <c r="E75" s="12">
        <f t="shared" si="1"/>
        <v>892</v>
      </c>
      <c r="F75" s="14">
        <f>Table_1__32[[#This Row],[Population'[10']]]/Table_1__32[[#This Row],[Area]]</f>
        <v>38.616591928251118</v>
      </c>
    </row>
    <row r="76" spans="1:6" x14ac:dyDescent="0.45">
      <c r="A76" s="1" t="s">
        <v>129</v>
      </c>
      <c r="B76" s="12" t="s">
        <v>1006</v>
      </c>
      <c r="C76" s="12" t="s">
        <v>6352</v>
      </c>
      <c r="D76" s="1" t="s">
        <v>6353</v>
      </c>
      <c r="E76" s="12">
        <f t="shared" si="1"/>
        <v>950</v>
      </c>
      <c r="F76" s="14">
        <f>Table_1__32[[#This Row],[Population'[10']]]/Table_1__32[[#This Row],[Area]]</f>
        <v>26.602105263157895</v>
      </c>
    </row>
    <row r="77" spans="1:6" x14ac:dyDescent="0.45">
      <c r="A77" s="1" t="s">
        <v>6354</v>
      </c>
      <c r="B77" s="12" t="s">
        <v>1784</v>
      </c>
      <c r="C77" s="12" t="s">
        <v>6355</v>
      </c>
      <c r="D77" s="1" t="s">
        <v>6298</v>
      </c>
      <c r="E77" s="12">
        <f t="shared" si="1"/>
        <v>901</v>
      </c>
      <c r="F77" s="14">
        <f>Table_1__32[[#This Row],[Population'[10']]]/Table_1__32[[#This Row],[Area]]</f>
        <v>4.3063263041065483</v>
      </c>
    </row>
    <row r="78" spans="1:6" x14ac:dyDescent="0.45">
      <c r="A78" s="1" t="s">
        <v>1733</v>
      </c>
      <c r="B78" s="12" t="s">
        <v>1787</v>
      </c>
      <c r="C78" s="12" t="s">
        <v>6356</v>
      </c>
      <c r="D78" s="1" t="s">
        <v>6292</v>
      </c>
      <c r="E78" s="12">
        <f t="shared" si="1"/>
        <v>992</v>
      </c>
      <c r="F78" s="14">
        <f>Table_1__32[[#This Row],[Population'[10']]]/Table_1__32[[#This Row],[Area]]</f>
        <v>5.902217741935484</v>
      </c>
    </row>
    <row r="79" spans="1:6" x14ac:dyDescent="0.45">
      <c r="A79" s="1" t="s">
        <v>6357</v>
      </c>
      <c r="B79" s="12" t="s">
        <v>1791</v>
      </c>
      <c r="C79" s="12" t="s">
        <v>6358</v>
      </c>
      <c r="D79" s="1" t="s">
        <v>6359</v>
      </c>
      <c r="E79" s="12">
        <f t="shared" si="1"/>
        <v>707</v>
      </c>
      <c r="F79" s="14">
        <f>Table_1__32[[#This Row],[Population'[10']]]/Table_1__32[[#This Row],[Area]]</f>
        <v>1.7284299858557284</v>
      </c>
    </row>
    <row r="80" spans="1:6" x14ac:dyDescent="0.45">
      <c r="A80" s="1" t="s">
        <v>6360</v>
      </c>
      <c r="B80" s="12" t="s">
        <v>1794</v>
      </c>
      <c r="C80" s="12" t="s">
        <v>6361</v>
      </c>
      <c r="D80" s="1" t="s">
        <v>4937</v>
      </c>
      <c r="E80" s="12">
        <f t="shared" si="1"/>
        <v>875</v>
      </c>
      <c r="F80" s="14">
        <f>Table_1__32[[#This Row],[Population'[10']]]/Table_1__32[[#This Row],[Area]]</f>
        <v>874.08914285714286</v>
      </c>
    </row>
    <row r="81" spans="1:6" x14ac:dyDescent="0.45">
      <c r="A81" s="1" t="s">
        <v>80</v>
      </c>
      <c r="B81" s="12" t="s">
        <v>1798</v>
      </c>
      <c r="C81" s="12" t="s">
        <v>6363</v>
      </c>
      <c r="D81" s="1" t="s">
        <v>2005</v>
      </c>
      <c r="E81" s="12">
        <f t="shared" si="1"/>
        <v>286</v>
      </c>
      <c r="F81" s="14">
        <f>Table_1__32[[#This Row],[Population'[10']]]/Table_1__32[[#This Row],[Area]]</f>
        <v>37.646853146853147</v>
      </c>
    </row>
    <row r="82" spans="1:6" x14ac:dyDescent="0.45">
      <c r="A82" s="1" t="s">
        <v>6364</v>
      </c>
      <c r="B82" s="12" t="s">
        <v>1802</v>
      </c>
      <c r="C82" s="12" t="s">
        <v>6365</v>
      </c>
      <c r="D82" s="1" t="s">
        <v>2979</v>
      </c>
      <c r="E82" s="12">
        <f t="shared" si="1"/>
        <v>885</v>
      </c>
      <c r="F82" s="14">
        <f>Table_1__32[[#This Row],[Population'[10']]]/Table_1__32[[#This Row],[Area]]</f>
        <v>22.175141242937855</v>
      </c>
    </row>
    <row r="83" spans="1:6" x14ac:dyDescent="0.45">
      <c r="A83" s="1" t="s">
        <v>6366</v>
      </c>
      <c r="B83" s="12" t="s">
        <v>1805</v>
      </c>
      <c r="C83" s="12" t="s">
        <v>6367</v>
      </c>
      <c r="D83" s="1" t="s">
        <v>5868</v>
      </c>
      <c r="E83" s="12">
        <f t="shared" si="1"/>
        <v>1133</v>
      </c>
      <c r="F83" s="14">
        <f>Table_1__32[[#This Row],[Population'[10']]]/Table_1__32[[#This Row],[Area]]</f>
        <v>17.299205648720211</v>
      </c>
    </row>
    <row r="84" spans="1:6" x14ac:dyDescent="0.45">
      <c r="A84" s="1" t="s">
        <v>6368</v>
      </c>
      <c r="B84" s="12" t="s">
        <v>1809</v>
      </c>
      <c r="C84" s="12" t="s">
        <v>2708</v>
      </c>
      <c r="D84" s="1" t="s">
        <v>3622</v>
      </c>
      <c r="E84" s="12">
        <f t="shared" si="1"/>
        <v>1502</v>
      </c>
      <c r="F84" s="14">
        <f>Table_1__32[[#This Row],[Population'[10']]]/Table_1__32[[#This Row],[Area]]</f>
        <v>13.74034620505992</v>
      </c>
    </row>
    <row r="85" spans="1:6" x14ac:dyDescent="0.45">
      <c r="A85" s="1" t="s">
        <v>6369</v>
      </c>
      <c r="B85" s="12" t="s">
        <v>1812</v>
      </c>
      <c r="C85" s="12" t="s">
        <v>6370</v>
      </c>
      <c r="D85" s="1" t="s">
        <v>2747</v>
      </c>
      <c r="E85" s="12">
        <f t="shared" si="1"/>
        <v>399</v>
      </c>
      <c r="F85" s="14">
        <f>Table_1__32[[#This Row],[Population'[10']]]/Table_1__32[[#This Row],[Area]]</f>
        <v>839.68922305764409</v>
      </c>
    </row>
    <row r="86" spans="1:6" x14ac:dyDescent="0.45">
      <c r="A86" s="1" t="s">
        <v>6371</v>
      </c>
      <c r="B86" s="12" t="s">
        <v>1816</v>
      </c>
      <c r="C86" s="12" t="s">
        <v>6372</v>
      </c>
      <c r="D86" s="1" t="s">
        <v>2991</v>
      </c>
      <c r="E86" s="12">
        <f t="shared" si="1"/>
        <v>896</v>
      </c>
      <c r="F86" s="14">
        <f>Table_1__32[[#This Row],[Population'[10']]]/Table_1__32[[#This Row],[Area]]</f>
        <v>7.2857142857142856</v>
      </c>
    </row>
    <row r="87" spans="1:6" x14ac:dyDescent="0.45">
      <c r="A87" s="1" t="s">
        <v>6373</v>
      </c>
      <c r="B87" s="12" t="s">
        <v>1818</v>
      </c>
      <c r="C87" s="12" t="s">
        <v>6374</v>
      </c>
      <c r="D87" s="1" t="s">
        <v>4460</v>
      </c>
      <c r="E87" s="12">
        <f t="shared" si="1"/>
        <v>1061</v>
      </c>
      <c r="F87" s="14">
        <f>Table_1__32[[#This Row],[Population'[10']]]/Table_1__32[[#This Row],[Area]]</f>
        <v>25.114043355325165</v>
      </c>
    </row>
    <row r="88" spans="1:6" x14ac:dyDescent="0.45">
      <c r="A88" s="1" t="s">
        <v>6375</v>
      </c>
      <c r="B88" s="12" t="s">
        <v>1821</v>
      </c>
      <c r="C88" s="12" t="s">
        <v>6376</v>
      </c>
      <c r="D88" s="1" t="s">
        <v>6298</v>
      </c>
      <c r="E88" s="12">
        <f t="shared" si="1"/>
        <v>901</v>
      </c>
      <c r="F88" s="14">
        <f>Table_1__32[[#This Row],[Population'[10']]]/Table_1__32[[#This Row],[Area]]</f>
        <v>1.4961154273029966</v>
      </c>
    </row>
    <row r="89" spans="1:6" x14ac:dyDescent="0.45">
      <c r="A89" s="1" t="s">
        <v>6377</v>
      </c>
      <c r="B89" s="12" t="s">
        <v>1824</v>
      </c>
      <c r="C89" s="12" t="s">
        <v>6378</v>
      </c>
      <c r="D89" s="1" t="s">
        <v>6379</v>
      </c>
      <c r="E89" s="12">
        <f t="shared" si="1"/>
        <v>854</v>
      </c>
      <c r="F89" s="14">
        <f>Table_1__32[[#This Row],[Population'[10']]]/Table_1__32[[#This Row],[Area]]</f>
        <v>8.8548009367681502</v>
      </c>
    </row>
    <row r="90" spans="1:6" x14ac:dyDescent="0.45">
      <c r="A90" s="1" t="s">
        <v>6380</v>
      </c>
      <c r="B90" s="12" t="s">
        <v>1828</v>
      </c>
      <c r="C90" s="12" t="s">
        <v>6381</v>
      </c>
      <c r="D90" s="1" t="s">
        <v>4648</v>
      </c>
      <c r="E90" s="12">
        <f t="shared" si="1"/>
        <v>1068</v>
      </c>
      <c r="F90" s="14">
        <f>Table_1__32[[#This Row],[Population'[10']]]/Table_1__32[[#This Row],[Area]]</f>
        <v>19.562734082397004</v>
      </c>
    </row>
    <row r="91" spans="1:6" x14ac:dyDescent="0.45">
      <c r="A91" s="1" t="s">
        <v>2869</v>
      </c>
      <c r="B91" s="12" t="s">
        <v>1831</v>
      </c>
      <c r="C91" s="12" t="s">
        <v>6382</v>
      </c>
      <c r="D91" s="1" t="s">
        <v>4258</v>
      </c>
      <c r="E91" s="12">
        <f t="shared" si="1"/>
        <v>928</v>
      </c>
      <c r="F91" s="14">
        <f>Table_1__32[[#This Row],[Population'[10']]]/Table_1__32[[#This Row],[Area]]</f>
        <v>24.142241379310345</v>
      </c>
    </row>
    <row r="92" spans="1:6" x14ac:dyDescent="0.45">
      <c r="A92" s="1" t="s">
        <v>3111</v>
      </c>
      <c r="B92" s="12" t="s">
        <v>1834</v>
      </c>
      <c r="C92" s="12" t="s">
        <v>6383</v>
      </c>
      <c r="D92" s="1" t="s">
        <v>4535</v>
      </c>
      <c r="E92" s="12">
        <f t="shared" si="1"/>
        <v>934</v>
      </c>
      <c r="F92" s="14">
        <f>Table_1__32[[#This Row],[Population'[10']]]/Table_1__32[[#This Row],[Area]]</f>
        <v>140.40685224839402</v>
      </c>
    </row>
    <row r="93" spans="1:6" x14ac:dyDescent="0.45">
      <c r="A93" s="1" t="s">
        <v>6384</v>
      </c>
      <c r="B93" s="12" t="s">
        <v>1837</v>
      </c>
      <c r="C93" s="12" t="s">
        <v>6385</v>
      </c>
      <c r="D93" s="1" t="s">
        <v>1690</v>
      </c>
      <c r="E93" s="12">
        <f t="shared" si="1"/>
        <v>274</v>
      </c>
      <c r="F93" s="14">
        <f>Table_1__32[[#This Row],[Population'[10']]]/Table_1__32[[#This Row],[Area]]</f>
        <v>450.24452554744528</v>
      </c>
    </row>
    <row r="94" spans="1:6" x14ac:dyDescent="0.45">
      <c r="A94" s="1" t="s">
        <v>6386</v>
      </c>
      <c r="B94" s="12" t="s">
        <v>472</v>
      </c>
      <c r="C94" s="12" t="s">
        <v>6387</v>
      </c>
      <c r="D94" s="1" t="s">
        <v>5933</v>
      </c>
      <c r="E94" s="12">
        <f t="shared" si="1"/>
        <v>794</v>
      </c>
      <c r="F94" s="14">
        <f>Table_1__32[[#This Row],[Population'[10']]]/Table_1__32[[#This Row],[Area]]</f>
        <v>35.304785894206546</v>
      </c>
    </row>
    <row r="95" spans="1:6" x14ac:dyDescent="0.45">
      <c r="A95" s="1" t="s">
        <v>4585</v>
      </c>
      <c r="B95" s="12" t="s">
        <v>1843</v>
      </c>
      <c r="C95" s="12" t="s">
        <v>6388</v>
      </c>
      <c r="D95" s="1" t="s">
        <v>4381</v>
      </c>
      <c r="E95" s="12">
        <f t="shared" si="1"/>
        <v>711</v>
      </c>
      <c r="F95" s="14">
        <f>Table_1__32[[#This Row],[Population'[10']]]/Table_1__32[[#This Row],[Area]]</f>
        <v>224.55555555555554</v>
      </c>
    </row>
    <row r="96" spans="1:6" x14ac:dyDescent="0.45">
      <c r="A96" s="1" t="s">
        <v>145</v>
      </c>
      <c r="B96" s="12" t="s">
        <v>1854</v>
      </c>
      <c r="C96" s="12" t="s">
        <v>6389</v>
      </c>
      <c r="D96" s="1" t="s">
        <v>6390</v>
      </c>
      <c r="E96" s="12">
        <f t="shared" si="1"/>
        <v>1005</v>
      </c>
      <c r="F96" s="14">
        <f>Table_1__32[[#This Row],[Population'[10']]]/Table_1__32[[#This Row],[Area]]</f>
        <v>33.964179104477608</v>
      </c>
    </row>
    <row r="97" spans="1:6" x14ac:dyDescent="0.45">
      <c r="A97" s="1" t="s">
        <v>1766</v>
      </c>
      <c r="B97" s="12" t="s">
        <v>1858</v>
      </c>
      <c r="C97" s="12" t="s">
        <v>6391</v>
      </c>
      <c r="D97" s="1" t="s">
        <v>2024</v>
      </c>
      <c r="E97" s="12">
        <f t="shared" si="1"/>
        <v>903</v>
      </c>
      <c r="F97" s="14">
        <f>Table_1__32[[#This Row],[Population'[10']]]/Table_1__32[[#This Row],[Area]]</f>
        <v>3.4008859357696566</v>
      </c>
    </row>
    <row r="98" spans="1:6" x14ac:dyDescent="0.45">
      <c r="A98" s="1" t="s">
        <v>1461</v>
      </c>
      <c r="B98" s="12" t="s">
        <v>1846</v>
      </c>
      <c r="C98" s="12" t="s">
        <v>6392</v>
      </c>
      <c r="D98" s="1" t="s">
        <v>1501</v>
      </c>
      <c r="E98" s="12">
        <f t="shared" si="1"/>
        <v>836</v>
      </c>
      <c r="F98" s="14">
        <f>Table_1__32[[#This Row],[Population'[10']]]/Table_1__32[[#This Row],[Area]]</f>
        <v>10.074162679425838</v>
      </c>
    </row>
    <row r="99" spans="1:6" x14ac:dyDescent="0.45">
      <c r="A99" s="1" t="s">
        <v>6393</v>
      </c>
      <c r="B99" s="12" t="s">
        <v>488</v>
      </c>
      <c r="C99" s="12" t="s">
        <v>6394</v>
      </c>
      <c r="D99" s="1" t="s">
        <v>1373</v>
      </c>
      <c r="E99" s="12">
        <f t="shared" si="1"/>
        <v>920</v>
      </c>
      <c r="F99" s="14">
        <f>Table_1__32[[#This Row],[Population'[10']]]/Table_1__32[[#This Row],[Area]]</f>
        <v>5.9532608695652174</v>
      </c>
    </row>
    <row r="100" spans="1:6" x14ac:dyDescent="0.45">
      <c r="A100" s="1" t="s">
        <v>6098</v>
      </c>
      <c r="B100" s="12" t="s">
        <v>1850</v>
      </c>
      <c r="C100" s="12" t="s">
        <v>6395</v>
      </c>
      <c r="D100" s="1" t="s">
        <v>2660</v>
      </c>
      <c r="E100" s="12">
        <f t="shared" si="1"/>
        <v>695</v>
      </c>
      <c r="F100" s="14">
        <f>Table_1__32[[#This Row],[Population'[10']]]/Table_1__32[[#This Row],[Area]]</f>
        <v>5.7467625899280579</v>
      </c>
    </row>
    <row r="101" spans="1:6" x14ac:dyDescent="0.45">
      <c r="A101" s="1" t="s">
        <v>2288</v>
      </c>
      <c r="B101" s="12" t="s">
        <v>1861</v>
      </c>
      <c r="C101" s="12" t="s">
        <v>6396</v>
      </c>
      <c r="D101" s="1" t="s">
        <v>2810</v>
      </c>
      <c r="E101" s="12">
        <f t="shared" si="1"/>
        <v>894</v>
      </c>
      <c r="F101" s="14">
        <f>Table_1__32[[#This Row],[Population'[10']]]/Table_1__32[[#This Row],[Area]]</f>
        <v>63.913870246085011</v>
      </c>
    </row>
    <row r="102" spans="1:6" x14ac:dyDescent="0.45">
      <c r="A102" s="1" t="s">
        <v>1775</v>
      </c>
      <c r="B102" s="12" t="s">
        <v>1862</v>
      </c>
      <c r="C102" s="12" t="s">
        <v>6397</v>
      </c>
      <c r="D102" s="1" t="s">
        <v>6398</v>
      </c>
      <c r="E102" s="12">
        <f t="shared" si="1"/>
        <v>1729</v>
      </c>
      <c r="F102" s="14">
        <f>Table_1__32[[#This Row],[Population'[10']]]/Table_1__32[[#This Row],[Area]]</f>
        <v>2691.1393869288604</v>
      </c>
    </row>
    <row r="103" spans="1:6" x14ac:dyDescent="0.45">
      <c r="A103" s="1" t="s">
        <v>2494</v>
      </c>
      <c r="B103" s="12" t="s">
        <v>2430</v>
      </c>
      <c r="C103" s="12" t="s">
        <v>6399</v>
      </c>
      <c r="D103" s="1" t="s">
        <v>2409</v>
      </c>
      <c r="E103" s="12">
        <f t="shared" si="1"/>
        <v>899</v>
      </c>
      <c r="F103" s="14">
        <f>Table_1__32[[#This Row],[Population'[10']]]/Table_1__32[[#This Row],[Area]]</f>
        <v>74.150166852057836</v>
      </c>
    </row>
    <row r="104" spans="1:6" x14ac:dyDescent="0.45">
      <c r="A104" s="1" t="s">
        <v>6400</v>
      </c>
      <c r="B104" s="12" t="s">
        <v>1866</v>
      </c>
      <c r="C104" s="12" t="s">
        <v>6401</v>
      </c>
      <c r="D104" s="1" t="s">
        <v>6402</v>
      </c>
      <c r="E104" s="12">
        <f t="shared" si="1"/>
        <v>1462</v>
      </c>
      <c r="F104" s="14">
        <f>Table_1__32[[#This Row],[Population'[10']]]/Table_1__32[[#This Row],[Area]]</f>
        <v>3.8926128590971274</v>
      </c>
    </row>
    <row r="105" spans="1:6" x14ac:dyDescent="0.45">
      <c r="A105" s="1" t="s">
        <v>2884</v>
      </c>
      <c r="B105" s="12" t="s">
        <v>1869</v>
      </c>
      <c r="C105" s="12" t="s">
        <v>6403</v>
      </c>
      <c r="D105" s="1" t="s">
        <v>2024</v>
      </c>
      <c r="E105" s="12">
        <f t="shared" si="1"/>
        <v>903</v>
      </c>
      <c r="F105" s="14">
        <f>Table_1__32[[#This Row],[Population'[10']]]/Table_1__32[[#This Row],[Area]]</f>
        <v>6.363233665559247</v>
      </c>
    </row>
    <row r="106" spans="1:6" x14ac:dyDescent="0.45">
      <c r="A106" s="1" t="s">
        <v>6404</v>
      </c>
      <c r="B106" s="12" t="s">
        <v>1872</v>
      </c>
      <c r="C106" s="12" t="s">
        <v>6406</v>
      </c>
      <c r="D106" s="1" t="s">
        <v>2314</v>
      </c>
      <c r="E106" s="12">
        <f t="shared" si="1"/>
        <v>678</v>
      </c>
      <c r="F106" s="14">
        <f>Table_1__32[[#This Row],[Population'[10']]]/Table_1__32[[#This Row],[Area]]</f>
        <v>316.34955752212392</v>
      </c>
    </row>
    <row r="107" spans="1:6" x14ac:dyDescent="0.45">
      <c r="A107" s="1" t="s">
        <v>6407</v>
      </c>
      <c r="B107" s="12" t="s">
        <v>1875</v>
      </c>
      <c r="C107" s="12" t="s">
        <v>6408</v>
      </c>
      <c r="D107" s="1" t="s">
        <v>5828</v>
      </c>
      <c r="E107" s="12">
        <f t="shared" si="1"/>
        <v>910</v>
      </c>
      <c r="F107" s="14">
        <f>Table_1__32[[#This Row],[Population'[10']]]/Table_1__32[[#This Row],[Area]]</f>
        <v>4.4219780219780223</v>
      </c>
    </row>
    <row r="108" spans="1:6" x14ac:dyDescent="0.45">
      <c r="A108" s="1" t="s">
        <v>2291</v>
      </c>
      <c r="B108" s="12" t="s">
        <v>1878</v>
      </c>
      <c r="C108" s="12" t="s">
        <v>6409</v>
      </c>
      <c r="D108" s="1" t="s">
        <v>1403</v>
      </c>
      <c r="E108" s="12">
        <f t="shared" si="1"/>
        <v>874</v>
      </c>
      <c r="F108" s="14">
        <f>Table_1__32[[#This Row],[Population'[10']]]/Table_1__32[[#This Row],[Area]]</f>
        <v>92.750572082379861</v>
      </c>
    </row>
    <row r="109" spans="1:6" x14ac:dyDescent="0.45">
      <c r="A109" s="1" t="s">
        <v>4591</v>
      </c>
      <c r="B109" s="12" t="s">
        <v>1882</v>
      </c>
      <c r="C109" s="12" t="s">
        <v>6410</v>
      </c>
      <c r="D109" s="1" t="s">
        <v>6411</v>
      </c>
      <c r="E109" s="12">
        <f t="shared" si="1"/>
        <v>1569</v>
      </c>
      <c r="F109" s="14">
        <f>Table_1__32[[#This Row],[Population'[10']]]/Table_1__32[[#This Row],[Area]]</f>
        <v>493.79796048438493</v>
      </c>
    </row>
    <row r="110" spans="1:6" x14ac:dyDescent="0.45">
      <c r="A110" s="1" t="s">
        <v>6412</v>
      </c>
      <c r="B110" s="12" t="s">
        <v>1885</v>
      </c>
      <c r="C110" s="12" t="s">
        <v>6413</v>
      </c>
      <c r="D110" s="1" t="s">
        <v>6414</v>
      </c>
      <c r="E110" s="12">
        <f t="shared" si="1"/>
        <v>962</v>
      </c>
      <c r="F110" s="14">
        <f>Table_1__32[[#This Row],[Population'[10']]]/Table_1__32[[#This Row],[Area]]</f>
        <v>37.268191268191266</v>
      </c>
    </row>
    <row r="111" spans="1:6" x14ac:dyDescent="0.45">
      <c r="A111" s="1" t="s">
        <v>6415</v>
      </c>
      <c r="B111" s="12" t="s">
        <v>1889</v>
      </c>
      <c r="C111" s="12" t="s">
        <v>6416</v>
      </c>
      <c r="D111" s="1" t="s">
        <v>1527</v>
      </c>
      <c r="E111" s="12">
        <f t="shared" si="1"/>
        <v>908</v>
      </c>
      <c r="F111" s="14">
        <f>Table_1__32[[#This Row],[Population'[10']]]/Table_1__32[[#This Row],[Area]]</f>
        <v>25.427312775330396</v>
      </c>
    </row>
    <row r="112" spans="1:6" x14ac:dyDescent="0.45">
      <c r="A112" s="1" t="s">
        <v>6417</v>
      </c>
      <c r="B112" s="12" t="s">
        <v>1893</v>
      </c>
      <c r="C112" s="12" t="s">
        <v>6418</v>
      </c>
      <c r="D112" s="1" t="s">
        <v>1751</v>
      </c>
      <c r="E112" s="12">
        <f t="shared" si="1"/>
        <v>422</v>
      </c>
      <c r="F112" s="14">
        <f>Table_1__32[[#This Row],[Population'[10']]]/Table_1__32[[#This Row],[Area]]</f>
        <v>138.08767772511848</v>
      </c>
    </row>
    <row r="113" spans="1:6" x14ac:dyDescent="0.45">
      <c r="A113" s="1" t="s">
        <v>3131</v>
      </c>
      <c r="B113" s="12" t="s">
        <v>1897</v>
      </c>
      <c r="C113" s="12" t="s">
        <v>6419</v>
      </c>
      <c r="D113" s="1" t="s">
        <v>6420</v>
      </c>
      <c r="E113" s="12">
        <f t="shared" si="1"/>
        <v>785</v>
      </c>
      <c r="F113" s="14">
        <f>Table_1__32[[#This Row],[Population'[10']]]/Table_1__32[[#This Row],[Area]]</f>
        <v>46.49171974522293</v>
      </c>
    </row>
    <row r="114" spans="1:6" x14ac:dyDescent="0.45">
      <c r="A114" s="1" t="s">
        <v>152</v>
      </c>
      <c r="B114" s="12" t="s">
        <v>1900</v>
      </c>
      <c r="C114" s="12" t="s">
        <v>6421</v>
      </c>
      <c r="D114" s="1" t="s">
        <v>6422</v>
      </c>
      <c r="E114" s="12">
        <f t="shared" si="1"/>
        <v>1231</v>
      </c>
      <c r="F114" s="14">
        <f>Table_1__32[[#This Row],[Population'[10']]]/Table_1__32[[#This Row],[Area]]</f>
        <v>18.701056051990253</v>
      </c>
    </row>
    <row r="115" spans="1:6" x14ac:dyDescent="0.45">
      <c r="A115" s="1" t="s">
        <v>733</v>
      </c>
      <c r="B115" s="12" t="s">
        <v>1903</v>
      </c>
      <c r="C115" s="12" t="s">
        <v>6423</v>
      </c>
      <c r="D115" s="1" t="s">
        <v>2024</v>
      </c>
      <c r="E115" s="12">
        <f t="shared" si="1"/>
        <v>903</v>
      </c>
      <c r="F115" s="14">
        <f>Table_1__32[[#This Row],[Population'[10']]]/Table_1__32[[#This Row],[Area]]</f>
        <v>39.911406423034329</v>
      </c>
    </row>
    <row r="116" spans="1:6" x14ac:dyDescent="0.45">
      <c r="A116" s="1" t="s">
        <v>6424</v>
      </c>
      <c r="B116" s="12" t="s">
        <v>1906</v>
      </c>
      <c r="C116" s="12" t="s">
        <v>6425</v>
      </c>
      <c r="D116" s="1" t="s">
        <v>6426</v>
      </c>
      <c r="E116" s="12">
        <f t="shared" si="1"/>
        <v>4571</v>
      </c>
      <c r="F116" s="14">
        <f>Table_1__32[[#This Row],[Population'[10']]]/Table_1__32[[#This Row],[Area]]</f>
        <v>0.96434040691314815</v>
      </c>
    </row>
    <row r="117" spans="1:6" x14ac:dyDescent="0.45">
      <c r="A117" s="1" t="s">
        <v>6427</v>
      </c>
      <c r="B117" s="12" t="s">
        <v>1908</v>
      </c>
      <c r="C117" s="12" t="s">
        <v>6428</v>
      </c>
      <c r="D117" s="1" t="s">
        <v>6429</v>
      </c>
      <c r="E117" s="12">
        <f t="shared" si="1"/>
        <v>841</v>
      </c>
      <c r="F117" s="14">
        <f>Table_1__32[[#This Row],[Population'[10']]]/Table_1__32[[#This Row],[Area]]</f>
        <v>111.61950059453032</v>
      </c>
    </row>
    <row r="118" spans="1:6" x14ac:dyDescent="0.45">
      <c r="A118" s="1" t="s">
        <v>5985</v>
      </c>
      <c r="B118" s="12" t="s">
        <v>1911</v>
      </c>
      <c r="C118" s="12" t="s">
        <v>6430</v>
      </c>
      <c r="D118" s="1" t="s">
        <v>4671</v>
      </c>
      <c r="E118" s="12">
        <f t="shared" si="1"/>
        <v>887</v>
      </c>
      <c r="F118" s="14">
        <f>Table_1__32[[#This Row],[Population'[10']]]/Table_1__32[[#This Row],[Area]]</f>
        <v>24.098083427282976</v>
      </c>
    </row>
    <row r="119" spans="1:6" x14ac:dyDescent="0.45">
      <c r="A119" s="1" t="s">
        <v>6431</v>
      </c>
      <c r="B119" s="12" t="s">
        <v>1914</v>
      </c>
      <c r="C119" s="12" t="s">
        <v>6432</v>
      </c>
      <c r="D119" s="1" t="s">
        <v>6268</v>
      </c>
      <c r="E119" s="12">
        <f t="shared" si="1"/>
        <v>1052</v>
      </c>
      <c r="F119" s="14">
        <f>Table_1__32[[#This Row],[Population'[10']]]/Table_1__32[[#This Row],[Area]]</f>
        <v>1.44106463878327</v>
      </c>
    </row>
    <row r="120" spans="1:6" x14ac:dyDescent="0.45">
      <c r="A120" s="1" t="s">
        <v>6433</v>
      </c>
      <c r="B120" s="12" t="s">
        <v>1916</v>
      </c>
      <c r="C120" s="12" t="s">
        <v>6434</v>
      </c>
      <c r="D120" s="1" t="s">
        <v>6435</v>
      </c>
      <c r="E120" s="12">
        <f t="shared" si="1"/>
        <v>917</v>
      </c>
      <c r="F120" s="14">
        <f>Table_1__32[[#This Row],[Population'[10']]]/Table_1__32[[#This Row],[Area]]</f>
        <v>9.6314067611777539</v>
      </c>
    </row>
    <row r="121" spans="1:6" x14ac:dyDescent="0.45">
      <c r="A121" s="1" t="s">
        <v>156</v>
      </c>
      <c r="B121" s="12" t="s">
        <v>1919</v>
      </c>
      <c r="C121" s="12" t="s">
        <v>6436</v>
      </c>
      <c r="D121" s="1" t="s">
        <v>2377</v>
      </c>
      <c r="E121" s="12">
        <f t="shared" si="1"/>
        <v>830</v>
      </c>
      <c r="F121" s="14">
        <f>Table_1__32[[#This Row],[Population'[10']]]/Table_1__32[[#This Row],[Area]]</f>
        <v>17.837349397590362</v>
      </c>
    </row>
    <row r="122" spans="1:6" x14ac:dyDescent="0.45">
      <c r="A122" s="1" t="s">
        <v>1797</v>
      </c>
      <c r="B122" s="12" t="s">
        <v>1923</v>
      </c>
      <c r="C122" s="12" t="s">
        <v>6437</v>
      </c>
      <c r="D122" s="1" t="s">
        <v>6263</v>
      </c>
      <c r="E122" s="12">
        <f t="shared" si="1"/>
        <v>938</v>
      </c>
      <c r="F122" s="14">
        <f>Table_1__32[[#This Row],[Population'[10']]]/Table_1__32[[#This Row],[Area]]</f>
        <v>37.911513859275054</v>
      </c>
    </row>
    <row r="123" spans="1:6" x14ac:dyDescent="0.45">
      <c r="A123" s="1" t="s">
        <v>1801</v>
      </c>
      <c r="B123" s="12" t="s">
        <v>1926</v>
      </c>
      <c r="C123" s="12" t="s">
        <v>6438</v>
      </c>
      <c r="D123" s="1" t="s">
        <v>6439</v>
      </c>
      <c r="E123" s="12">
        <f t="shared" si="1"/>
        <v>2265</v>
      </c>
      <c r="F123" s="14">
        <f>Table_1__32[[#This Row],[Population'[10']]]/Table_1__32[[#This Row],[Area]]</f>
        <v>1.0066225165562914</v>
      </c>
    </row>
    <row r="124" spans="1:6" x14ac:dyDescent="0.45">
      <c r="A124" s="1" t="s">
        <v>160</v>
      </c>
      <c r="B124" s="12" t="s">
        <v>1929</v>
      </c>
      <c r="C124" s="12" t="s">
        <v>6440</v>
      </c>
      <c r="D124" s="1" t="s">
        <v>6324</v>
      </c>
      <c r="E124" s="12">
        <f t="shared" si="1"/>
        <v>904</v>
      </c>
      <c r="F124" s="14">
        <f>Table_1__32[[#This Row],[Population'[10']]]/Table_1__32[[#This Row],[Area]]</f>
        <v>283.51659292035396</v>
      </c>
    </row>
    <row r="125" spans="1:6" x14ac:dyDescent="0.45">
      <c r="A125" s="1" t="s">
        <v>6441</v>
      </c>
      <c r="B125" s="12" t="s">
        <v>1933</v>
      </c>
      <c r="C125" s="12" t="s">
        <v>6442</v>
      </c>
      <c r="D125" s="1" t="s">
        <v>6443</v>
      </c>
      <c r="E125" s="12">
        <f t="shared" si="1"/>
        <v>1136</v>
      </c>
      <c r="F125" s="14">
        <f>Table_1__32[[#This Row],[Population'[10']]]/Table_1__32[[#This Row],[Area]]</f>
        <v>4.579225352112676</v>
      </c>
    </row>
    <row r="126" spans="1:6" x14ac:dyDescent="0.45">
      <c r="A126" s="1" t="s">
        <v>6444</v>
      </c>
      <c r="B126" s="12" t="s">
        <v>1937</v>
      </c>
      <c r="C126" s="12" t="s">
        <v>6446</v>
      </c>
      <c r="D126" s="1" t="s">
        <v>6447</v>
      </c>
      <c r="E126" s="12">
        <f t="shared" si="1"/>
        <v>865</v>
      </c>
      <c r="F126" s="14">
        <f>Table_1__32[[#This Row],[Population'[10']]]/Table_1__32[[#This Row],[Area]]</f>
        <v>47.249710982658961</v>
      </c>
    </row>
    <row r="127" spans="1:6" x14ac:dyDescent="0.45">
      <c r="A127" s="1" t="s">
        <v>764</v>
      </c>
      <c r="B127" s="12" t="s">
        <v>1941</v>
      </c>
      <c r="C127" s="12" t="s">
        <v>6448</v>
      </c>
      <c r="D127" s="1" t="s">
        <v>6449</v>
      </c>
      <c r="E127" s="12">
        <f t="shared" si="1"/>
        <v>729</v>
      </c>
      <c r="F127" s="14">
        <f>Table_1__32[[#This Row],[Population'[10']]]/Table_1__32[[#This Row],[Area]]</f>
        <v>229.49382716049382</v>
      </c>
    </row>
    <row r="128" spans="1:6" x14ac:dyDescent="0.45">
      <c r="A128" s="1" t="s">
        <v>1815</v>
      </c>
      <c r="B128" s="12" t="s">
        <v>1944</v>
      </c>
      <c r="C128" s="12" t="s">
        <v>6450</v>
      </c>
      <c r="D128" s="1" t="s">
        <v>3525</v>
      </c>
      <c r="E128" s="12">
        <f t="shared" si="1"/>
        <v>931</v>
      </c>
      <c r="F128" s="14">
        <f>Table_1__32[[#This Row],[Population'[10']]]/Table_1__32[[#This Row],[Area]]</f>
        <v>21.464017185821696</v>
      </c>
    </row>
    <row r="129" spans="1:6" x14ac:dyDescent="0.45">
      <c r="A129" s="1" t="s">
        <v>6451</v>
      </c>
      <c r="B129" s="12" t="s">
        <v>1948</v>
      </c>
      <c r="C129" s="12" t="s">
        <v>6452</v>
      </c>
      <c r="D129" s="1" t="s">
        <v>6453</v>
      </c>
      <c r="E129" s="12">
        <f t="shared" ref="E129:E192" si="2">VALUE(LEFT(D129,SEARCH("sq",D129)-2))</f>
        <v>750</v>
      </c>
      <c r="F129" s="14">
        <f>Table_1__32[[#This Row],[Population'[10']]]/Table_1__32[[#This Row],[Area]]</f>
        <v>20.249333333333333</v>
      </c>
    </row>
    <row r="130" spans="1:6" x14ac:dyDescent="0.45">
      <c r="A130" s="1" t="s">
        <v>6454</v>
      </c>
      <c r="B130" s="12" t="s">
        <v>1952</v>
      </c>
      <c r="C130" s="12" t="s">
        <v>6455</v>
      </c>
      <c r="D130" s="1" t="s">
        <v>6301</v>
      </c>
      <c r="E130" s="12">
        <f t="shared" si="2"/>
        <v>786</v>
      </c>
      <c r="F130" s="14">
        <f>Table_1__32[[#This Row],[Population'[10']]]/Table_1__32[[#This Row],[Area]]</f>
        <v>156.33969465648855</v>
      </c>
    </row>
    <row r="131" spans="1:6" x14ac:dyDescent="0.45">
      <c r="A131" s="1" t="s">
        <v>2315</v>
      </c>
      <c r="B131" s="12" t="s">
        <v>1956</v>
      </c>
      <c r="C131" s="12" t="s">
        <v>6456</v>
      </c>
      <c r="D131" s="1" t="s">
        <v>3210</v>
      </c>
      <c r="E131" s="12">
        <f t="shared" si="2"/>
        <v>662</v>
      </c>
      <c r="F131" s="14">
        <f>Table_1__32[[#This Row],[Population'[10']]]/Table_1__32[[#This Row],[Area]]</f>
        <v>66.504531722054381</v>
      </c>
    </row>
    <row r="132" spans="1:6" x14ac:dyDescent="0.45">
      <c r="A132" s="1" t="s">
        <v>6457</v>
      </c>
      <c r="B132" s="12" t="s">
        <v>1959</v>
      </c>
      <c r="C132" s="12" t="s">
        <v>6458</v>
      </c>
      <c r="D132" s="1" t="s">
        <v>6459</v>
      </c>
      <c r="E132" s="12">
        <f t="shared" si="2"/>
        <v>1457</v>
      </c>
      <c r="F132" s="14">
        <f>Table_1__32[[#This Row],[Population'[10']]]/Table_1__32[[#This Row],[Area]]</f>
        <v>0.28620452985586819</v>
      </c>
    </row>
    <row r="133" spans="1:6" x14ac:dyDescent="0.45">
      <c r="A133" s="1" t="s">
        <v>1390</v>
      </c>
      <c r="B133" s="12" t="s">
        <v>1962</v>
      </c>
      <c r="C133" s="12" t="s">
        <v>4473</v>
      </c>
      <c r="D133" s="1" t="s">
        <v>4942</v>
      </c>
      <c r="E133" s="12">
        <f t="shared" si="2"/>
        <v>902</v>
      </c>
      <c r="F133" s="14">
        <f>Table_1__32[[#This Row],[Population'[10']]]/Table_1__32[[#This Row],[Area]]</f>
        <v>0.84589800443458985</v>
      </c>
    </row>
    <row r="134" spans="1:6" x14ac:dyDescent="0.45">
      <c r="A134" s="1" t="s">
        <v>6460</v>
      </c>
      <c r="B134" s="12" t="s">
        <v>1965</v>
      </c>
      <c r="C134" s="12" t="s">
        <v>6461</v>
      </c>
      <c r="D134" s="1" t="s">
        <v>1571</v>
      </c>
      <c r="E134" s="12">
        <f t="shared" si="2"/>
        <v>1106</v>
      </c>
      <c r="F134" s="14">
        <f>Table_1__32[[#This Row],[Population'[10']]]/Table_1__32[[#This Row],[Area]]</f>
        <v>46.763110307414102</v>
      </c>
    </row>
    <row r="135" spans="1:6" x14ac:dyDescent="0.45">
      <c r="A135" s="1" t="s">
        <v>6462</v>
      </c>
      <c r="B135" s="12" t="s">
        <v>1968</v>
      </c>
      <c r="C135" s="12" t="s">
        <v>6463</v>
      </c>
      <c r="D135" s="1" t="s">
        <v>6464</v>
      </c>
      <c r="E135" s="12">
        <f t="shared" si="2"/>
        <v>1251</v>
      </c>
      <c r="F135" s="14">
        <f>Table_1__32[[#This Row],[Population'[10']]]/Table_1__32[[#This Row],[Area]]</f>
        <v>3.5251798561151078</v>
      </c>
    </row>
    <row r="136" spans="1:6" x14ac:dyDescent="0.45">
      <c r="A136" s="1" t="s">
        <v>6465</v>
      </c>
      <c r="B136" s="12" t="s">
        <v>1971</v>
      </c>
      <c r="C136" s="12" t="s">
        <v>6466</v>
      </c>
      <c r="D136" s="1" t="s">
        <v>6467</v>
      </c>
      <c r="E136" s="12">
        <f t="shared" si="2"/>
        <v>912</v>
      </c>
      <c r="F136" s="14">
        <f>Table_1__32[[#This Row],[Population'[10']]]/Table_1__32[[#This Row],[Area]]</f>
        <v>0.32456140350877194</v>
      </c>
    </row>
    <row r="137" spans="1:6" x14ac:dyDescent="0.45">
      <c r="A137" s="1" t="s">
        <v>6468</v>
      </c>
      <c r="B137" s="12" t="s">
        <v>1975</v>
      </c>
      <c r="C137" s="12" t="s">
        <v>6469</v>
      </c>
      <c r="D137" s="1" t="s">
        <v>6470</v>
      </c>
      <c r="E137" s="12">
        <f t="shared" si="2"/>
        <v>1364</v>
      </c>
      <c r="F137" s="14">
        <f>Table_1__32[[#This Row],[Population'[10']]]/Table_1__32[[#This Row],[Area]]</f>
        <v>2.7456011730205279</v>
      </c>
    </row>
    <row r="138" spans="1:6" x14ac:dyDescent="0.45">
      <c r="A138" s="1" t="s">
        <v>6471</v>
      </c>
      <c r="B138" s="12" t="s">
        <v>1978</v>
      </c>
      <c r="C138" s="12" t="s">
        <v>6472</v>
      </c>
      <c r="D138" s="1" t="s">
        <v>6210</v>
      </c>
      <c r="E138" s="12">
        <f t="shared" si="2"/>
        <v>871</v>
      </c>
      <c r="F138" s="14">
        <f>Table_1__32[[#This Row],[Population'[10']]]/Table_1__32[[#This Row],[Area]]</f>
        <v>35.692307692307693</v>
      </c>
    </row>
    <row r="139" spans="1:6" x14ac:dyDescent="0.45">
      <c r="A139" s="1" t="s">
        <v>2318</v>
      </c>
      <c r="B139" s="12" t="s">
        <v>519</v>
      </c>
      <c r="C139" s="12" t="s">
        <v>6473</v>
      </c>
      <c r="D139" s="1" t="s">
        <v>6379</v>
      </c>
      <c r="E139" s="12">
        <f t="shared" si="2"/>
        <v>854</v>
      </c>
      <c r="F139" s="14">
        <f>Table_1__32[[#This Row],[Population'[10']]]/Table_1__32[[#This Row],[Area]]</f>
        <v>4.3442622950819674</v>
      </c>
    </row>
    <row r="140" spans="1:6" x14ac:dyDescent="0.45">
      <c r="A140" s="1" t="s">
        <v>164</v>
      </c>
      <c r="B140" s="12" t="s">
        <v>1984</v>
      </c>
      <c r="C140" s="12" t="s">
        <v>6474</v>
      </c>
      <c r="D140" s="1" t="s">
        <v>6435</v>
      </c>
      <c r="E140" s="12">
        <f t="shared" si="2"/>
        <v>917</v>
      </c>
      <c r="F140" s="14">
        <f>Table_1__32[[#This Row],[Population'[10']]]/Table_1__32[[#This Row],[Area]]</f>
        <v>54.075245365321699</v>
      </c>
    </row>
    <row r="141" spans="1:6" x14ac:dyDescent="0.45">
      <c r="A141" s="1" t="s">
        <v>6475</v>
      </c>
      <c r="B141" s="12" t="s">
        <v>1988</v>
      </c>
      <c r="C141" s="12" t="s">
        <v>6476</v>
      </c>
      <c r="D141" s="1" t="s">
        <v>1553</v>
      </c>
      <c r="E141" s="12">
        <f t="shared" si="2"/>
        <v>1016</v>
      </c>
      <c r="F141" s="14">
        <f>Table_1__32[[#This Row],[Population'[10']]]/Table_1__32[[#This Row],[Area]]</f>
        <v>13.001968503937007</v>
      </c>
    </row>
    <row r="142" spans="1:6" x14ac:dyDescent="0.45">
      <c r="A142" s="1" t="s">
        <v>6477</v>
      </c>
      <c r="B142" s="12" t="s">
        <v>1991</v>
      </c>
      <c r="C142" s="12" t="s">
        <v>6478</v>
      </c>
      <c r="D142" s="1" t="s">
        <v>4953</v>
      </c>
      <c r="E142" s="12">
        <f t="shared" si="2"/>
        <v>712</v>
      </c>
      <c r="F142" s="14">
        <f>Table_1__32[[#This Row],[Population'[10']]]/Table_1__32[[#This Row],[Area]]</f>
        <v>29.785112359550563</v>
      </c>
    </row>
    <row r="143" spans="1:6" x14ac:dyDescent="0.45">
      <c r="A143" s="1" t="s">
        <v>6479</v>
      </c>
      <c r="B143" s="12" t="s">
        <v>1995</v>
      </c>
      <c r="C143" s="12" t="s">
        <v>6480</v>
      </c>
      <c r="D143" s="1" t="s">
        <v>4872</v>
      </c>
      <c r="E143" s="12">
        <f t="shared" si="2"/>
        <v>1489</v>
      </c>
      <c r="F143" s="14">
        <f>Table_1__32[[#This Row],[Population'[10']]]/Table_1__32[[#This Row],[Area]]</f>
        <v>5.0933512424445935</v>
      </c>
    </row>
    <row r="144" spans="1:6" x14ac:dyDescent="0.45">
      <c r="A144" s="1" t="s">
        <v>6481</v>
      </c>
      <c r="B144" s="12" t="s">
        <v>1999</v>
      </c>
      <c r="C144" s="12" t="s">
        <v>6482</v>
      </c>
      <c r="D144" s="1" t="s">
        <v>6483</v>
      </c>
      <c r="E144" s="12">
        <f t="shared" si="2"/>
        <v>970</v>
      </c>
      <c r="F144" s="14">
        <f>Table_1__32[[#This Row],[Population'[10']]]/Table_1__32[[#This Row],[Area]]</f>
        <v>20.682474226804125</v>
      </c>
    </row>
    <row r="145" spans="1:6" x14ac:dyDescent="0.45">
      <c r="A145" s="1" t="s">
        <v>176</v>
      </c>
      <c r="B145" s="12" t="s">
        <v>2003</v>
      </c>
      <c r="C145" s="12" t="s">
        <v>6484</v>
      </c>
      <c r="D145" s="1" t="s">
        <v>4271</v>
      </c>
      <c r="E145" s="12">
        <f t="shared" si="2"/>
        <v>629</v>
      </c>
      <c r="F145" s="14">
        <f>Table_1__32[[#This Row],[Population'[10']]]/Table_1__32[[#This Row],[Area]]</f>
        <v>27.317965023847378</v>
      </c>
    </row>
    <row r="146" spans="1:6" x14ac:dyDescent="0.45">
      <c r="A146" s="1" t="s">
        <v>1493</v>
      </c>
      <c r="B146" s="12" t="s">
        <v>2007</v>
      </c>
      <c r="C146" s="12" t="s">
        <v>6485</v>
      </c>
      <c r="D146" s="1" t="s">
        <v>2865</v>
      </c>
      <c r="E146" s="12">
        <f t="shared" si="2"/>
        <v>1072</v>
      </c>
      <c r="F146" s="14">
        <f>Table_1__32[[#This Row],[Population'[10']]]/Table_1__32[[#This Row],[Area]]</f>
        <v>16.084888059701491</v>
      </c>
    </row>
    <row r="147" spans="1:6" x14ac:dyDescent="0.45">
      <c r="A147" s="1" t="s">
        <v>1499</v>
      </c>
      <c r="B147" s="12" t="s">
        <v>2010</v>
      </c>
      <c r="C147" s="12" t="s">
        <v>6486</v>
      </c>
      <c r="D147" s="1" t="s">
        <v>6487</v>
      </c>
      <c r="E147" s="12">
        <f t="shared" si="2"/>
        <v>1160</v>
      </c>
      <c r="F147" s="14">
        <f>Table_1__32[[#This Row],[Population'[10']]]/Table_1__32[[#This Row],[Area]]</f>
        <v>72.118965517241378</v>
      </c>
    </row>
    <row r="148" spans="1:6" x14ac:dyDescent="0.45">
      <c r="A148" s="1" t="s">
        <v>180</v>
      </c>
      <c r="B148" s="12" t="s">
        <v>2013</v>
      </c>
      <c r="C148" s="12" t="s">
        <v>6488</v>
      </c>
      <c r="D148" s="1" t="s">
        <v>2895</v>
      </c>
      <c r="E148" s="12">
        <f t="shared" si="2"/>
        <v>909</v>
      </c>
      <c r="F148" s="14">
        <f>Table_1__32[[#This Row],[Population'[10']]]/Table_1__32[[#This Row],[Area]]</f>
        <v>25.882288228822883</v>
      </c>
    </row>
    <row r="149" spans="1:6" x14ac:dyDescent="0.45">
      <c r="A149" s="1" t="s">
        <v>6489</v>
      </c>
      <c r="B149" s="12" t="s">
        <v>2016</v>
      </c>
      <c r="C149" s="12" t="s">
        <v>6490</v>
      </c>
      <c r="D149" s="1" t="s">
        <v>6491</v>
      </c>
      <c r="E149" s="12">
        <f t="shared" si="2"/>
        <v>932</v>
      </c>
      <c r="F149" s="14">
        <f>Table_1__32[[#This Row],[Population'[10']]]/Table_1__32[[#This Row],[Area]]</f>
        <v>3.6244635193133048</v>
      </c>
    </row>
    <row r="150" spans="1:6" x14ac:dyDescent="0.45">
      <c r="A150" s="1" t="s">
        <v>6492</v>
      </c>
      <c r="B150" s="12" t="s">
        <v>2018</v>
      </c>
      <c r="C150" s="12" t="s">
        <v>6493</v>
      </c>
      <c r="D150" s="1" t="s">
        <v>5825</v>
      </c>
      <c r="E150" s="12">
        <f t="shared" si="2"/>
        <v>1036</v>
      </c>
      <c r="F150" s="14">
        <f>Table_1__32[[#This Row],[Population'[10']]]/Table_1__32[[#This Row],[Area]]</f>
        <v>11.750965250965251</v>
      </c>
    </row>
    <row r="151" spans="1:6" x14ac:dyDescent="0.45">
      <c r="A151" s="1" t="s">
        <v>6494</v>
      </c>
      <c r="B151" s="12" t="s">
        <v>2022</v>
      </c>
      <c r="C151" s="12" t="s">
        <v>6495</v>
      </c>
      <c r="D151" s="1" t="s">
        <v>6496</v>
      </c>
      <c r="E151" s="12">
        <f t="shared" si="2"/>
        <v>935</v>
      </c>
      <c r="F151" s="14">
        <f>Table_1__32[[#This Row],[Population'[10']]]/Table_1__32[[#This Row],[Area]]</f>
        <v>22.684491978609625</v>
      </c>
    </row>
    <row r="152" spans="1:6" x14ac:dyDescent="0.45">
      <c r="A152" s="1" t="s">
        <v>6497</v>
      </c>
      <c r="B152" s="12" t="s">
        <v>2025</v>
      </c>
      <c r="C152" s="12" t="s">
        <v>6498</v>
      </c>
      <c r="D152" s="1" t="s">
        <v>4316</v>
      </c>
      <c r="E152" s="12">
        <f t="shared" si="2"/>
        <v>673</v>
      </c>
      <c r="F152" s="14">
        <f>Table_1__32[[#This Row],[Population'[10']]]/Table_1__32[[#This Row],[Area]]</f>
        <v>0.19910846953937592</v>
      </c>
    </row>
    <row r="153" spans="1:6" x14ac:dyDescent="0.45">
      <c r="A153" s="1" t="s">
        <v>6499</v>
      </c>
      <c r="B153" s="12" t="s">
        <v>2027</v>
      </c>
      <c r="C153" s="12" t="s">
        <v>6500</v>
      </c>
      <c r="D153" s="1" t="s">
        <v>2852</v>
      </c>
      <c r="E153" s="12">
        <f t="shared" si="2"/>
        <v>900</v>
      </c>
      <c r="F153" s="14">
        <f>Table_1__32[[#This Row],[Population'[10']]]/Table_1__32[[#This Row],[Area]]</f>
        <v>339.13888888888891</v>
      </c>
    </row>
    <row r="154" spans="1:6" x14ac:dyDescent="0.45">
      <c r="A154" s="1" t="s">
        <v>6501</v>
      </c>
      <c r="B154" s="12" t="s">
        <v>2031</v>
      </c>
      <c r="C154" s="12" t="s">
        <v>6502</v>
      </c>
      <c r="D154" s="1" t="s">
        <v>6351</v>
      </c>
      <c r="E154" s="12">
        <f t="shared" si="2"/>
        <v>892</v>
      </c>
      <c r="F154" s="14">
        <f>Table_1__32[[#This Row],[Population'[10']]]/Table_1__32[[#This Row],[Area]]</f>
        <v>6.5683856502242151</v>
      </c>
    </row>
    <row r="155" spans="1:6" x14ac:dyDescent="0.45">
      <c r="A155" s="1" t="s">
        <v>6503</v>
      </c>
      <c r="B155" s="12" t="s">
        <v>2035</v>
      </c>
      <c r="C155" s="12" t="s">
        <v>6504</v>
      </c>
      <c r="D155" s="1" t="s">
        <v>3574</v>
      </c>
      <c r="E155" s="12">
        <f t="shared" si="2"/>
        <v>1069</v>
      </c>
      <c r="F155" s="14">
        <f>Table_1__32[[#This Row],[Population'[10']]]/Table_1__32[[#This Row],[Area]]</f>
        <v>7.443405051449953</v>
      </c>
    </row>
    <row r="156" spans="1:6" x14ac:dyDescent="0.45">
      <c r="A156" s="1" t="s">
        <v>6224</v>
      </c>
      <c r="B156" s="12" t="s">
        <v>2040</v>
      </c>
      <c r="C156" s="12" t="s">
        <v>6505</v>
      </c>
      <c r="D156" s="1" t="s">
        <v>1566</v>
      </c>
      <c r="E156" s="12">
        <f t="shared" si="2"/>
        <v>1042</v>
      </c>
      <c r="F156" s="14">
        <f>Table_1__32[[#This Row],[Population'[10']]]/Table_1__32[[#This Row],[Area]]</f>
        <v>241.13147792706334</v>
      </c>
    </row>
    <row r="157" spans="1:6" x14ac:dyDescent="0.45">
      <c r="A157" s="1" t="s">
        <v>6506</v>
      </c>
      <c r="B157" s="12" t="s">
        <v>2043</v>
      </c>
      <c r="C157" s="12" t="s">
        <v>6507</v>
      </c>
      <c r="D157" s="1" t="s">
        <v>2074</v>
      </c>
      <c r="E157" s="12">
        <f t="shared" si="2"/>
        <v>1113</v>
      </c>
      <c r="F157" s="14">
        <f>Table_1__32[[#This Row],[Population'[10']]]/Table_1__32[[#This Row],[Area]]</f>
        <v>0.69901168014375559</v>
      </c>
    </row>
    <row r="158" spans="1:6" x14ac:dyDescent="0.45">
      <c r="A158" s="1" t="s">
        <v>192</v>
      </c>
      <c r="B158" s="12" t="s">
        <v>2047</v>
      </c>
      <c r="C158" s="12" t="s">
        <v>6508</v>
      </c>
      <c r="D158" s="1" t="s">
        <v>6118</v>
      </c>
      <c r="E158" s="12">
        <f t="shared" si="2"/>
        <v>470</v>
      </c>
      <c r="F158" s="14">
        <f>Table_1__32[[#This Row],[Population'[10']]]/Table_1__32[[#This Row],[Area]]</f>
        <v>30.259574468085106</v>
      </c>
    </row>
    <row r="159" spans="1:6" x14ac:dyDescent="0.45">
      <c r="A159" s="1" t="s">
        <v>201</v>
      </c>
      <c r="B159" s="12" t="s">
        <v>2049</v>
      </c>
      <c r="C159" s="12" t="s">
        <v>6509</v>
      </c>
      <c r="D159" s="1" t="s">
        <v>2671</v>
      </c>
      <c r="E159" s="12">
        <f t="shared" si="2"/>
        <v>381</v>
      </c>
      <c r="F159" s="14">
        <f>Table_1__32[[#This Row],[Population'[10']]]/Table_1__32[[#This Row],[Area]]</f>
        <v>26.41469816272966</v>
      </c>
    </row>
    <row r="160" spans="1:6" x14ac:dyDescent="0.45">
      <c r="A160" s="1" t="s">
        <v>1509</v>
      </c>
      <c r="B160" s="12" t="s">
        <v>2052</v>
      </c>
      <c r="C160" s="12" t="s">
        <v>6510</v>
      </c>
      <c r="D160" s="1" t="s">
        <v>6511</v>
      </c>
      <c r="E160" s="12">
        <f t="shared" si="2"/>
        <v>915</v>
      </c>
      <c r="F160" s="14">
        <f>Table_1__32[[#This Row],[Population'[10']]]/Table_1__32[[#This Row],[Area]]</f>
        <v>6.1486338797814204</v>
      </c>
    </row>
    <row r="161" spans="1:6" x14ac:dyDescent="0.45">
      <c r="A161" s="1" t="s">
        <v>2342</v>
      </c>
      <c r="B161" s="12" t="s">
        <v>2055</v>
      </c>
      <c r="C161" s="12" t="s">
        <v>6512</v>
      </c>
      <c r="D161" s="1" t="s">
        <v>6491</v>
      </c>
      <c r="E161" s="12">
        <f t="shared" si="2"/>
        <v>932</v>
      </c>
      <c r="F161" s="14">
        <f>Table_1__32[[#This Row],[Population'[10']]]/Table_1__32[[#This Row],[Area]]</f>
        <v>4.530042918454936</v>
      </c>
    </row>
    <row r="162" spans="1:6" x14ac:dyDescent="0.45">
      <c r="A162" s="1" t="s">
        <v>6513</v>
      </c>
      <c r="B162" s="12" t="s">
        <v>2059</v>
      </c>
      <c r="C162" s="12" t="s">
        <v>6514</v>
      </c>
      <c r="D162" s="1" t="s">
        <v>6515</v>
      </c>
      <c r="E162" s="12">
        <f t="shared" si="2"/>
        <v>1114</v>
      </c>
      <c r="F162" s="14">
        <f>Table_1__32[[#This Row],[Population'[10']]]/Table_1__32[[#This Row],[Area]]</f>
        <v>33.070017953321361</v>
      </c>
    </row>
    <row r="163" spans="1:6" x14ac:dyDescent="0.45">
      <c r="A163" s="1" t="s">
        <v>6516</v>
      </c>
      <c r="B163" s="12" t="s">
        <v>6517</v>
      </c>
      <c r="C163" s="12" t="s">
        <v>6518</v>
      </c>
      <c r="D163" s="1" t="s">
        <v>6519</v>
      </c>
      <c r="E163" s="12">
        <f t="shared" si="2"/>
        <v>1280</v>
      </c>
      <c r="F163" s="14">
        <f>Table_1__32[[#This Row],[Population'[10']]]/Table_1__32[[#This Row],[Area]]</f>
        <v>45.481250000000003</v>
      </c>
    </row>
    <row r="164" spans="1:6" x14ac:dyDescent="0.45">
      <c r="A164" s="1" t="s">
        <v>5395</v>
      </c>
      <c r="B164" s="12" t="s">
        <v>6520</v>
      </c>
      <c r="C164" s="12" t="s">
        <v>6521</v>
      </c>
      <c r="D164" s="1" t="s">
        <v>6522</v>
      </c>
      <c r="E164" s="12">
        <f t="shared" si="2"/>
        <v>1328</v>
      </c>
      <c r="F164" s="14">
        <f>Table_1__32[[#This Row],[Population'[10']]]/Table_1__32[[#This Row],[Area]]</f>
        <v>37.700301204819276</v>
      </c>
    </row>
    <row r="165" spans="1:6" x14ac:dyDescent="0.45">
      <c r="A165" s="1" t="s">
        <v>2357</v>
      </c>
      <c r="B165" s="12" t="s">
        <v>6523</v>
      </c>
      <c r="C165" s="12" t="s">
        <v>6524</v>
      </c>
      <c r="D165" s="1" t="s">
        <v>4942</v>
      </c>
      <c r="E165" s="12">
        <f t="shared" si="2"/>
        <v>902</v>
      </c>
      <c r="F165" s="14">
        <f>Table_1__32[[#This Row],[Population'[10']]]/Table_1__32[[#This Row],[Area]]</f>
        <v>2.3547671840354769</v>
      </c>
    </row>
    <row r="166" spans="1:6" x14ac:dyDescent="0.45">
      <c r="A166" s="1" t="s">
        <v>3680</v>
      </c>
      <c r="B166" s="12" t="s">
        <v>6525</v>
      </c>
      <c r="C166" s="12" t="s">
        <v>6526</v>
      </c>
      <c r="D166" s="1" t="s">
        <v>2852</v>
      </c>
      <c r="E166" s="12">
        <f t="shared" si="2"/>
        <v>900</v>
      </c>
      <c r="F166" s="14">
        <f>Table_1__32[[#This Row],[Population'[10']]]/Table_1__32[[#This Row],[Area]]</f>
        <v>183.38777777777779</v>
      </c>
    </row>
    <row r="167" spans="1:6" x14ac:dyDescent="0.45">
      <c r="A167" s="1" t="s">
        <v>6214</v>
      </c>
      <c r="B167" s="12" t="s">
        <v>6527</v>
      </c>
      <c r="C167" s="12" t="s">
        <v>6528</v>
      </c>
      <c r="D167" s="1" t="s">
        <v>6529</v>
      </c>
      <c r="E167" s="12">
        <f t="shared" si="2"/>
        <v>1017</v>
      </c>
      <c r="F167" s="14">
        <f>Table_1__32[[#This Row],[Population'[10']]]/Table_1__32[[#This Row],[Area]]</f>
        <v>24.634218289085545</v>
      </c>
    </row>
    <row r="168" spans="1:6" x14ac:dyDescent="0.45">
      <c r="A168" s="1" t="s">
        <v>2729</v>
      </c>
      <c r="B168" s="12" t="s">
        <v>6530</v>
      </c>
      <c r="C168" s="12" t="s">
        <v>6531</v>
      </c>
      <c r="D168" s="1" t="s">
        <v>6532</v>
      </c>
      <c r="E168" s="12">
        <f t="shared" si="2"/>
        <v>748</v>
      </c>
      <c r="F168" s="14">
        <f>Table_1__32[[#This Row],[Population'[10']]]/Table_1__32[[#This Row],[Area]]</f>
        <v>6.5788770053475938</v>
      </c>
    </row>
    <row r="169" spans="1:6" x14ac:dyDescent="0.45">
      <c r="A169" s="1" t="s">
        <v>1865</v>
      </c>
      <c r="B169" s="12" t="s">
        <v>6533</v>
      </c>
      <c r="C169" s="12" t="s">
        <v>6534</v>
      </c>
      <c r="D169" s="1" t="s">
        <v>5828</v>
      </c>
      <c r="E169" s="12">
        <f t="shared" si="2"/>
        <v>910</v>
      </c>
      <c r="F169" s="14">
        <f>Table_1__32[[#This Row],[Population'[10']]]/Table_1__32[[#This Row],[Area]]</f>
        <v>9.3054945054945062</v>
      </c>
    </row>
    <row r="170" spans="1:6" x14ac:dyDescent="0.45">
      <c r="A170" s="1" t="s">
        <v>6535</v>
      </c>
      <c r="B170" s="12" t="s">
        <v>6536</v>
      </c>
      <c r="C170" s="12" t="s">
        <v>6537</v>
      </c>
      <c r="D170" s="1" t="s">
        <v>3525</v>
      </c>
      <c r="E170" s="12">
        <f t="shared" si="2"/>
        <v>931</v>
      </c>
      <c r="F170" s="14">
        <f>Table_1__32[[#This Row],[Population'[10']]]/Table_1__32[[#This Row],[Area]]</f>
        <v>20.987110633727173</v>
      </c>
    </row>
    <row r="171" spans="1:6" x14ac:dyDescent="0.45">
      <c r="A171" s="1" t="s">
        <v>11</v>
      </c>
      <c r="B171" s="12" t="s">
        <v>6538</v>
      </c>
      <c r="C171" s="12" t="s">
        <v>6539</v>
      </c>
      <c r="D171" s="1" t="s">
        <v>2332</v>
      </c>
      <c r="E171" s="12">
        <f t="shared" si="2"/>
        <v>1044</v>
      </c>
      <c r="F171" s="14">
        <f>Table_1__32[[#This Row],[Population'[10']]]/Table_1__32[[#This Row],[Area]]</f>
        <v>546.87164750957857</v>
      </c>
    </row>
    <row r="172" spans="1:6" x14ac:dyDescent="0.45">
      <c r="A172" s="1" t="s">
        <v>4768</v>
      </c>
      <c r="B172" s="12" t="s">
        <v>6540</v>
      </c>
      <c r="C172" s="12" t="s">
        <v>6541</v>
      </c>
      <c r="D172" s="1" t="s">
        <v>2852</v>
      </c>
      <c r="E172" s="12">
        <f t="shared" si="2"/>
        <v>900</v>
      </c>
      <c r="F172" s="14">
        <f>Table_1__32[[#This Row],[Population'[10']]]/Table_1__32[[#This Row],[Area]]</f>
        <v>24.552222222222223</v>
      </c>
    </row>
    <row r="173" spans="1:6" x14ac:dyDescent="0.45">
      <c r="A173" s="1" t="s">
        <v>2929</v>
      </c>
      <c r="B173" s="12" t="s">
        <v>6542</v>
      </c>
      <c r="C173" s="12" t="s">
        <v>6543</v>
      </c>
      <c r="D173" s="1" t="s">
        <v>2220</v>
      </c>
      <c r="E173" s="12">
        <f t="shared" si="2"/>
        <v>254</v>
      </c>
      <c r="F173" s="14">
        <f>Table_1__32[[#This Row],[Population'[10']]]/Table_1__32[[#This Row],[Area]]</f>
        <v>49.082677165354333</v>
      </c>
    </row>
    <row r="174" spans="1:6" x14ac:dyDescent="0.45">
      <c r="A174" s="1" t="s">
        <v>6544</v>
      </c>
      <c r="B174" s="12" t="s">
        <v>6545</v>
      </c>
      <c r="C174" s="12" t="s">
        <v>6546</v>
      </c>
      <c r="D174" s="1" t="s">
        <v>6226</v>
      </c>
      <c r="E174" s="12">
        <f t="shared" si="2"/>
        <v>989</v>
      </c>
      <c r="F174" s="14">
        <f>Table_1__32[[#This Row],[Population'[10']]]/Table_1__32[[#This Row],[Area]]</f>
        <v>1.243680485338726</v>
      </c>
    </row>
    <row r="175" spans="1:6" x14ac:dyDescent="0.45">
      <c r="A175" s="1" t="s">
        <v>6189</v>
      </c>
      <c r="B175" s="12" t="s">
        <v>6547</v>
      </c>
      <c r="C175" s="12" t="s">
        <v>6548</v>
      </c>
      <c r="D175" s="1" t="s">
        <v>4804</v>
      </c>
      <c r="E175" s="12">
        <f t="shared" si="2"/>
        <v>947</v>
      </c>
      <c r="F175" s="14">
        <f>Table_1__32[[#This Row],[Population'[10']]]/Table_1__32[[#This Row],[Area]]</f>
        <v>69.250263991552274</v>
      </c>
    </row>
    <row r="176" spans="1:6" x14ac:dyDescent="0.45">
      <c r="A176" s="1" t="s">
        <v>6340</v>
      </c>
      <c r="B176" s="12" t="s">
        <v>6549</v>
      </c>
      <c r="C176" s="12" t="s">
        <v>6550</v>
      </c>
      <c r="D176" s="1" t="s">
        <v>6183</v>
      </c>
      <c r="E176" s="12">
        <f t="shared" si="2"/>
        <v>1071</v>
      </c>
      <c r="F176" s="14">
        <f>Table_1__32[[#This Row],[Population'[10']]]/Table_1__32[[#This Row],[Area]]</f>
        <v>45.472455648926235</v>
      </c>
    </row>
    <row r="177" spans="1:6" x14ac:dyDescent="0.45">
      <c r="A177" s="1" t="s">
        <v>855</v>
      </c>
      <c r="B177" s="12" t="s">
        <v>6551</v>
      </c>
      <c r="C177" s="12" t="s">
        <v>6552</v>
      </c>
      <c r="D177" s="1" t="s">
        <v>4784</v>
      </c>
      <c r="E177" s="12">
        <f t="shared" si="2"/>
        <v>933</v>
      </c>
      <c r="F177" s="14">
        <f>Table_1__32[[#This Row],[Population'[10']]]/Table_1__32[[#This Row],[Area]]</f>
        <v>14.953912111468382</v>
      </c>
    </row>
    <row r="178" spans="1:6" x14ac:dyDescent="0.45">
      <c r="A178" s="1" t="s">
        <v>6553</v>
      </c>
      <c r="B178" s="12" t="s">
        <v>6554</v>
      </c>
      <c r="C178" s="12" t="s">
        <v>6555</v>
      </c>
      <c r="D178" s="1" t="s">
        <v>6467</v>
      </c>
      <c r="E178" s="12">
        <f t="shared" si="2"/>
        <v>912</v>
      </c>
      <c r="F178" s="14">
        <f>Table_1__32[[#This Row],[Population'[10']]]/Table_1__32[[#This Row],[Area]]</f>
        <v>16.19517543859649</v>
      </c>
    </row>
    <row r="179" spans="1:6" x14ac:dyDescent="0.45">
      <c r="A179" s="1" t="s">
        <v>6445</v>
      </c>
      <c r="B179" s="12" t="s">
        <v>6556</v>
      </c>
      <c r="C179" s="12" t="s">
        <v>6558</v>
      </c>
      <c r="D179" s="1" t="s">
        <v>1501</v>
      </c>
      <c r="E179" s="12">
        <f t="shared" si="2"/>
        <v>836</v>
      </c>
      <c r="F179" s="14">
        <f>Table_1__32[[#This Row],[Population'[10']]]/Table_1__32[[#This Row],[Area]]</f>
        <v>432.08253588516749</v>
      </c>
    </row>
    <row r="180" spans="1:6" x14ac:dyDescent="0.45">
      <c r="A180" s="1" t="s">
        <v>6559</v>
      </c>
      <c r="B180" s="12" t="s">
        <v>6560</v>
      </c>
      <c r="C180" s="12" t="s">
        <v>6561</v>
      </c>
      <c r="D180" s="1" t="s">
        <v>6562</v>
      </c>
      <c r="E180" s="12">
        <f t="shared" si="2"/>
        <v>918</v>
      </c>
      <c r="F180" s="14">
        <f>Table_1__32[[#This Row],[Population'[10']]]/Table_1__32[[#This Row],[Area]]</f>
        <v>10.972766884531591</v>
      </c>
    </row>
    <row r="181" spans="1:6" x14ac:dyDescent="0.45">
      <c r="A181" s="1" t="s">
        <v>3198</v>
      </c>
      <c r="B181" s="12" t="s">
        <v>6563</v>
      </c>
      <c r="C181" s="12" t="s">
        <v>6564</v>
      </c>
      <c r="D181" s="1" t="s">
        <v>6187</v>
      </c>
      <c r="E181" s="12">
        <f t="shared" si="2"/>
        <v>1501</v>
      </c>
      <c r="F181" s="14">
        <f>Table_1__32[[#This Row],[Population'[10']]]/Table_1__32[[#This Row],[Area]]</f>
        <v>1.408394403730846</v>
      </c>
    </row>
    <row r="182" spans="1:6" x14ac:dyDescent="0.45">
      <c r="A182" s="1" t="s">
        <v>1277</v>
      </c>
      <c r="B182" s="12" t="s">
        <v>6565</v>
      </c>
      <c r="C182" s="12" t="s">
        <v>6566</v>
      </c>
      <c r="D182" s="1" t="s">
        <v>1830</v>
      </c>
      <c r="E182" s="12">
        <f t="shared" si="2"/>
        <v>356</v>
      </c>
      <c r="F182" s="14">
        <f>Table_1__32[[#This Row],[Population'[10']]]/Table_1__32[[#This Row],[Area]]</f>
        <v>238.89606741573033</v>
      </c>
    </row>
    <row r="183" spans="1:6" x14ac:dyDescent="0.45">
      <c r="A183" s="1" t="s">
        <v>6567</v>
      </c>
      <c r="B183" s="12" t="s">
        <v>6568</v>
      </c>
      <c r="C183" s="12" t="s">
        <v>6569</v>
      </c>
      <c r="D183" s="1" t="s">
        <v>1326</v>
      </c>
      <c r="E183" s="12">
        <f t="shared" si="2"/>
        <v>953</v>
      </c>
      <c r="F183" s="14">
        <f>Table_1__32[[#This Row],[Population'[10']]]/Table_1__32[[#This Row],[Area]]</f>
        <v>29.979013641133264</v>
      </c>
    </row>
    <row r="184" spans="1:6" x14ac:dyDescent="0.45">
      <c r="A184" s="1" t="s">
        <v>4129</v>
      </c>
      <c r="B184" s="12" t="s">
        <v>6570</v>
      </c>
      <c r="C184" s="12" t="s">
        <v>6571</v>
      </c>
      <c r="D184" s="1" t="s">
        <v>6572</v>
      </c>
      <c r="E184" s="12">
        <f t="shared" si="2"/>
        <v>801</v>
      </c>
      <c r="F184" s="14">
        <f>Table_1__32[[#This Row],[Population'[10']]]/Table_1__32[[#This Row],[Area]]</f>
        <v>29.017478152309614</v>
      </c>
    </row>
    <row r="185" spans="1:6" x14ac:dyDescent="0.45">
      <c r="A185" s="1" t="s">
        <v>6573</v>
      </c>
      <c r="B185" s="12" t="s">
        <v>6574</v>
      </c>
      <c r="C185" s="12" t="s">
        <v>6575</v>
      </c>
      <c r="D185" s="1" t="s">
        <v>6324</v>
      </c>
      <c r="E185" s="12">
        <f t="shared" si="2"/>
        <v>904</v>
      </c>
      <c r="F185" s="14">
        <f>Table_1__32[[#This Row],[Population'[10']]]/Table_1__32[[#This Row],[Area]]</f>
        <v>147.63606194690266</v>
      </c>
    </row>
    <row r="186" spans="1:6" x14ac:dyDescent="0.45">
      <c r="A186" s="1" t="s">
        <v>6576</v>
      </c>
      <c r="B186" s="12" t="s">
        <v>6577</v>
      </c>
      <c r="C186" s="12" t="s">
        <v>6578</v>
      </c>
      <c r="D186" s="1" t="s">
        <v>3606</v>
      </c>
      <c r="E186" s="12">
        <f t="shared" si="2"/>
        <v>882</v>
      </c>
      <c r="F186" s="14">
        <f>Table_1__32[[#This Row],[Population'[10']]]/Table_1__32[[#This Row],[Area]]</f>
        <v>11.158730158730158</v>
      </c>
    </row>
    <row r="187" spans="1:6" x14ac:dyDescent="0.45">
      <c r="A187" s="1" t="s">
        <v>6579</v>
      </c>
      <c r="B187" s="12" t="s">
        <v>6580</v>
      </c>
      <c r="C187" s="12" t="s">
        <v>6581</v>
      </c>
      <c r="D187" s="1" t="s">
        <v>6582</v>
      </c>
      <c r="E187" s="12">
        <f t="shared" si="2"/>
        <v>4764</v>
      </c>
      <c r="F187" s="14">
        <f>Table_1__32[[#This Row],[Population'[10']]]/Table_1__32[[#This Row],[Area]]</f>
        <v>3.281696053736356</v>
      </c>
    </row>
    <row r="188" spans="1:6" x14ac:dyDescent="0.45">
      <c r="A188" s="1" t="s">
        <v>889</v>
      </c>
      <c r="B188" s="12" t="s">
        <v>6583</v>
      </c>
      <c r="C188" s="12" t="s">
        <v>6584</v>
      </c>
      <c r="D188" s="1" t="s">
        <v>6585</v>
      </c>
      <c r="E188" s="12">
        <f t="shared" si="2"/>
        <v>1057</v>
      </c>
      <c r="F188" s="14">
        <f>Table_1__32[[#This Row],[Population'[10']]]/Table_1__32[[#This Row],[Area]]</f>
        <v>46.510879848628193</v>
      </c>
    </row>
    <row r="189" spans="1:6" x14ac:dyDescent="0.45">
      <c r="A189" s="1" t="s">
        <v>5802</v>
      </c>
      <c r="B189" s="12" t="s">
        <v>6586</v>
      </c>
      <c r="C189" s="12" t="s">
        <v>6587</v>
      </c>
      <c r="D189" s="1" t="s">
        <v>2895</v>
      </c>
      <c r="E189" s="12">
        <f t="shared" si="2"/>
        <v>909</v>
      </c>
      <c r="F189" s="14">
        <f>Table_1__32[[#This Row],[Population'[10']]]/Table_1__32[[#This Row],[Area]]</f>
        <v>132.51705170517053</v>
      </c>
    </row>
    <row r="190" spans="1:6" x14ac:dyDescent="0.45">
      <c r="A190" s="1" t="s">
        <v>6236</v>
      </c>
      <c r="B190" s="12" t="s">
        <v>6588</v>
      </c>
      <c r="C190" s="12" t="s">
        <v>6589</v>
      </c>
      <c r="D190" s="1" t="s">
        <v>6590</v>
      </c>
      <c r="E190" s="12">
        <f t="shared" si="2"/>
        <v>3856</v>
      </c>
      <c r="F190" s="14">
        <f>Table_1__32[[#This Row],[Population'[10']]]/Table_1__32[[#This Row],[Area]]</f>
        <v>1.8558091286307055</v>
      </c>
    </row>
    <row r="191" spans="1:6" x14ac:dyDescent="0.45">
      <c r="A191" s="1" t="s">
        <v>6591</v>
      </c>
      <c r="B191" s="12" t="s">
        <v>6592</v>
      </c>
      <c r="C191" s="12" t="s">
        <v>6593</v>
      </c>
      <c r="D191" s="1" t="s">
        <v>4754</v>
      </c>
      <c r="E191" s="12">
        <f t="shared" si="2"/>
        <v>259</v>
      </c>
      <c r="F191" s="14">
        <f>Table_1__32[[#This Row],[Population'[10']]]/Table_1__32[[#This Row],[Area]]</f>
        <v>45.413127413127413</v>
      </c>
    </row>
    <row r="192" spans="1:6" x14ac:dyDescent="0.45">
      <c r="A192" s="1" t="s">
        <v>6594</v>
      </c>
      <c r="B192" s="12" t="s">
        <v>6595</v>
      </c>
      <c r="C192" s="12" t="s">
        <v>6596</v>
      </c>
      <c r="D192" s="1" t="s">
        <v>3016</v>
      </c>
      <c r="E192" s="12">
        <f t="shared" si="2"/>
        <v>914</v>
      </c>
      <c r="F192" s="14">
        <f>Table_1__32[[#This Row],[Population'[10']]]/Table_1__32[[#This Row],[Area]]</f>
        <v>147.09190371991247</v>
      </c>
    </row>
    <row r="193" spans="1:6" x14ac:dyDescent="0.45">
      <c r="A193" s="1" t="s">
        <v>6597</v>
      </c>
      <c r="B193" s="12" t="s">
        <v>6598</v>
      </c>
      <c r="C193" s="12" t="s">
        <v>6473</v>
      </c>
      <c r="D193" s="1" t="s">
        <v>6599</v>
      </c>
      <c r="E193" s="12">
        <f t="shared" ref="E193:E255" si="3">VALUE(LEFT(D193,SEARCH("sq",D193)-2))</f>
        <v>1175</v>
      </c>
      <c r="F193" s="14">
        <f>Table_1__32[[#This Row],[Population'[10']]]/Table_1__32[[#This Row],[Area]]</f>
        <v>3.1574468085106382</v>
      </c>
    </row>
    <row r="194" spans="1:6" x14ac:dyDescent="0.45">
      <c r="A194" s="1" t="s">
        <v>6600</v>
      </c>
      <c r="B194" s="12" t="s">
        <v>6601</v>
      </c>
      <c r="C194" s="12" t="s">
        <v>6602</v>
      </c>
      <c r="D194" s="1" t="s">
        <v>2927</v>
      </c>
      <c r="E194" s="12">
        <f t="shared" si="3"/>
        <v>700</v>
      </c>
      <c r="F194" s="14">
        <f>Table_1__32[[#This Row],[Population'[10']]]/Table_1__32[[#This Row],[Area]]</f>
        <v>4.8985714285714286</v>
      </c>
    </row>
    <row r="195" spans="1:6" x14ac:dyDescent="0.45">
      <c r="A195" s="1" t="s">
        <v>6228</v>
      </c>
      <c r="B195" s="12" t="s">
        <v>6603</v>
      </c>
      <c r="C195" s="12" t="s">
        <v>6604</v>
      </c>
      <c r="D195" s="1" t="s">
        <v>6605</v>
      </c>
      <c r="E195" s="12">
        <f t="shared" si="3"/>
        <v>1050</v>
      </c>
      <c r="F195" s="14">
        <f>Table_1__32[[#This Row],[Population'[10']]]/Table_1__32[[#This Row],[Area]]</f>
        <v>11.646666666666667</v>
      </c>
    </row>
    <row r="196" spans="1:6" x14ac:dyDescent="0.45">
      <c r="A196" s="1" t="s">
        <v>6606</v>
      </c>
      <c r="B196" s="12" t="s">
        <v>6607</v>
      </c>
      <c r="C196" s="12" t="s">
        <v>6608</v>
      </c>
      <c r="D196" s="1" t="s">
        <v>6609</v>
      </c>
      <c r="E196" s="12">
        <f t="shared" si="3"/>
        <v>2636</v>
      </c>
      <c r="F196" s="14">
        <f>Table_1__32[[#This Row],[Population'[10']]]/Table_1__32[[#This Row],[Area]]</f>
        <v>5.7970409711684372</v>
      </c>
    </row>
    <row r="197" spans="1:6" x14ac:dyDescent="0.45">
      <c r="A197" s="1" t="s">
        <v>6192</v>
      </c>
      <c r="B197" s="12" t="s">
        <v>6610</v>
      </c>
      <c r="C197" s="12" t="s">
        <v>6611</v>
      </c>
      <c r="D197" s="1" t="s">
        <v>6612</v>
      </c>
      <c r="E197" s="12">
        <f t="shared" si="3"/>
        <v>770</v>
      </c>
      <c r="F197" s="14">
        <f>Table_1__32[[#This Row],[Population'[10']]]/Table_1__32[[#This Row],[Area]]</f>
        <v>9.3818181818181809</v>
      </c>
    </row>
    <row r="198" spans="1:6" x14ac:dyDescent="0.45">
      <c r="A198" s="1" t="s">
        <v>6024</v>
      </c>
      <c r="B198" s="12" t="s">
        <v>6613</v>
      </c>
      <c r="C198" s="12" t="s">
        <v>6614</v>
      </c>
      <c r="D198" s="1" t="s">
        <v>6615</v>
      </c>
      <c r="E198" s="12">
        <f t="shared" si="3"/>
        <v>924</v>
      </c>
      <c r="F198" s="14">
        <f>Table_1__32[[#This Row],[Population'[10']]]/Table_1__32[[#This Row],[Area]]</f>
        <v>1.0151515151515151</v>
      </c>
    </row>
    <row r="199" spans="1:6" x14ac:dyDescent="0.45">
      <c r="A199" s="1" t="s">
        <v>3211</v>
      </c>
      <c r="B199" s="12" t="s">
        <v>6616</v>
      </c>
      <c r="C199" s="12" t="s">
        <v>1255</v>
      </c>
      <c r="D199" s="1" t="s">
        <v>4431</v>
      </c>
      <c r="E199" s="12">
        <f t="shared" si="3"/>
        <v>855</v>
      </c>
      <c r="F199" s="14">
        <f>Table_1__32[[#This Row],[Population'[10']]]/Table_1__32[[#This Row],[Area]]</f>
        <v>20.120467836257308</v>
      </c>
    </row>
    <row r="200" spans="1:6" x14ac:dyDescent="0.45">
      <c r="A200" s="1" t="s">
        <v>6617</v>
      </c>
      <c r="B200" s="12" t="s">
        <v>6618</v>
      </c>
      <c r="C200" s="12" t="s">
        <v>6619</v>
      </c>
      <c r="D200" s="1" t="s">
        <v>3233</v>
      </c>
      <c r="E200" s="12">
        <f t="shared" si="3"/>
        <v>149</v>
      </c>
      <c r="F200" s="14">
        <f>Table_1__32[[#This Row],[Population'[10']]]/Table_1__32[[#This Row],[Area]]</f>
        <v>649.58389261744969</v>
      </c>
    </row>
    <row r="201" spans="1:6" x14ac:dyDescent="0.45">
      <c r="A201" s="1" t="s">
        <v>6620</v>
      </c>
      <c r="B201" s="12" t="s">
        <v>6621</v>
      </c>
      <c r="C201" s="12" t="s">
        <v>3854</v>
      </c>
      <c r="D201" s="1" t="s">
        <v>6622</v>
      </c>
      <c r="E201" s="12">
        <f t="shared" si="3"/>
        <v>1054</v>
      </c>
      <c r="F201" s="14">
        <f>Table_1__32[[#This Row],[Population'[10']]]/Table_1__32[[#This Row],[Area]]</f>
        <v>9.7400379506641368</v>
      </c>
    </row>
    <row r="202" spans="1:6" x14ac:dyDescent="0.45">
      <c r="A202" s="1" t="s">
        <v>6623</v>
      </c>
      <c r="B202" s="12" t="s">
        <v>6624</v>
      </c>
      <c r="C202" s="12" t="s">
        <v>6625</v>
      </c>
      <c r="D202" s="1" t="s">
        <v>6615</v>
      </c>
      <c r="E202" s="12">
        <f t="shared" si="3"/>
        <v>924</v>
      </c>
      <c r="F202" s="14">
        <f>Table_1__32[[#This Row],[Population'[10']]]/Table_1__32[[#This Row],[Area]]</f>
        <v>57.178571428571431</v>
      </c>
    </row>
    <row r="203" spans="1:6" x14ac:dyDescent="0.45">
      <c r="A203" s="1" t="s">
        <v>6626</v>
      </c>
      <c r="B203" s="12" t="s">
        <v>6627</v>
      </c>
      <c r="C203" s="12" t="s">
        <v>6628</v>
      </c>
      <c r="D203" s="1" t="s">
        <v>4226</v>
      </c>
      <c r="E203" s="12">
        <f t="shared" si="3"/>
        <v>490</v>
      </c>
      <c r="F203" s="14">
        <f>Table_1__32[[#This Row],[Population'[10']]]/Table_1__32[[#This Row],[Area]]</f>
        <v>21.348979591836734</v>
      </c>
    </row>
    <row r="204" spans="1:6" x14ac:dyDescent="0.45">
      <c r="A204" s="1" t="s">
        <v>6629</v>
      </c>
      <c r="B204" s="12" t="s">
        <v>6630</v>
      </c>
      <c r="C204" s="12" t="s">
        <v>4615</v>
      </c>
      <c r="D204" s="1" t="s">
        <v>1807</v>
      </c>
      <c r="E204" s="12">
        <f t="shared" si="3"/>
        <v>528</v>
      </c>
      <c r="F204" s="14">
        <f>Table_1__32[[#This Row],[Population'[10']]]/Table_1__32[[#This Row],[Area]]</f>
        <v>15.630681818181818</v>
      </c>
    </row>
    <row r="205" spans="1:6" x14ac:dyDescent="0.45">
      <c r="A205" s="1" t="s">
        <v>6631</v>
      </c>
      <c r="B205" s="12" t="s">
        <v>6632</v>
      </c>
      <c r="C205" s="12" t="s">
        <v>6633</v>
      </c>
      <c r="D205" s="1" t="s">
        <v>2304</v>
      </c>
      <c r="E205" s="12">
        <f t="shared" si="3"/>
        <v>571</v>
      </c>
      <c r="F205" s="14">
        <f>Table_1__32[[#This Row],[Population'[10']]]/Table_1__32[[#This Row],[Area]]</f>
        <v>49.509632224168129</v>
      </c>
    </row>
    <row r="206" spans="1:6" x14ac:dyDescent="0.45">
      <c r="A206" s="1" t="s">
        <v>6557</v>
      </c>
      <c r="B206" s="12" t="s">
        <v>6634</v>
      </c>
      <c r="C206" s="12" t="s">
        <v>6635</v>
      </c>
      <c r="D206" s="1" t="s">
        <v>1503</v>
      </c>
      <c r="E206" s="12">
        <f t="shared" si="3"/>
        <v>692</v>
      </c>
      <c r="F206" s="14">
        <f>Table_1__32[[#This Row],[Population'[10']]]/Table_1__32[[#This Row],[Area]]</f>
        <v>97.131502890173408</v>
      </c>
    </row>
    <row r="207" spans="1:6" x14ac:dyDescent="0.45">
      <c r="A207" s="1" t="s">
        <v>6636</v>
      </c>
      <c r="B207" s="12" t="s">
        <v>6637</v>
      </c>
      <c r="C207" s="12" t="s">
        <v>6638</v>
      </c>
      <c r="D207" s="1" t="s">
        <v>2807</v>
      </c>
      <c r="E207" s="12">
        <f t="shared" si="3"/>
        <v>1134</v>
      </c>
      <c r="F207" s="14">
        <f>Table_1__32[[#This Row],[Population'[10']]]/Table_1__32[[#This Row],[Area]]</f>
        <v>5.2548500881834217</v>
      </c>
    </row>
    <row r="208" spans="1:6" x14ac:dyDescent="0.45">
      <c r="A208" s="1" t="s">
        <v>6639</v>
      </c>
      <c r="B208" s="12" t="s">
        <v>6640</v>
      </c>
      <c r="C208" s="12" t="s">
        <v>6641</v>
      </c>
      <c r="D208" s="1" t="s">
        <v>6642</v>
      </c>
      <c r="E208" s="12">
        <f t="shared" si="3"/>
        <v>1311</v>
      </c>
      <c r="F208" s="14">
        <f>Table_1__32[[#This Row],[Population'[10']]]/Table_1__32[[#This Row],[Area]]</f>
        <v>2.2890922959572846</v>
      </c>
    </row>
    <row r="209" spans="1:6" x14ac:dyDescent="0.45">
      <c r="A209" s="1" t="s">
        <v>6643</v>
      </c>
      <c r="B209" s="12" t="s">
        <v>6644</v>
      </c>
      <c r="C209" s="12" t="s">
        <v>6645</v>
      </c>
      <c r="D209" s="1" t="s">
        <v>2024</v>
      </c>
      <c r="E209" s="12">
        <f t="shared" si="3"/>
        <v>903</v>
      </c>
      <c r="F209" s="14">
        <f>Table_1__32[[#This Row],[Population'[10']]]/Table_1__32[[#This Row],[Area]]</f>
        <v>18.881506090808415</v>
      </c>
    </row>
    <row r="210" spans="1:6" x14ac:dyDescent="0.45">
      <c r="A210" s="1" t="s">
        <v>6646</v>
      </c>
      <c r="B210" s="12" t="s">
        <v>6458</v>
      </c>
      <c r="C210" s="12" t="s">
        <v>6647</v>
      </c>
      <c r="D210" s="1" t="s">
        <v>3016</v>
      </c>
      <c r="E210" s="12">
        <f t="shared" si="3"/>
        <v>914</v>
      </c>
      <c r="F210" s="14">
        <f>Table_1__32[[#This Row],[Population'[10']]]/Table_1__32[[#This Row],[Area]]</f>
        <v>3.6411378555798688</v>
      </c>
    </row>
    <row r="211" spans="1:6" x14ac:dyDescent="0.45">
      <c r="A211" s="1" t="s">
        <v>247</v>
      </c>
      <c r="B211" s="12" t="s">
        <v>6648</v>
      </c>
      <c r="C211" s="12" t="s">
        <v>6649</v>
      </c>
      <c r="D211" s="1" t="s">
        <v>5933</v>
      </c>
      <c r="E211" s="12">
        <f t="shared" si="3"/>
        <v>794</v>
      </c>
      <c r="F211" s="14">
        <f>Table_1__32[[#This Row],[Population'[10']]]/Table_1__32[[#This Row],[Area]]</f>
        <v>32.132241813602015</v>
      </c>
    </row>
    <row r="212" spans="1:6" x14ac:dyDescent="0.45">
      <c r="A212" s="1" t="s">
        <v>2992</v>
      </c>
      <c r="B212" s="12" t="s">
        <v>6650</v>
      </c>
      <c r="C212" s="12" t="s">
        <v>6651</v>
      </c>
      <c r="D212" s="1" t="s">
        <v>6261</v>
      </c>
      <c r="E212" s="12">
        <f t="shared" si="3"/>
        <v>923</v>
      </c>
      <c r="F212" s="14">
        <f>Table_1__32[[#This Row],[Population'[10']]]/Table_1__32[[#This Row],[Area]]</f>
        <v>3.3228602383531962</v>
      </c>
    </row>
    <row r="213" spans="1:6" x14ac:dyDescent="0.45">
      <c r="A213" s="1" t="s">
        <v>2995</v>
      </c>
      <c r="B213" s="12" t="s">
        <v>6652</v>
      </c>
      <c r="C213" s="12" t="s">
        <v>6653</v>
      </c>
      <c r="D213" s="1" t="s">
        <v>4258</v>
      </c>
      <c r="E213" s="12">
        <f t="shared" si="3"/>
        <v>928</v>
      </c>
      <c r="F213" s="14">
        <f>Table_1__32[[#This Row],[Population'[10']]]/Table_1__32[[#This Row],[Area]]</f>
        <v>245.39547413793105</v>
      </c>
    </row>
    <row r="214" spans="1:6" x14ac:dyDescent="0.45">
      <c r="A214" s="1" t="s">
        <v>6654</v>
      </c>
      <c r="B214" s="12" t="s">
        <v>6655</v>
      </c>
      <c r="C214" s="12" t="s">
        <v>6656</v>
      </c>
      <c r="D214" s="1" t="s">
        <v>1634</v>
      </c>
      <c r="E214" s="12">
        <f t="shared" si="3"/>
        <v>187</v>
      </c>
      <c r="F214" s="14">
        <f>Table_1__32[[#This Row],[Population'[10']]]/Table_1__32[[#This Row],[Area]]</f>
        <v>47.299465240641709</v>
      </c>
    </row>
    <row r="215" spans="1:6" x14ac:dyDescent="0.45">
      <c r="A215" s="1" t="s">
        <v>6241</v>
      </c>
      <c r="B215" s="12" t="s">
        <v>6657</v>
      </c>
      <c r="C215" s="12" t="s">
        <v>6658</v>
      </c>
      <c r="D215" s="1" t="s">
        <v>6659</v>
      </c>
      <c r="E215" s="12">
        <f t="shared" si="3"/>
        <v>1223</v>
      </c>
      <c r="F215" s="14">
        <f>Table_1__32[[#This Row],[Population'[10']]]/Table_1__32[[#This Row],[Area]]</f>
        <v>52.70155355682747</v>
      </c>
    </row>
    <row r="216" spans="1:6" x14ac:dyDescent="0.45">
      <c r="A216" s="1" t="s">
        <v>1951</v>
      </c>
      <c r="B216" s="12" t="s">
        <v>6660</v>
      </c>
      <c r="C216" s="12" t="s">
        <v>6237</v>
      </c>
      <c r="D216" s="1" t="s">
        <v>3294</v>
      </c>
      <c r="E216" s="12">
        <f t="shared" si="3"/>
        <v>895</v>
      </c>
      <c r="F216" s="14">
        <f>Table_1__32[[#This Row],[Population'[10']]]/Table_1__32[[#This Row],[Area]]</f>
        <v>10.432402234636871</v>
      </c>
    </row>
    <row r="217" spans="1:6" x14ac:dyDescent="0.45">
      <c r="A217" s="1" t="s">
        <v>6661</v>
      </c>
      <c r="B217" s="12" t="s">
        <v>6662</v>
      </c>
      <c r="C217" s="12" t="s">
        <v>6663</v>
      </c>
      <c r="D217" s="1" t="s">
        <v>6261</v>
      </c>
      <c r="E217" s="12">
        <f t="shared" si="3"/>
        <v>923</v>
      </c>
      <c r="F217" s="14">
        <f>Table_1__32[[#This Row],[Population'[10']]]/Table_1__32[[#This Row],[Area]]</f>
        <v>1.4030335861321777</v>
      </c>
    </row>
    <row r="218" spans="1:6" x14ac:dyDescent="0.45">
      <c r="A218" s="1" t="s">
        <v>6664</v>
      </c>
      <c r="B218" s="12" t="s">
        <v>6665</v>
      </c>
      <c r="C218" s="12" t="s">
        <v>6666</v>
      </c>
      <c r="D218" s="1" t="s">
        <v>5551</v>
      </c>
      <c r="E218" s="12">
        <f t="shared" si="3"/>
        <v>919</v>
      </c>
      <c r="F218" s="14">
        <f>Table_1__32[[#This Row],[Population'[10']]]/Table_1__32[[#This Row],[Area]]</f>
        <v>1.5103373231773667</v>
      </c>
    </row>
    <row r="219" spans="1:6" x14ac:dyDescent="0.45">
      <c r="A219" s="1" t="s">
        <v>6667</v>
      </c>
      <c r="B219" s="12" t="s">
        <v>6668</v>
      </c>
      <c r="C219" s="12" t="s">
        <v>6669</v>
      </c>
      <c r="D219" s="1" t="s">
        <v>6670</v>
      </c>
      <c r="E219" s="12">
        <f t="shared" si="3"/>
        <v>1454</v>
      </c>
      <c r="F219" s="14">
        <f>Table_1__32[[#This Row],[Population'[10']]]/Table_1__32[[#This Row],[Area]]</f>
        <v>2.5907840440165062</v>
      </c>
    </row>
    <row r="220" spans="1:6" x14ac:dyDescent="0.45">
      <c r="A220" s="1" t="s">
        <v>6671</v>
      </c>
      <c r="B220" s="12" t="s">
        <v>6672</v>
      </c>
      <c r="C220" s="12" t="s">
        <v>6673</v>
      </c>
      <c r="D220" s="1" t="s">
        <v>2852</v>
      </c>
      <c r="E220" s="12">
        <f t="shared" si="3"/>
        <v>900</v>
      </c>
      <c r="F220" s="14">
        <f>Table_1__32[[#This Row],[Population'[10']]]/Table_1__32[[#This Row],[Area]]</f>
        <v>8.35</v>
      </c>
    </row>
    <row r="221" spans="1:6" x14ac:dyDescent="0.45">
      <c r="A221" s="1" t="s">
        <v>6674</v>
      </c>
      <c r="B221" s="12" t="s">
        <v>6675</v>
      </c>
      <c r="C221" s="12" t="s">
        <v>6676</v>
      </c>
      <c r="D221" s="1" t="s">
        <v>2338</v>
      </c>
      <c r="E221" s="12">
        <f t="shared" si="3"/>
        <v>864</v>
      </c>
      <c r="F221" s="14">
        <f>Table_1__32[[#This Row],[Population'[10']]]/Table_1__32[[#This Row],[Area]]</f>
        <v>2377.8645833333335</v>
      </c>
    </row>
    <row r="222" spans="1:6" x14ac:dyDescent="0.45">
      <c r="A222" s="1" t="s">
        <v>1564</v>
      </c>
      <c r="B222" s="12" t="s">
        <v>6677</v>
      </c>
      <c r="C222" s="12" t="s">
        <v>6678</v>
      </c>
      <c r="D222" s="1" t="s">
        <v>1484</v>
      </c>
      <c r="E222" s="12">
        <f t="shared" si="3"/>
        <v>916</v>
      </c>
      <c r="F222" s="14">
        <f>Table_1__32[[#This Row],[Population'[10']]]/Table_1__32[[#This Row],[Area]]</f>
        <v>148.7882096069869</v>
      </c>
    </row>
    <row r="223" spans="1:6" x14ac:dyDescent="0.45">
      <c r="A223" s="1" t="s">
        <v>1977</v>
      </c>
      <c r="B223" s="12" t="s">
        <v>6679</v>
      </c>
      <c r="C223" s="12" t="s">
        <v>6680</v>
      </c>
      <c r="D223" s="1" t="s">
        <v>6681</v>
      </c>
      <c r="E223" s="12">
        <f t="shared" si="3"/>
        <v>2358</v>
      </c>
      <c r="F223" s="14">
        <f>Table_1__32[[#This Row],[Population'[10']]]/Table_1__32[[#This Row],[Area]]</f>
        <v>0.34351145038167941</v>
      </c>
    </row>
    <row r="224" spans="1:6" x14ac:dyDescent="0.45">
      <c r="A224" s="1" t="s">
        <v>6682</v>
      </c>
      <c r="B224" s="12" t="s">
        <v>6683</v>
      </c>
      <c r="C224" s="12" t="s">
        <v>6684</v>
      </c>
      <c r="D224" s="1" t="s">
        <v>6685</v>
      </c>
      <c r="E224" s="12">
        <f t="shared" si="3"/>
        <v>890</v>
      </c>
      <c r="F224" s="14">
        <f>Table_1__32[[#This Row],[Population'[10']]]/Table_1__32[[#This Row],[Area]]</f>
        <v>14.286516853932584</v>
      </c>
    </row>
    <row r="225" spans="1:6" x14ac:dyDescent="0.45">
      <c r="A225" s="1" t="s">
        <v>6686</v>
      </c>
      <c r="B225" s="12" t="s">
        <v>6687</v>
      </c>
      <c r="C225" s="12" t="s">
        <v>6688</v>
      </c>
      <c r="D225" s="1" t="s">
        <v>6467</v>
      </c>
      <c r="E225" s="12">
        <f t="shared" si="3"/>
        <v>912</v>
      </c>
      <c r="F225" s="14">
        <f>Table_1__32[[#This Row],[Population'[10']]]/Table_1__32[[#This Row],[Area]]</f>
        <v>1.674342105263158</v>
      </c>
    </row>
    <row r="226" spans="1:6" x14ac:dyDescent="0.45">
      <c r="A226" s="1" t="s">
        <v>6362</v>
      </c>
      <c r="B226" s="12" t="s">
        <v>6689</v>
      </c>
      <c r="C226" s="12" t="s">
        <v>6690</v>
      </c>
      <c r="D226" s="1" t="s">
        <v>2538</v>
      </c>
      <c r="E226" s="12">
        <f t="shared" si="3"/>
        <v>411</v>
      </c>
      <c r="F226" s="14">
        <f>Table_1__32[[#This Row],[Population'[10']]]/Table_1__32[[#This Row],[Area]]</f>
        <v>80.058394160583944</v>
      </c>
    </row>
    <row r="227" spans="1:6" x14ac:dyDescent="0.45">
      <c r="A227" s="1" t="s">
        <v>6276</v>
      </c>
      <c r="B227" s="12" t="s">
        <v>6691</v>
      </c>
      <c r="C227" s="12" t="s">
        <v>6692</v>
      </c>
      <c r="D227" s="1" t="s">
        <v>6693</v>
      </c>
      <c r="E227" s="12">
        <f t="shared" si="3"/>
        <v>1522</v>
      </c>
      <c r="F227" s="14">
        <f>Table_1__32[[#This Row],[Population'[10']]]/Table_1__32[[#This Row],[Area]]</f>
        <v>77.542049934296983</v>
      </c>
    </row>
    <row r="228" spans="1:6" x14ac:dyDescent="0.45">
      <c r="A228" s="1" t="s">
        <v>6405</v>
      </c>
      <c r="B228" s="12" t="s">
        <v>6694</v>
      </c>
      <c r="C228" s="12" t="s">
        <v>6695</v>
      </c>
      <c r="D228" s="1" t="s">
        <v>6226</v>
      </c>
      <c r="E228" s="12">
        <f t="shared" si="3"/>
        <v>989</v>
      </c>
      <c r="F228" s="14">
        <f>Table_1__32[[#This Row],[Population'[10']]]/Table_1__32[[#This Row],[Area]]</f>
        <v>1240.3417593528818</v>
      </c>
    </row>
    <row r="229" spans="1:6" x14ac:dyDescent="0.45">
      <c r="A229" s="1" t="s">
        <v>1345</v>
      </c>
      <c r="B229" s="12" t="s">
        <v>6696</v>
      </c>
      <c r="C229" s="12" t="s">
        <v>6697</v>
      </c>
      <c r="D229" s="1" t="s">
        <v>2735</v>
      </c>
      <c r="E229" s="12">
        <f t="shared" si="3"/>
        <v>693</v>
      </c>
      <c r="F229" s="14">
        <f>Table_1__32[[#This Row],[Population'[10']]]/Table_1__32[[#This Row],[Area]]</f>
        <v>21.164502164502164</v>
      </c>
    </row>
    <row r="230" spans="1:6" x14ac:dyDescent="0.45">
      <c r="A230" s="1" t="s">
        <v>6698</v>
      </c>
      <c r="B230" s="12" t="s">
        <v>6699</v>
      </c>
      <c r="C230" s="12" t="s">
        <v>6700</v>
      </c>
      <c r="D230" s="1" t="s">
        <v>6261</v>
      </c>
      <c r="E230" s="12">
        <f t="shared" si="3"/>
        <v>923</v>
      </c>
      <c r="F230" s="14">
        <f>Table_1__32[[#This Row],[Population'[10']]]/Table_1__32[[#This Row],[Area]]</f>
        <v>23.335861321776814</v>
      </c>
    </row>
    <row r="231" spans="1:6" x14ac:dyDescent="0.45">
      <c r="A231" s="1" t="s">
        <v>6257</v>
      </c>
      <c r="B231" s="12" t="s">
        <v>6701</v>
      </c>
      <c r="C231" s="12" t="s">
        <v>6702</v>
      </c>
      <c r="D231" s="1" t="s">
        <v>2301</v>
      </c>
      <c r="E231" s="12">
        <f t="shared" si="3"/>
        <v>588</v>
      </c>
      <c r="F231" s="14">
        <f>Table_1__32[[#This Row],[Population'[10']]]/Table_1__32[[#This Row],[Area]]</f>
        <v>70.205782312925166</v>
      </c>
    </row>
    <row r="232" spans="1:6" x14ac:dyDescent="0.45">
      <c r="A232" s="1" t="s">
        <v>6703</v>
      </c>
      <c r="B232" s="12" t="s">
        <v>6704</v>
      </c>
      <c r="C232" s="12" t="s">
        <v>6705</v>
      </c>
      <c r="D232" s="1" t="s">
        <v>3674</v>
      </c>
      <c r="E232" s="12">
        <f t="shared" si="3"/>
        <v>1242</v>
      </c>
      <c r="F232" s="14">
        <f>Table_1__32[[#This Row],[Population'[10']]]/Table_1__32[[#This Row],[Area]]</f>
        <v>2.9492753623188408</v>
      </c>
    </row>
    <row r="233" spans="1:6" x14ac:dyDescent="0.45">
      <c r="A233" s="1" t="s">
        <v>6706</v>
      </c>
      <c r="B233" s="12" t="s">
        <v>6707</v>
      </c>
      <c r="C233" s="12" t="s">
        <v>6708</v>
      </c>
      <c r="D233" s="1" t="s">
        <v>6709</v>
      </c>
      <c r="E233" s="12">
        <f t="shared" si="3"/>
        <v>1557</v>
      </c>
      <c r="F233" s="14">
        <f>Table_1__32[[#This Row],[Population'[10']]]/Table_1__32[[#This Row],[Area]]</f>
        <v>17.425818882466281</v>
      </c>
    </row>
    <row r="234" spans="1:6" x14ac:dyDescent="0.45">
      <c r="A234" s="1" t="s">
        <v>6710</v>
      </c>
      <c r="B234" s="12" t="s">
        <v>6711</v>
      </c>
      <c r="C234" s="12" t="s">
        <v>6712</v>
      </c>
      <c r="D234" s="1" t="s">
        <v>6713</v>
      </c>
      <c r="E234" s="12">
        <f t="shared" si="3"/>
        <v>3171</v>
      </c>
      <c r="F234" s="14">
        <f>Table_1__32[[#This Row],[Population'[10']]]/Table_1__32[[#This Row],[Area]]</f>
        <v>15.517187007253233</v>
      </c>
    </row>
    <row r="235" spans="1:6" x14ac:dyDescent="0.45">
      <c r="A235" s="1" t="s">
        <v>6714</v>
      </c>
      <c r="B235" s="12" t="s">
        <v>6715</v>
      </c>
      <c r="C235" s="12" t="s">
        <v>6716</v>
      </c>
      <c r="D235" s="1" t="s">
        <v>2160</v>
      </c>
      <c r="E235" s="12">
        <f t="shared" si="3"/>
        <v>849</v>
      </c>
      <c r="F235" s="14">
        <f>Table_1__32[[#This Row],[Population'[10']]]/Table_1__32[[#This Row],[Area]]</f>
        <v>64.996466431095413</v>
      </c>
    </row>
    <row r="236" spans="1:6" x14ac:dyDescent="0.45">
      <c r="A236" s="1" t="s">
        <v>6717</v>
      </c>
      <c r="B236" s="12" t="s">
        <v>6718</v>
      </c>
      <c r="C236" s="12" t="s">
        <v>6719</v>
      </c>
      <c r="D236" s="1" t="s">
        <v>4494</v>
      </c>
      <c r="E236" s="12">
        <f t="shared" si="3"/>
        <v>883</v>
      </c>
      <c r="F236" s="14">
        <f>Table_1__32[[#This Row],[Population'[10']]]/Table_1__32[[#This Row],[Area]]</f>
        <v>104.28539071347679</v>
      </c>
    </row>
    <row r="237" spans="1:6" x14ac:dyDescent="0.45">
      <c r="A237" s="1" t="s">
        <v>268</v>
      </c>
      <c r="B237" s="12" t="s">
        <v>6720</v>
      </c>
      <c r="C237" s="12" t="s">
        <v>6721</v>
      </c>
      <c r="D237" s="1" t="s">
        <v>2834</v>
      </c>
      <c r="E237" s="12">
        <f t="shared" si="3"/>
        <v>788</v>
      </c>
      <c r="F237" s="14">
        <f>Table_1__32[[#This Row],[Population'[10']]]/Table_1__32[[#This Row],[Area]]</f>
        <v>91.681472081218274</v>
      </c>
    </row>
    <row r="238" spans="1:6" x14ac:dyDescent="0.45">
      <c r="A238" s="1" t="s">
        <v>6722</v>
      </c>
      <c r="B238" s="12" t="s">
        <v>6723</v>
      </c>
      <c r="C238" s="12" t="s">
        <v>6724</v>
      </c>
      <c r="D238" s="1" t="s">
        <v>2428</v>
      </c>
      <c r="E238" s="12">
        <f t="shared" si="3"/>
        <v>514</v>
      </c>
      <c r="F238" s="14">
        <f>Table_1__32[[#This Row],[Population'[10']]]/Table_1__32[[#This Row],[Area]]</f>
        <v>99.819066147859928</v>
      </c>
    </row>
    <row r="239" spans="1:6" x14ac:dyDescent="0.45">
      <c r="A239" s="1" t="s">
        <v>4966</v>
      </c>
      <c r="B239" s="12" t="s">
        <v>6725</v>
      </c>
      <c r="C239" s="12" t="s">
        <v>6726</v>
      </c>
      <c r="D239" s="1" t="s">
        <v>1501</v>
      </c>
      <c r="E239" s="12">
        <f t="shared" si="3"/>
        <v>836</v>
      </c>
      <c r="F239" s="14">
        <f>Table_1__32[[#This Row],[Population'[10']]]/Table_1__32[[#This Row],[Area]]</f>
        <v>13.722488038277511</v>
      </c>
    </row>
    <row r="240" spans="1:6" x14ac:dyDescent="0.45">
      <c r="A240" s="1" t="s">
        <v>62</v>
      </c>
      <c r="B240" s="12" t="s">
        <v>6727</v>
      </c>
      <c r="C240" s="12" t="s">
        <v>6728</v>
      </c>
      <c r="D240" s="1" t="s">
        <v>1547</v>
      </c>
      <c r="E240" s="12">
        <f t="shared" si="3"/>
        <v>609</v>
      </c>
      <c r="F240" s="14">
        <f>Table_1__32[[#This Row],[Population'[10']]]/Table_1__32[[#This Row],[Area]]</f>
        <v>57.541871921182263</v>
      </c>
    </row>
    <row r="241" spans="1:6" x14ac:dyDescent="0.45">
      <c r="A241" s="1" t="s">
        <v>6729</v>
      </c>
      <c r="B241" s="12" t="s">
        <v>6730</v>
      </c>
      <c r="C241" s="12" t="s">
        <v>6731</v>
      </c>
      <c r="D241" s="1" t="s">
        <v>6732</v>
      </c>
      <c r="E241" s="12">
        <f t="shared" si="3"/>
        <v>3357</v>
      </c>
      <c r="F241" s="14">
        <f>Table_1__32[[#This Row],[Population'[10']]]/Table_1__32[[#This Row],[Area]]</f>
        <v>81.857015192135833</v>
      </c>
    </row>
    <row r="242" spans="1:6" x14ac:dyDescent="0.45">
      <c r="A242" s="1" t="s">
        <v>6733</v>
      </c>
      <c r="B242" s="12" t="s">
        <v>6734</v>
      </c>
      <c r="C242" s="12" t="s">
        <v>6735</v>
      </c>
      <c r="D242" s="1" t="s">
        <v>3735</v>
      </c>
      <c r="E242" s="12">
        <f t="shared" si="3"/>
        <v>1090</v>
      </c>
      <c r="F242" s="14">
        <f>Table_1__32[[#This Row],[Population'[10']]]/Table_1__32[[#This Row],[Area]]</f>
        <v>38.502752293577984</v>
      </c>
    </row>
    <row r="243" spans="1:6" x14ac:dyDescent="0.45">
      <c r="A243" s="1" t="s">
        <v>2039</v>
      </c>
      <c r="B243" s="12" t="s">
        <v>6736</v>
      </c>
      <c r="C243" s="12" t="s">
        <v>6737</v>
      </c>
      <c r="D243" s="1" t="s">
        <v>3016</v>
      </c>
      <c r="E243" s="12">
        <f t="shared" si="3"/>
        <v>914</v>
      </c>
      <c r="F243" s="14">
        <f>Table_1__32[[#This Row],[Population'[10']]]/Table_1__32[[#This Row],[Area]]</f>
        <v>5.8621444201312913</v>
      </c>
    </row>
    <row r="244" spans="1:6" x14ac:dyDescent="0.45">
      <c r="A244" s="1" t="s">
        <v>3018</v>
      </c>
      <c r="B244" s="12" t="s">
        <v>6738</v>
      </c>
      <c r="C244" s="12" t="s">
        <v>6739</v>
      </c>
      <c r="D244" s="1" t="s">
        <v>3120</v>
      </c>
      <c r="E244" s="12">
        <f t="shared" si="3"/>
        <v>628</v>
      </c>
      <c r="F244" s="14">
        <f>Table_1__32[[#This Row],[Population'[10']]]/Table_1__32[[#This Row],[Area]]</f>
        <v>210.19108280254778</v>
      </c>
    </row>
    <row r="245" spans="1:6" x14ac:dyDescent="0.45">
      <c r="A245" s="1" t="s">
        <v>6740</v>
      </c>
      <c r="B245" s="12" t="s">
        <v>6741</v>
      </c>
      <c r="C245" s="12" t="s">
        <v>6742</v>
      </c>
      <c r="D245" s="1" t="s">
        <v>2078</v>
      </c>
      <c r="E245" s="12">
        <f t="shared" si="3"/>
        <v>971</v>
      </c>
      <c r="F245" s="14">
        <f>Table_1__32[[#This Row],[Population'[10']]]/Table_1__32[[#This Row],[Area]]</f>
        <v>13.145211122554068</v>
      </c>
    </row>
    <row r="246" spans="1:6" x14ac:dyDescent="0.45">
      <c r="A246" s="1" t="s">
        <v>6743</v>
      </c>
      <c r="B246" s="12" t="s">
        <v>6744</v>
      </c>
      <c r="C246" s="12" t="s">
        <v>6745</v>
      </c>
      <c r="D246" s="1" t="s">
        <v>1699</v>
      </c>
      <c r="E246" s="12">
        <f t="shared" si="3"/>
        <v>597</v>
      </c>
      <c r="F246" s="14">
        <f>Table_1__32[[#This Row],[Population'[10']]]/Table_1__32[[#This Row],[Area]]</f>
        <v>36.154103852596315</v>
      </c>
    </row>
    <row r="247" spans="1:6" x14ac:dyDescent="0.45">
      <c r="A247" s="1" t="s">
        <v>2425</v>
      </c>
      <c r="B247" s="12" t="s">
        <v>6746</v>
      </c>
      <c r="C247" s="12" t="s">
        <v>6747</v>
      </c>
      <c r="D247" s="1" t="s">
        <v>3386</v>
      </c>
      <c r="E247" s="12">
        <f t="shared" si="3"/>
        <v>1124</v>
      </c>
      <c r="F247" s="14">
        <f>Table_1__32[[#This Row],[Population'[10']]]/Table_1__32[[#This Row],[Area]]</f>
        <v>487.13967971530246</v>
      </c>
    </row>
    <row r="248" spans="1:6" x14ac:dyDescent="0.45">
      <c r="A248" s="1" t="s">
        <v>3020</v>
      </c>
      <c r="B248" s="12" t="s">
        <v>6748</v>
      </c>
      <c r="C248" s="12" t="s">
        <v>6749</v>
      </c>
      <c r="D248" s="1" t="s">
        <v>5544</v>
      </c>
      <c r="E248" s="12">
        <f t="shared" si="3"/>
        <v>807</v>
      </c>
      <c r="F248" s="14">
        <f>Table_1__32[[#This Row],[Population'[10']]]/Table_1__32[[#This Row],[Area]]</f>
        <v>61.095415117719952</v>
      </c>
    </row>
    <row r="249" spans="1:6" x14ac:dyDescent="0.45">
      <c r="A249" s="1" t="s">
        <v>6750</v>
      </c>
      <c r="B249" s="12" t="s">
        <v>6751</v>
      </c>
      <c r="C249" s="12" t="s">
        <v>6752</v>
      </c>
      <c r="D249" s="1" t="s">
        <v>6429</v>
      </c>
      <c r="E249" s="12">
        <f t="shared" si="3"/>
        <v>841</v>
      </c>
      <c r="F249" s="14">
        <f>Table_1__32[[#This Row],[Population'[10']]]/Table_1__32[[#This Row],[Area]]</f>
        <v>9.0059453032104635</v>
      </c>
    </row>
    <row r="250" spans="1:6" x14ac:dyDescent="0.45">
      <c r="A250" s="1" t="s">
        <v>6753</v>
      </c>
      <c r="B250" s="12" t="s">
        <v>6754</v>
      </c>
      <c r="C250" s="12" t="s">
        <v>6755</v>
      </c>
      <c r="D250" s="1" t="s">
        <v>3397</v>
      </c>
      <c r="E250" s="12">
        <f t="shared" si="3"/>
        <v>905</v>
      </c>
      <c r="F250" s="14">
        <f>Table_1__32[[#This Row],[Population'[10']]]/Table_1__32[[#This Row],[Area]]</f>
        <v>73.128176795580117</v>
      </c>
    </row>
    <row r="251" spans="1:6" x14ac:dyDescent="0.45">
      <c r="A251" s="1" t="s">
        <v>5476</v>
      </c>
      <c r="B251" s="12" t="s">
        <v>6756</v>
      </c>
      <c r="C251" s="12" t="s">
        <v>6757</v>
      </c>
      <c r="D251" s="1" t="s">
        <v>6758</v>
      </c>
      <c r="E251" s="12">
        <f t="shared" si="3"/>
        <v>650</v>
      </c>
      <c r="F251" s="14">
        <f>Table_1__32[[#This Row],[Population'[10']]]/Table_1__32[[#This Row],[Area]]</f>
        <v>68.175384615384615</v>
      </c>
    </row>
    <row r="252" spans="1:6" x14ac:dyDescent="0.45">
      <c r="A252" s="1" t="s">
        <v>6759</v>
      </c>
      <c r="B252" s="12" t="s">
        <v>6760</v>
      </c>
      <c r="C252" s="12" t="s">
        <v>6761</v>
      </c>
      <c r="D252" s="1" t="s">
        <v>1392</v>
      </c>
      <c r="E252" s="12">
        <f t="shared" si="3"/>
        <v>800</v>
      </c>
      <c r="F252" s="14">
        <f>Table_1__32[[#This Row],[Population'[10']]]/Table_1__32[[#This Row],[Area]]</f>
        <v>10.71</v>
      </c>
    </row>
    <row r="253" spans="1:6" x14ac:dyDescent="0.45">
      <c r="A253" s="1" t="s">
        <v>6762</v>
      </c>
      <c r="B253" s="12" t="s">
        <v>6763</v>
      </c>
      <c r="C253" s="12" t="s">
        <v>6764</v>
      </c>
      <c r="D253" s="1" t="s">
        <v>4239</v>
      </c>
      <c r="E253" s="12">
        <f t="shared" si="3"/>
        <v>922</v>
      </c>
      <c r="F253" s="14">
        <f>Table_1__32[[#This Row],[Population'[10']]]/Table_1__32[[#This Row],[Area]]</f>
        <v>19.5</v>
      </c>
    </row>
    <row r="254" spans="1:6" x14ac:dyDescent="0.45">
      <c r="A254" s="1" t="s">
        <v>6765</v>
      </c>
      <c r="B254" s="12" t="s">
        <v>6766</v>
      </c>
      <c r="C254" s="12" t="s">
        <v>6767</v>
      </c>
      <c r="D254" s="1" t="s">
        <v>1517</v>
      </c>
      <c r="E254" s="12">
        <f t="shared" si="3"/>
        <v>997</v>
      </c>
      <c r="F254" s="14">
        <f>Table_1__32[[#This Row],[Population'[10']]]/Table_1__32[[#This Row],[Area]]</f>
        <v>14.365095285857572</v>
      </c>
    </row>
    <row r="255" spans="1:6" x14ac:dyDescent="0.45">
      <c r="A255" s="1" t="s">
        <v>6768</v>
      </c>
      <c r="B255" s="12" t="s">
        <v>6769</v>
      </c>
      <c r="C255" s="12" t="s">
        <v>6770</v>
      </c>
      <c r="D255" s="1" t="s">
        <v>3342</v>
      </c>
      <c r="E255" s="12">
        <f t="shared" si="3"/>
        <v>1299</v>
      </c>
      <c r="F255" s="14">
        <f>Table_1__32[[#This Row],[Population'[10']]]/Table_1__32[[#This Row],[Area]]</f>
        <v>9.197844495765974</v>
      </c>
    </row>
  </sheetData>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BC888-B32F-4336-98B1-BA2A9BF9FF95}">
  <dimension ref="A1:F30"/>
  <sheetViews>
    <sheetView workbookViewId="0">
      <selection activeCell="H9" sqref="H9"/>
    </sheetView>
  </sheetViews>
  <sheetFormatPr defaultRowHeight="14.25" x14ac:dyDescent="0.45"/>
  <cols>
    <col min="1" max="1" width="17.265625" bestFit="1" customWidth="1"/>
    <col min="2" max="2" width="13.265625" bestFit="1" customWidth="1"/>
    <col min="3" max="3" width="15.53125" style="11" bestFit="1" customWidth="1"/>
    <col min="4" max="4" width="19.6640625" bestFit="1" customWidth="1"/>
    <col min="5" max="5" width="9.06640625" style="11"/>
  </cols>
  <sheetData>
    <row r="1" spans="1:6" x14ac:dyDescent="0.45">
      <c r="A1" t="s">
        <v>0</v>
      </c>
      <c r="B1" t="s">
        <v>1013</v>
      </c>
      <c r="C1" s="11" t="s">
        <v>3519</v>
      </c>
      <c r="D1" t="s">
        <v>6771</v>
      </c>
      <c r="E1" s="11" t="s">
        <v>4838</v>
      </c>
      <c r="F1" t="s">
        <v>4839</v>
      </c>
    </row>
    <row r="2" spans="1:6" x14ac:dyDescent="0.45">
      <c r="A2" s="1" t="s">
        <v>5488</v>
      </c>
      <c r="B2" s="1" t="s">
        <v>10</v>
      </c>
      <c r="C2" s="12" t="s">
        <v>6772</v>
      </c>
      <c r="D2" s="1" t="s">
        <v>6773</v>
      </c>
      <c r="E2" s="12">
        <f t="shared" ref="E2:E30" si="0">VALUE(LEFT(D2,SEARCH("sq",D2)-2))</f>
        <v>2590</v>
      </c>
      <c r="F2" s="14">
        <f>Table_1__33[[#This Row],[Population'[16']]]/Table_1__33[[#This Row],[Column1]]</f>
        <v>2.5907335907335907</v>
      </c>
    </row>
    <row r="3" spans="1:6" x14ac:dyDescent="0.45">
      <c r="A3" s="1" t="s">
        <v>6774</v>
      </c>
      <c r="B3" s="1" t="s">
        <v>16</v>
      </c>
      <c r="C3" s="12" t="s">
        <v>6775</v>
      </c>
      <c r="D3" s="1" t="s">
        <v>6776</v>
      </c>
      <c r="E3" s="12">
        <f t="shared" si="0"/>
        <v>5746</v>
      </c>
      <c r="F3" s="14">
        <f>Table_1__33[[#This Row],[Population'[16']]]/Table_1__33[[#This Row],[Column1]]</f>
        <v>9.7539157674904278</v>
      </c>
    </row>
    <row r="4" spans="1:6" x14ac:dyDescent="0.45">
      <c r="A4" s="1" t="s">
        <v>6777</v>
      </c>
      <c r="B4" s="1" t="s">
        <v>20</v>
      </c>
      <c r="C4" s="12" t="s">
        <v>6778</v>
      </c>
      <c r="D4" s="1" t="s">
        <v>6779</v>
      </c>
      <c r="E4" s="12">
        <f t="shared" si="0"/>
        <v>1165</v>
      </c>
      <c r="F4" s="14">
        <f>Table_1__33[[#This Row],[Population'[16']]]/Table_1__33[[#This Row],[Column1]]</f>
        <v>110.11931330472103</v>
      </c>
    </row>
    <row r="5" spans="1:6" x14ac:dyDescent="0.45">
      <c r="A5" s="1" t="s">
        <v>5727</v>
      </c>
      <c r="B5" s="1" t="s">
        <v>25</v>
      </c>
      <c r="C5" s="12" t="s">
        <v>6780</v>
      </c>
      <c r="D5" s="1" t="s">
        <v>6781</v>
      </c>
      <c r="E5" s="12">
        <f t="shared" si="0"/>
        <v>1478</v>
      </c>
      <c r="F5" s="14">
        <f>Table_1__33[[#This Row],[Population'[16']]]/Table_1__33[[#This Row],[Column1]]</f>
        <v>13.845060893098783</v>
      </c>
    </row>
    <row r="6" spans="1:6" x14ac:dyDescent="0.45">
      <c r="A6" s="1" t="s">
        <v>6782</v>
      </c>
      <c r="B6" s="1" t="s">
        <v>29</v>
      </c>
      <c r="C6" s="12" t="s">
        <v>6783</v>
      </c>
      <c r="D6" s="1" t="s">
        <v>2691</v>
      </c>
      <c r="E6" s="12">
        <f t="shared" si="0"/>
        <v>697</v>
      </c>
      <c r="F6" s="14">
        <f>Table_1__33[[#This Row],[Population'[16']]]/Table_1__33[[#This Row],[Column1]]</f>
        <v>1.3629842180774749</v>
      </c>
    </row>
    <row r="7" spans="1:6" x14ac:dyDescent="0.45">
      <c r="A7" s="1" t="s">
        <v>2621</v>
      </c>
      <c r="B7" s="1" t="s">
        <v>33</v>
      </c>
      <c r="C7" s="12" t="s">
        <v>6784</v>
      </c>
      <c r="D7" s="1" t="s">
        <v>3060</v>
      </c>
      <c r="E7" s="12">
        <f t="shared" si="0"/>
        <v>299</v>
      </c>
      <c r="F7" s="14">
        <f>Table_1__33[[#This Row],[Population'[16']]]/Table_1__33[[#This Row],[Column1]]</f>
        <v>1188.8996655518395</v>
      </c>
    </row>
    <row r="8" spans="1:6" x14ac:dyDescent="0.45">
      <c r="A8" s="1" t="s">
        <v>6785</v>
      </c>
      <c r="B8" s="1" t="s">
        <v>37</v>
      </c>
      <c r="C8" s="12" t="s">
        <v>6786</v>
      </c>
      <c r="D8" s="1" t="s">
        <v>6787</v>
      </c>
      <c r="E8" s="12">
        <f t="shared" si="0"/>
        <v>3241</v>
      </c>
      <c r="F8" s="14">
        <f>Table_1__33[[#This Row],[Population'[16']]]/Table_1__33[[#This Row],[Column1]]</f>
        <v>6.1518049984572665</v>
      </c>
    </row>
    <row r="9" spans="1:6" x14ac:dyDescent="0.45">
      <c r="A9" s="1" t="s">
        <v>6788</v>
      </c>
      <c r="B9" s="1" t="s">
        <v>41</v>
      </c>
      <c r="C9" s="12" t="s">
        <v>6789</v>
      </c>
      <c r="D9" s="1" t="s">
        <v>6790</v>
      </c>
      <c r="E9" s="12">
        <f t="shared" si="0"/>
        <v>4462</v>
      </c>
      <c r="F9" s="14">
        <f>Table_1__33[[#This Row],[Population'[16']]]/Table_1__33[[#This Row],[Column1]]</f>
        <v>2.2438368444643659</v>
      </c>
    </row>
    <row r="10" spans="1:6" x14ac:dyDescent="0.45">
      <c r="A10" s="1" t="s">
        <v>1111</v>
      </c>
      <c r="B10" s="1" t="s">
        <v>45</v>
      </c>
      <c r="C10" s="12" t="s">
        <v>6791</v>
      </c>
      <c r="D10" s="1" t="s">
        <v>6792</v>
      </c>
      <c r="E10" s="12">
        <f t="shared" si="0"/>
        <v>5175</v>
      </c>
      <c r="F10" s="14">
        <f>Table_1__33[[#This Row],[Population'[16']]]/Table_1__33[[#This Row],[Column1]]</f>
        <v>0.97603864734299517</v>
      </c>
    </row>
    <row r="11" spans="1:6" x14ac:dyDescent="0.45">
      <c r="A11" s="1" t="s">
        <v>1115</v>
      </c>
      <c r="B11" s="1" t="s">
        <v>49</v>
      </c>
      <c r="C11" s="12" t="s">
        <v>6793</v>
      </c>
      <c r="D11" s="1" t="s">
        <v>6794</v>
      </c>
      <c r="E11" s="12">
        <f t="shared" si="0"/>
        <v>3672</v>
      </c>
      <c r="F11" s="14">
        <f>Table_1__33[[#This Row],[Population'[16']]]/Table_1__33[[#This Row],[Column1]]</f>
        <v>2.6563180827886712</v>
      </c>
    </row>
    <row r="12" spans="1:6" x14ac:dyDescent="0.45">
      <c r="A12" s="1" t="s">
        <v>3633</v>
      </c>
      <c r="B12" s="1" t="s">
        <v>53</v>
      </c>
      <c r="C12" s="12" t="s">
        <v>6795</v>
      </c>
      <c r="D12" s="1" t="s">
        <v>6796</v>
      </c>
      <c r="E12" s="12">
        <f t="shared" si="0"/>
        <v>3297</v>
      </c>
      <c r="F12" s="14">
        <f>Table_1__33[[#This Row],[Population'[16']]]/Table_1__33[[#This Row],[Column1]]</f>
        <v>16.632999696693965</v>
      </c>
    </row>
    <row r="13" spans="1:6" x14ac:dyDescent="0.45">
      <c r="A13" s="1" t="s">
        <v>6797</v>
      </c>
      <c r="B13" s="1" t="s">
        <v>57</v>
      </c>
      <c r="C13" s="12" t="s">
        <v>6798</v>
      </c>
      <c r="D13" s="1" t="s">
        <v>6799</v>
      </c>
      <c r="E13" s="12">
        <f t="shared" si="0"/>
        <v>3392</v>
      </c>
      <c r="F13" s="14">
        <f>Table_1__33[[#This Row],[Population'[16']]]/Table_1__33[[#This Row],[Column1]]</f>
        <v>3.5427476415094339</v>
      </c>
    </row>
    <row r="14" spans="1:6" x14ac:dyDescent="0.45">
      <c r="A14" s="1" t="s">
        <v>2249</v>
      </c>
      <c r="B14" s="1" t="s">
        <v>61</v>
      </c>
      <c r="C14" s="12" t="s">
        <v>6800</v>
      </c>
      <c r="D14" s="1" t="s">
        <v>6801</v>
      </c>
      <c r="E14" s="12">
        <f t="shared" si="0"/>
        <v>3990</v>
      </c>
      <c r="F14" s="14">
        <f>Table_1__33[[#This Row],[Population'[16']]]/Table_1__33[[#This Row],[Column1]]</f>
        <v>1.9764411027568922</v>
      </c>
    </row>
    <row r="15" spans="1:6" x14ac:dyDescent="0.45">
      <c r="A15" s="1" t="s">
        <v>6802</v>
      </c>
      <c r="B15" s="1" t="s">
        <v>66</v>
      </c>
      <c r="C15" s="12" t="s">
        <v>6803</v>
      </c>
      <c r="D15" s="1" t="s">
        <v>6804</v>
      </c>
      <c r="E15" s="12">
        <f t="shared" si="0"/>
        <v>6572</v>
      </c>
      <c r="F15" s="14">
        <f>Table_1__33[[#This Row],[Population'[16']]]/Table_1__33[[#This Row],[Column1]]</f>
        <v>2.0066950699939134</v>
      </c>
    </row>
    <row r="16" spans="1:6" x14ac:dyDescent="0.45">
      <c r="A16" s="1" t="s">
        <v>220</v>
      </c>
      <c r="B16" s="1" t="s">
        <v>70</v>
      </c>
      <c r="C16" s="12" t="s">
        <v>6805</v>
      </c>
      <c r="D16" s="1" t="s">
        <v>1547</v>
      </c>
      <c r="E16" s="12">
        <f t="shared" si="0"/>
        <v>609</v>
      </c>
      <c r="F16" s="14">
        <f>Table_1__33[[#This Row],[Population'[16']]]/Table_1__33[[#This Row],[Column1]]</f>
        <v>19.908045977011493</v>
      </c>
    </row>
    <row r="17" spans="1:6" x14ac:dyDescent="0.45">
      <c r="A17" s="1" t="s">
        <v>6806</v>
      </c>
      <c r="B17" s="1" t="s">
        <v>74</v>
      </c>
      <c r="C17" s="12" t="s">
        <v>6807</v>
      </c>
      <c r="D17" s="1" t="s">
        <v>5898</v>
      </c>
      <c r="E17" s="12">
        <f t="shared" si="0"/>
        <v>758</v>
      </c>
      <c r="F17" s="14">
        <f>Table_1__33[[#This Row],[Population'[16']]]/Table_1__33[[#This Row],[Column1]]</f>
        <v>1.9511873350923483</v>
      </c>
    </row>
    <row r="18" spans="1:6" x14ac:dyDescent="0.45">
      <c r="A18" s="1" t="s">
        <v>6808</v>
      </c>
      <c r="B18" s="1" t="s">
        <v>79</v>
      </c>
      <c r="C18" s="12" t="s">
        <v>6809</v>
      </c>
      <c r="D18" s="1" t="s">
        <v>5958</v>
      </c>
      <c r="E18" s="12">
        <f t="shared" si="0"/>
        <v>1029</v>
      </c>
      <c r="F18" s="14">
        <f>Table_1__33[[#This Row],[Population'[16']]]/Table_1__33[[#This Row],[Column1]]</f>
        <v>2.4130223517978622</v>
      </c>
    </row>
    <row r="19" spans="1:6" x14ac:dyDescent="0.45">
      <c r="A19" s="1" t="s">
        <v>6810</v>
      </c>
      <c r="B19" s="1" t="s">
        <v>84</v>
      </c>
      <c r="C19" s="12" t="s">
        <v>6811</v>
      </c>
      <c r="D19" s="1" t="s">
        <v>6812</v>
      </c>
      <c r="E19" s="12">
        <f t="shared" si="0"/>
        <v>742</v>
      </c>
      <c r="F19" s="14">
        <f>Table_1__33[[#This Row],[Population'[16']]]/Table_1__33[[#This Row],[Column1]]</f>
        <v>1563.9312668463613</v>
      </c>
    </row>
    <row r="20" spans="1:6" x14ac:dyDescent="0.45">
      <c r="A20" s="1" t="s">
        <v>1171</v>
      </c>
      <c r="B20" s="1" t="s">
        <v>89</v>
      </c>
      <c r="C20" s="12" t="s">
        <v>6813</v>
      </c>
      <c r="D20" s="1" t="s">
        <v>6814</v>
      </c>
      <c r="E20" s="12">
        <f t="shared" si="0"/>
        <v>7820</v>
      </c>
      <c r="F20" s="14">
        <f>Table_1__33[[#This Row],[Population'[16']]]/Table_1__33[[#This Row],[Column1]]</f>
        <v>1.957544757033248</v>
      </c>
    </row>
    <row r="21" spans="1:6" x14ac:dyDescent="0.45">
      <c r="A21" s="1" t="s">
        <v>6815</v>
      </c>
      <c r="B21" s="1" t="s">
        <v>93</v>
      </c>
      <c r="C21" s="12" t="s">
        <v>6816</v>
      </c>
      <c r="D21" s="1" t="s">
        <v>3726</v>
      </c>
      <c r="E21" s="12">
        <f t="shared" si="0"/>
        <v>1590</v>
      </c>
      <c r="F21" s="14">
        <f>Table_1__33[[#This Row],[Population'[16']]]/Table_1__33[[#This Row],[Column1]]</f>
        <v>19.458490566037735</v>
      </c>
    </row>
    <row r="22" spans="1:6" x14ac:dyDescent="0.45">
      <c r="A22" s="1" t="s">
        <v>799</v>
      </c>
      <c r="B22" s="1" t="s">
        <v>98</v>
      </c>
      <c r="C22" s="12" t="s">
        <v>6817</v>
      </c>
      <c r="D22" s="1" t="s">
        <v>6818</v>
      </c>
      <c r="E22" s="12">
        <f t="shared" si="0"/>
        <v>1911</v>
      </c>
      <c r="F22" s="14">
        <f>Table_1__33[[#This Row],[Population'[16']]]/Table_1__33[[#This Row],[Column1]]</f>
        <v>11.313448456305599</v>
      </c>
    </row>
    <row r="23" spans="1:6" x14ac:dyDescent="0.45">
      <c r="A23" s="1" t="s">
        <v>1177</v>
      </c>
      <c r="B23" s="1" t="s">
        <v>103</v>
      </c>
      <c r="C23" s="12" t="s">
        <v>6819</v>
      </c>
      <c r="D23" s="1" t="s">
        <v>6820</v>
      </c>
      <c r="E23" s="12">
        <f t="shared" si="0"/>
        <v>1872</v>
      </c>
      <c r="F23" s="14">
        <f>Table_1__33[[#This Row],[Population'[16']]]/Table_1__33[[#This Row],[Column1]]</f>
        <v>22.513354700854702</v>
      </c>
    </row>
    <row r="24" spans="1:6" x14ac:dyDescent="0.45">
      <c r="A24" s="1" t="s">
        <v>6821</v>
      </c>
      <c r="B24" s="1" t="s">
        <v>106</v>
      </c>
      <c r="C24" s="12" t="s">
        <v>6822</v>
      </c>
      <c r="D24" s="1" t="s">
        <v>6823</v>
      </c>
      <c r="E24" s="12">
        <f t="shared" si="0"/>
        <v>6941</v>
      </c>
      <c r="F24" s="14">
        <f>Table_1__33[[#This Row],[Population'[16']]]/Table_1__33[[#This Row],[Column1]]</f>
        <v>10.410459587955627</v>
      </c>
    </row>
    <row r="25" spans="1:6" x14ac:dyDescent="0.45">
      <c r="A25" s="1" t="s">
        <v>6824</v>
      </c>
      <c r="B25" s="1" t="s">
        <v>110</v>
      </c>
      <c r="C25" s="12" t="s">
        <v>6825</v>
      </c>
      <c r="D25" s="1" t="s">
        <v>6826</v>
      </c>
      <c r="E25" s="12">
        <f t="shared" si="0"/>
        <v>4480</v>
      </c>
      <c r="F25" s="14">
        <f>Table_1__33[[#This Row],[Population'[16']]]/Table_1__33[[#This Row],[Column1]]</f>
        <v>7.9763392857142854</v>
      </c>
    </row>
    <row r="26" spans="1:6" x14ac:dyDescent="0.45">
      <c r="A26" s="1" t="s">
        <v>6827</v>
      </c>
      <c r="B26" s="1" t="s">
        <v>114</v>
      </c>
      <c r="C26" s="12" t="s">
        <v>6828</v>
      </c>
      <c r="D26" s="1" t="s">
        <v>6829</v>
      </c>
      <c r="E26" s="12">
        <f t="shared" si="0"/>
        <v>2003</v>
      </c>
      <c r="F26" s="14">
        <f>Table_1__33[[#This Row],[Population'[16']]]/Table_1__33[[#This Row],[Column1]]</f>
        <v>317.64103844233648</v>
      </c>
    </row>
    <row r="27" spans="1:6" x14ac:dyDescent="0.45">
      <c r="A27" s="1" t="s">
        <v>6830</v>
      </c>
      <c r="B27" s="1" t="s">
        <v>118</v>
      </c>
      <c r="C27" s="12" t="s">
        <v>6831</v>
      </c>
      <c r="D27" s="1" t="s">
        <v>6832</v>
      </c>
      <c r="E27" s="12">
        <f t="shared" si="0"/>
        <v>1176</v>
      </c>
      <c r="F27" s="14">
        <f>Table_1__33[[#This Row],[Population'[16']]]/Table_1__33[[#This Row],[Column1]]</f>
        <v>20.008503401360546</v>
      </c>
    </row>
    <row r="28" spans="1:6" x14ac:dyDescent="0.45">
      <c r="A28" s="1" t="s">
        <v>62</v>
      </c>
      <c r="B28" s="1" t="s">
        <v>122</v>
      </c>
      <c r="C28" s="12" t="s">
        <v>6833</v>
      </c>
      <c r="D28" s="1" t="s">
        <v>6834</v>
      </c>
      <c r="E28" s="12">
        <f t="shared" si="0"/>
        <v>2426</v>
      </c>
      <c r="F28" s="14">
        <f>Table_1__33[[#This Row],[Population'[16']]]/Table_1__33[[#This Row],[Column1]]</f>
        <v>73.18878812860676</v>
      </c>
    </row>
    <row r="29" spans="1:6" x14ac:dyDescent="0.45">
      <c r="A29" s="1" t="s">
        <v>2030</v>
      </c>
      <c r="B29" s="1" t="s">
        <v>126</v>
      </c>
      <c r="C29" s="12" t="s">
        <v>6835</v>
      </c>
      <c r="D29" s="1" t="s">
        <v>6836</v>
      </c>
      <c r="E29" s="12">
        <f t="shared" si="0"/>
        <v>2461</v>
      </c>
      <c r="F29" s="14">
        <f>Table_1__33[[#This Row],[Population'[16']]]/Table_1__33[[#This Row],[Column1]]</f>
        <v>1.1015847216578627</v>
      </c>
    </row>
    <row r="30" spans="1:6" x14ac:dyDescent="0.45">
      <c r="A30" s="1" t="s">
        <v>6837</v>
      </c>
      <c r="B30" s="1" t="s">
        <v>130</v>
      </c>
      <c r="C30" s="12" t="s">
        <v>6838</v>
      </c>
      <c r="D30" s="1" t="s">
        <v>2767</v>
      </c>
      <c r="E30" s="12">
        <f t="shared" si="0"/>
        <v>576</v>
      </c>
      <c r="F30" s="14">
        <f>Table_1__33[[#This Row],[Population'[16']]]/Table_1__33[[#This Row],[Column1]]</f>
        <v>451.75868055555554</v>
      </c>
    </row>
  </sheetData>
  <phoneticPr fontId="1" type="noConversion"/>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83927-3081-498D-BEC9-EE1999291900}">
  <dimension ref="A1:F15"/>
  <sheetViews>
    <sheetView workbookViewId="0">
      <selection activeCell="F2" sqref="F2"/>
    </sheetView>
  </sheetViews>
  <sheetFormatPr defaultRowHeight="14.25" x14ac:dyDescent="0.45"/>
  <cols>
    <col min="1" max="1" width="17.265625" bestFit="1" customWidth="1"/>
    <col min="2" max="2" width="13.265625" bestFit="1" customWidth="1"/>
    <col min="3" max="3" width="16.86328125" style="11" bestFit="1" customWidth="1"/>
    <col min="4" max="4" width="17.9296875" bestFit="1" customWidth="1"/>
    <col min="5" max="5" width="9.06640625" style="11"/>
  </cols>
  <sheetData>
    <row r="1" spans="1:6" x14ac:dyDescent="0.45">
      <c r="A1" t="s">
        <v>0</v>
      </c>
      <c r="B1" t="s">
        <v>4835</v>
      </c>
      <c r="C1" s="11" t="s">
        <v>4836</v>
      </c>
      <c r="D1" t="s">
        <v>4837</v>
      </c>
      <c r="E1" s="11" t="s">
        <v>292</v>
      </c>
      <c r="F1" t="s">
        <v>7421</v>
      </c>
    </row>
    <row r="2" spans="1:6" x14ac:dyDescent="0.45">
      <c r="A2" s="1" t="s">
        <v>6839</v>
      </c>
      <c r="B2" s="1" t="s">
        <v>10</v>
      </c>
      <c r="C2" s="12" t="s">
        <v>6840</v>
      </c>
      <c r="D2" s="1" t="s">
        <v>6841</v>
      </c>
      <c r="E2" s="12">
        <f t="shared" ref="E2:E15" si="0">VALUE(LEFT(D2,SEARCH("sq",D2)-2))</f>
        <v>770</v>
      </c>
      <c r="F2" s="14">
        <f>Table_1__34[[#This Row],[Population'[3']'[5']]]/Table_1__34[[#This Row],[Area]]</f>
        <v>48.097402597402599</v>
      </c>
    </row>
    <row r="3" spans="1:6" x14ac:dyDescent="0.45">
      <c r="A3" s="1" t="s">
        <v>6842</v>
      </c>
      <c r="B3" s="1" t="s">
        <v>16</v>
      </c>
      <c r="C3" s="12" t="s">
        <v>6843</v>
      </c>
      <c r="D3" s="1" t="s">
        <v>3406</v>
      </c>
      <c r="E3" s="12">
        <f t="shared" si="0"/>
        <v>676</v>
      </c>
      <c r="F3" s="14">
        <f>Table_1__34[[#This Row],[Population'[3']'[5']]]/Table_1__34[[#This Row],[Area]]</f>
        <v>53.723372781065088</v>
      </c>
    </row>
    <row r="4" spans="1:6" x14ac:dyDescent="0.45">
      <c r="A4" s="1" t="s">
        <v>6844</v>
      </c>
      <c r="B4" s="1" t="s">
        <v>20</v>
      </c>
      <c r="C4" s="12" t="s">
        <v>6845</v>
      </c>
      <c r="D4" s="1" t="s">
        <v>3336</v>
      </c>
      <c r="E4" s="12">
        <f t="shared" si="0"/>
        <v>651</v>
      </c>
      <c r="F4" s="14">
        <f>Table_1__34[[#This Row],[Population'[3']'[5']]]/Table_1__34[[#This Row],[Area]]</f>
        <v>47.281105990783409</v>
      </c>
    </row>
    <row r="5" spans="1:6" x14ac:dyDescent="0.45">
      <c r="A5" s="1" t="s">
        <v>6846</v>
      </c>
      <c r="B5" s="1" t="s">
        <v>25</v>
      </c>
      <c r="C5" s="12" t="s">
        <v>6847</v>
      </c>
      <c r="D5" s="1" t="s">
        <v>2344</v>
      </c>
      <c r="E5" s="12">
        <f t="shared" si="0"/>
        <v>539</v>
      </c>
      <c r="F5" s="14">
        <f>Table_1__34[[#This Row],[Population'[3']'[5']]]/Table_1__34[[#This Row],[Area]]</f>
        <v>299.41001855287567</v>
      </c>
    </row>
    <row r="6" spans="1:6" x14ac:dyDescent="0.45">
      <c r="A6" s="1" t="s">
        <v>3531</v>
      </c>
      <c r="B6" s="1" t="s">
        <v>29</v>
      </c>
      <c r="C6" s="12" t="s">
        <v>6848</v>
      </c>
      <c r="D6" s="1" t="s">
        <v>5108</v>
      </c>
      <c r="E6" s="12">
        <f t="shared" si="0"/>
        <v>665</v>
      </c>
      <c r="F6" s="14">
        <f>Table_1__34[[#This Row],[Population'[3']'[5']]]/Table_1__34[[#This Row],[Area]]</f>
        <v>9.2676691729323313</v>
      </c>
    </row>
    <row r="7" spans="1:6" x14ac:dyDescent="0.45">
      <c r="A7" s="1" t="s">
        <v>80</v>
      </c>
      <c r="B7" s="1" t="s">
        <v>33</v>
      </c>
      <c r="C7" s="12" t="s">
        <v>6849</v>
      </c>
      <c r="D7" s="1" t="s">
        <v>1436</v>
      </c>
      <c r="E7" s="12">
        <f t="shared" si="0"/>
        <v>637</v>
      </c>
      <c r="F7" s="14">
        <f>Table_1__34[[#This Row],[Population'[3']'[5']]]/Table_1__34[[#This Row],[Area]]</f>
        <v>76.607535321821032</v>
      </c>
    </row>
    <row r="8" spans="1:6" x14ac:dyDescent="0.45">
      <c r="A8" s="1" t="s">
        <v>6850</v>
      </c>
      <c r="B8" s="1" t="s">
        <v>37</v>
      </c>
      <c r="C8" s="12" t="s">
        <v>3298</v>
      </c>
      <c r="D8" s="1" t="s">
        <v>6851</v>
      </c>
      <c r="E8" s="12">
        <f t="shared" si="0"/>
        <v>83</v>
      </c>
      <c r="F8" s="14">
        <f>Table_1__34[[#This Row],[Population'[3']'[5']]]/Table_1__34[[#This Row],[Area]]</f>
        <v>82.662650602409641</v>
      </c>
    </row>
    <row r="9" spans="1:6" x14ac:dyDescent="0.45">
      <c r="A9" s="1" t="s">
        <v>6852</v>
      </c>
      <c r="B9" s="1" t="s">
        <v>41</v>
      </c>
      <c r="C9" s="12" t="s">
        <v>6853</v>
      </c>
      <c r="D9" s="1" t="s">
        <v>4764</v>
      </c>
      <c r="E9" s="12">
        <f t="shared" si="0"/>
        <v>461</v>
      </c>
      <c r="F9" s="14">
        <f>Table_1__34[[#This Row],[Population'[3']'[5']]]/Table_1__34[[#This Row],[Area]]</f>
        <v>54.739696312364423</v>
      </c>
    </row>
    <row r="10" spans="1:6" x14ac:dyDescent="0.45">
      <c r="A10" s="1" t="s">
        <v>1277</v>
      </c>
      <c r="B10" s="1" t="s">
        <v>45</v>
      </c>
      <c r="C10" s="12" t="s">
        <v>6854</v>
      </c>
      <c r="D10" s="1" t="s">
        <v>6855</v>
      </c>
      <c r="E10" s="12">
        <f t="shared" si="0"/>
        <v>689</v>
      </c>
      <c r="F10" s="14">
        <f>Table_1__34[[#This Row],[Population'[3']'[5']]]/Table_1__34[[#This Row],[Area]]</f>
        <v>41.943396226415096</v>
      </c>
    </row>
    <row r="11" spans="1:6" x14ac:dyDescent="0.45">
      <c r="A11" s="1" t="s">
        <v>5090</v>
      </c>
      <c r="B11" s="1" t="s">
        <v>49</v>
      </c>
      <c r="C11" s="12" t="s">
        <v>6856</v>
      </c>
      <c r="D11" s="1" t="s">
        <v>2691</v>
      </c>
      <c r="E11" s="12">
        <f t="shared" si="0"/>
        <v>697</v>
      </c>
      <c r="F11" s="14">
        <f>Table_1__34[[#This Row],[Population'[3']'[5']]]/Table_1__34[[#This Row],[Area]]</f>
        <v>38.880918220946917</v>
      </c>
    </row>
    <row r="12" spans="1:6" x14ac:dyDescent="0.45">
      <c r="A12" s="1" t="s">
        <v>6857</v>
      </c>
      <c r="B12" s="1" t="s">
        <v>53</v>
      </c>
      <c r="C12" s="12" t="s">
        <v>6858</v>
      </c>
      <c r="D12" s="1" t="s">
        <v>6491</v>
      </c>
      <c r="E12" s="12">
        <f t="shared" si="0"/>
        <v>932</v>
      </c>
      <c r="F12" s="14">
        <f>Table_1__34[[#This Row],[Population'[3']'[5']]]/Table_1__34[[#This Row],[Area]]</f>
        <v>64.094420600858371</v>
      </c>
    </row>
    <row r="13" spans="1:6" x14ac:dyDescent="0.45">
      <c r="A13" s="1" t="s">
        <v>62</v>
      </c>
      <c r="B13" s="1" t="s">
        <v>57</v>
      </c>
      <c r="C13" s="12" t="s">
        <v>6859</v>
      </c>
      <c r="D13" s="1" t="s">
        <v>2792</v>
      </c>
      <c r="E13" s="12">
        <f t="shared" si="0"/>
        <v>690</v>
      </c>
      <c r="F13" s="14">
        <f>Table_1__34[[#This Row],[Population'[3']'[5']]]/Table_1__34[[#This Row],[Area]]</f>
        <v>84.944927536231887</v>
      </c>
    </row>
    <row r="14" spans="1:6" x14ac:dyDescent="0.45">
      <c r="A14" s="1" t="s">
        <v>1385</v>
      </c>
      <c r="B14" s="1" t="s">
        <v>61</v>
      </c>
      <c r="C14" s="12" t="s">
        <v>6860</v>
      </c>
      <c r="D14" s="1" t="s">
        <v>6861</v>
      </c>
      <c r="E14" s="12">
        <f t="shared" si="0"/>
        <v>789</v>
      </c>
      <c r="F14" s="14">
        <f>Table_1__34[[#This Row],[Population'[3']'[5']]]/Table_1__34[[#This Row],[Area]]</f>
        <v>54.988593155893533</v>
      </c>
    </row>
    <row r="15" spans="1:6" x14ac:dyDescent="0.45">
      <c r="A15" s="1" t="s">
        <v>6862</v>
      </c>
      <c r="B15" s="1" t="s">
        <v>66</v>
      </c>
      <c r="C15" s="12" t="s">
        <v>6863</v>
      </c>
      <c r="D15" s="1" t="s">
        <v>2078</v>
      </c>
      <c r="E15" s="12">
        <f t="shared" si="0"/>
        <v>971</v>
      </c>
      <c r="F15" s="14">
        <f>Table_1__34[[#This Row],[Population'[3']'[5']]]/Table_1__34[[#This Row],[Area]]</f>
        <v>57.401647785787844</v>
      </c>
    </row>
  </sheetData>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F60E5-619D-423B-95F1-7C6BD2D6BDFE}">
  <dimension ref="A1:F96"/>
  <sheetViews>
    <sheetView workbookViewId="0">
      <selection activeCell="I17" sqref="I17"/>
    </sheetView>
  </sheetViews>
  <sheetFormatPr defaultRowHeight="14.25" x14ac:dyDescent="0.45"/>
  <cols>
    <col min="1" max="1" width="21.3984375" bestFit="1" customWidth="1"/>
    <col min="2" max="2" width="13.265625" bestFit="1" customWidth="1"/>
    <col min="3" max="3" width="14.59765625" bestFit="1" customWidth="1"/>
    <col min="4" max="4" width="17.265625" bestFit="1" customWidth="1"/>
    <col min="5" max="5" width="9.06640625" style="11"/>
    <col min="6" max="6" width="10.19921875" bestFit="1" customWidth="1"/>
  </cols>
  <sheetData>
    <row r="1" spans="1:6" x14ac:dyDescent="0.45">
      <c r="A1" t="s">
        <v>0</v>
      </c>
      <c r="B1" t="s">
        <v>286</v>
      </c>
      <c r="C1" t="s">
        <v>3462</v>
      </c>
      <c r="D1" t="s">
        <v>3026</v>
      </c>
      <c r="E1" s="11" t="s">
        <v>292</v>
      </c>
      <c r="F1" t="s">
        <v>7421</v>
      </c>
    </row>
    <row r="2" spans="1:6" x14ac:dyDescent="0.45">
      <c r="A2" s="1" t="s">
        <v>6864</v>
      </c>
      <c r="B2" s="1" t="s">
        <v>10</v>
      </c>
      <c r="C2" s="1" t="s">
        <v>6865</v>
      </c>
      <c r="D2" s="1" t="s">
        <v>4165</v>
      </c>
      <c r="E2" s="12">
        <f t="shared" ref="E2:E32" si="0">VALUE(LEFT(D2,SEARCH("sq",D2)-2))</f>
        <v>455</v>
      </c>
      <c r="F2" s="14">
        <f>Table_2__3[[#This Row],[Population'[7']]]/Table_2__3[[#This Row],[Area]]</f>
        <v>72.468131868131863</v>
      </c>
    </row>
    <row r="3" spans="1:6" x14ac:dyDescent="0.45">
      <c r="A3" s="1" t="s">
        <v>4692</v>
      </c>
      <c r="B3" s="1" t="s">
        <v>16</v>
      </c>
      <c r="C3" s="1" t="s">
        <v>6866</v>
      </c>
      <c r="D3" s="1" t="s">
        <v>3738</v>
      </c>
      <c r="E3" s="12">
        <f t="shared" si="0"/>
        <v>723</v>
      </c>
      <c r="F3" s="14">
        <f>Table_2__3[[#This Row],[Population'[7']]]/Table_2__3[[#This Row],[Area]]</f>
        <v>146.20055325034579</v>
      </c>
    </row>
    <row r="4" spans="1:6" x14ac:dyDescent="0.45">
      <c r="A4" s="1" t="s">
        <v>4654</v>
      </c>
      <c r="B4" s="1" t="s">
        <v>20</v>
      </c>
      <c r="C4" s="1" t="s">
        <v>6867</v>
      </c>
      <c r="D4" s="1" t="s">
        <v>1320</v>
      </c>
      <c r="E4" s="12">
        <f t="shared" si="0"/>
        <v>446</v>
      </c>
      <c r="F4" s="14">
        <f>Table_2__3[[#This Row],[Population'[7']]]/Table_2__3[[#This Row],[Area]]</f>
        <v>35.150224215246638</v>
      </c>
    </row>
    <row r="5" spans="1:6" x14ac:dyDescent="0.45">
      <c r="A5" s="1" t="s">
        <v>6868</v>
      </c>
      <c r="B5" s="1" t="s">
        <v>25</v>
      </c>
      <c r="C5" s="1" t="s">
        <v>6869</v>
      </c>
      <c r="D5" s="1" t="s">
        <v>1793</v>
      </c>
      <c r="E5" s="12">
        <f t="shared" si="0"/>
        <v>357</v>
      </c>
      <c r="F5" s="14">
        <f>Table_2__3[[#This Row],[Population'[7']]]/Table_2__3[[#This Row],[Area]]</f>
        <v>36.142857142857146</v>
      </c>
    </row>
    <row r="6" spans="1:6" x14ac:dyDescent="0.45">
      <c r="A6" s="1" t="s">
        <v>6870</v>
      </c>
      <c r="B6" s="1" t="s">
        <v>29</v>
      </c>
      <c r="C6" s="1" t="s">
        <v>6871</v>
      </c>
      <c r="D6" s="1" t="s">
        <v>3192</v>
      </c>
      <c r="E6" s="12">
        <f t="shared" si="0"/>
        <v>475</v>
      </c>
      <c r="F6" s="14">
        <f>Table_2__3[[#This Row],[Population'[7']]]/Table_2__3[[#This Row],[Area]]</f>
        <v>67.187368421052625</v>
      </c>
    </row>
    <row r="7" spans="1:6" x14ac:dyDescent="0.45">
      <c r="A7" s="1" t="s">
        <v>6872</v>
      </c>
      <c r="B7" s="1" t="s">
        <v>33</v>
      </c>
      <c r="C7" s="1" t="s">
        <v>6873</v>
      </c>
      <c r="D7" s="1" t="s">
        <v>2260</v>
      </c>
      <c r="E7" s="12">
        <f t="shared" si="0"/>
        <v>334</v>
      </c>
      <c r="F7" s="14">
        <f>Table_2__3[[#This Row],[Population'[7']]]/Table_2__3[[#This Row],[Area]]</f>
        <v>46.149700598802397</v>
      </c>
    </row>
    <row r="8" spans="1:6" x14ac:dyDescent="0.45">
      <c r="A8" s="1" t="s">
        <v>6874</v>
      </c>
      <c r="B8" s="1" t="s">
        <v>37</v>
      </c>
      <c r="C8" s="1" t="s">
        <v>6875</v>
      </c>
      <c r="D8" s="1" t="s">
        <v>6876</v>
      </c>
      <c r="E8" s="12">
        <f t="shared" si="0"/>
        <v>26</v>
      </c>
      <c r="F8" s="14">
        <f>Table_2__3[[#This Row],[Population'[7']]]/Table_2__3[[#This Row],[Area]]</f>
        <v>8814</v>
      </c>
    </row>
    <row r="9" spans="1:6" x14ac:dyDescent="0.45">
      <c r="A9" s="1" t="s">
        <v>6877</v>
      </c>
      <c r="B9" s="1" t="s">
        <v>41</v>
      </c>
      <c r="C9" s="1" t="s">
        <v>6878</v>
      </c>
      <c r="D9" s="1" t="s">
        <v>2078</v>
      </c>
      <c r="E9" s="12">
        <f t="shared" si="0"/>
        <v>971</v>
      </c>
      <c r="F9" s="14">
        <f>Table_2__3[[#This Row],[Population'[7']]]/Table_2__3[[#This Row],[Area]]</f>
        <v>76.533470648815651</v>
      </c>
    </row>
    <row r="10" spans="1:6" x14ac:dyDescent="0.45">
      <c r="A10" s="1" t="s">
        <v>3037</v>
      </c>
      <c r="B10" s="1" t="s">
        <v>45</v>
      </c>
      <c r="C10" s="1" t="s">
        <v>2378</v>
      </c>
      <c r="D10" s="1" t="s">
        <v>2665</v>
      </c>
      <c r="E10" s="12">
        <f t="shared" si="0"/>
        <v>532</v>
      </c>
      <c r="F10" s="14">
        <f>Table_2__3[[#This Row],[Population'[7']]]/Table_2__3[[#This Row],[Area]]</f>
        <v>8.4022556390977439</v>
      </c>
    </row>
    <row r="11" spans="1:6" x14ac:dyDescent="0.45">
      <c r="A11" s="1" t="s">
        <v>5713</v>
      </c>
      <c r="B11" s="1" t="s">
        <v>49</v>
      </c>
      <c r="C11" s="1" t="s">
        <v>6879</v>
      </c>
      <c r="D11" s="1" t="s">
        <v>6160</v>
      </c>
      <c r="E11" s="12">
        <f t="shared" si="0"/>
        <v>755</v>
      </c>
      <c r="F11" s="14">
        <f>Table_2__3[[#This Row],[Population'[7']]]/Table_2__3[[#This Row],[Area]]</f>
        <v>102.9456953642384</v>
      </c>
    </row>
    <row r="12" spans="1:6" x14ac:dyDescent="0.45">
      <c r="A12" s="1" t="s">
        <v>6880</v>
      </c>
      <c r="B12" s="1" t="s">
        <v>53</v>
      </c>
      <c r="C12" s="1" t="s">
        <v>6881</v>
      </c>
      <c r="D12" s="1" t="s">
        <v>6882</v>
      </c>
      <c r="E12" s="12">
        <f t="shared" si="0"/>
        <v>359</v>
      </c>
      <c r="F12" s="14">
        <f>Table_2__3[[#This Row],[Population'[7']]]/Table_2__3[[#This Row],[Area]]</f>
        <v>18.275766016713092</v>
      </c>
    </row>
    <row r="13" spans="1:6" x14ac:dyDescent="0.45">
      <c r="A13" s="1" t="s">
        <v>6883</v>
      </c>
      <c r="B13" s="1" t="s">
        <v>57</v>
      </c>
      <c r="C13" s="1" t="s">
        <v>6884</v>
      </c>
      <c r="D13" s="1" t="s">
        <v>1489</v>
      </c>
      <c r="E13" s="12">
        <f t="shared" si="0"/>
        <v>543</v>
      </c>
      <c r="F13" s="14">
        <f>Table_2__3[[#This Row],[Population'[7']]]/Table_2__3[[#This Row],[Area]]</f>
        <v>61.412523020257829</v>
      </c>
    </row>
    <row r="14" spans="1:6" x14ac:dyDescent="0.45">
      <c r="A14" s="1" t="s">
        <v>4672</v>
      </c>
      <c r="B14" s="1" t="s">
        <v>61</v>
      </c>
      <c r="C14" s="1" t="s">
        <v>6885</v>
      </c>
      <c r="D14" s="1" t="s">
        <v>4514</v>
      </c>
      <c r="E14" s="12">
        <f t="shared" si="0"/>
        <v>566</v>
      </c>
      <c r="F14" s="14">
        <f>Table_2__3[[#This Row],[Population'[7']]]/Table_2__3[[#This Row],[Area]]</f>
        <v>29.501766784452297</v>
      </c>
    </row>
    <row r="15" spans="1:6" x14ac:dyDescent="0.45">
      <c r="A15" s="1" t="s">
        <v>2633</v>
      </c>
      <c r="B15" s="1" t="s">
        <v>66</v>
      </c>
      <c r="C15" s="1" t="s">
        <v>6886</v>
      </c>
      <c r="D15" s="1" t="s">
        <v>1841</v>
      </c>
      <c r="E15" s="12">
        <f t="shared" si="0"/>
        <v>504</v>
      </c>
      <c r="F15" s="14">
        <f>Table_2__3[[#This Row],[Population'[7']]]/Table_2__3[[#This Row],[Area]]</f>
        <v>45.19047619047619</v>
      </c>
    </row>
    <row r="16" spans="1:6" x14ac:dyDescent="0.45">
      <c r="A16" s="1" t="s">
        <v>6887</v>
      </c>
      <c r="B16" s="1" t="s">
        <v>70</v>
      </c>
      <c r="C16" s="1" t="s">
        <v>6888</v>
      </c>
      <c r="D16" s="1" t="s">
        <v>2335</v>
      </c>
      <c r="E16" s="12">
        <f t="shared" si="0"/>
        <v>581</v>
      </c>
      <c r="F16" s="14">
        <f>Table_2__3[[#This Row],[Population'[7']]]/Table_2__3[[#This Row],[Area]]</f>
        <v>29.314974182444061</v>
      </c>
    </row>
    <row r="17" spans="1:6" x14ac:dyDescent="0.45">
      <c r="A17" s="1" t="s">
        <v>3042</v>
      </c>
      <c r="B17" s="1" t="s">
        <v>74</v>
      </c>
      <c r="C17" s="1" t="s">
        <v>6889</v>
      </c>
      <c r="D17" s="1" t="s">
        <v>1841</v>
      </c>
      <c r="E17" s="12">
        <f t="shared" si="0"/>
        <v>504</v>
      </c>
      <c r="F17" s="14">
        <f>Table_2__3[[#This Row],[Population'[7']]]/Table_2__3[[#This Row],[Area]]</f>
        <v>109.29761904761905</v>
      </c>
    </row>
    <row r="18" spans="1:6" x14ac:dyDescent="0.45">
      <c r="A18" s="1" t="s">
        <v>3478</v>
      </c>
      <c r="B18" s="1" t="s">
        <v>79</v>
      </c>
      <c r="C18" s="1" t="s">
        <v>6890</v>
      </c>
      <c r="D18" s="1" t="s">
        <v>4980</v>
      </c>
      <c r="E18" s="12">
        <f t="shared" si="0"/>
        <v>533</v>
      </c>
      <c r="F18" s="14">
        <f>Table_2__3[[#This Row],[Population'[7']]]/Table_2__3[[#This Row],[Area]]</f>
        <v>56.255159474671672</v>
      </c>
    </row>
    <row r="19" spans="1:6" x14ac:dyDescent="0.45">
      <c r="A19" s="1" t="s">
        <v>583</v>
      </c>
      <c r="B19" s="1" t="s">
        <v>84</v>
      </c>
      <c r="C19" s="1" t="s">
        <v>6891</v>
      </c>
      <c r="D19" s="1" t="s">
        <v>4211</v>
      </c>
      <c r="E19" s="12">
        <f t="shared" si="0"/>
        <v>476</v>
      </c>
      <c r="F19" s="14">
        <f>Table_2__3[[#This Row],[Population'[7']]]/Table_2__3[[#This Row],[Area]]</f>
        <v>62.445378151260506</v>
      </c>
    </row>
    <row r="20" spans="1:6" x14ac:dyDescent="0.45">
      <c r="A20" s="1" t="s">
        <v>6892</v>
      </c>
      <c r="B20" s="1" t="s">
        <v>6893</v>
      </c>
      <c r="C20" s="1" t="s">
        <v>6894</v>
      </c>
      <c r="D20" s="1" t="s">
        <v>3051</v>
      </c>
      <c r="E20" s="12">
        <f t="shared" si="0"/>
        <v>182</v>
      </c>
      <c r="F20" s="14">
        <f>Table_2__3[[#This Row],[Population'[7']]]/Table_2__3[[#This Row],[Area]]</f>
        <v>38.681318681318679</v>
      </c>
    </row>
    <row r="21" spans="1:6" x14ac:dyDescent="0.45">
      <c r="A21" s="1" t="s">
        <v>1421</v>
      </c>
      <c r="B21" s="1" t="s">
        <v>89</v>
      </c>
      <c r="C21" s="1" t="s">
        <v>6895</v>
      </c>
      <c r="D21" s="1" t="s">
        <v>3192</v>
      </c>
      <c r="E21" s="12">
        <f t="shared" si="0"/>
        <v>475</v>
      </c>
      <c r="F21" s="14">
        <f>Table_2__3[[#This Row],[Population'[7']]]/Table_2__3[[#This Row],[Area]]</f>
        <v>25.686315789473685</v>
      </c>
    </row>
    <row r="22" spans="1:6" x14ac:dyDescent="0.45">
      <c r="A22" s="1" t="s">
        <v>5861</v>
      </c>
      <c r="B22" s="1" t="s">
        <v>98</v>
      </c>
      <c r="C22" s="1" t="s">
        <v>6896</v>
      </c>
      <c r="D22" s="1" t="s">
        <v>3416</v>
      </c>
      <c r="E22" s="12">
        <f t="shared" si="0"/>
        <v>426</v>
      </c>
      <c r="F22" s="14">
        <f>Table_2__3[[#This Row],[Population'[7']]]/Table_2__3[[#This Row],[Area]]</f>
        <v>787.99765258215962</v>
      </c>
    </row>
    <row r="23" spans="1:6" x14ac:dyDescent="0.45">
      <c r="A23" s="1" t="s">
        <v>60</v>
      </c>
      <c r="B23" s="1" t="s">
        <v>103</v>
      </c>
      <c r="C23" s="1" t="s">
        <v>6897</v>
      </c>
      <c r="D23" s="1" t="s">
        <v>6898</v>
      </c>
      <c r="E23" s="12">
        <f t="shared" si="0"/>
        <v>177</v>
      </c>
      <c r="F23" s="14">
        <f>Table_2__3[[#This Row],[Population'[7']]]/Table_2__3[[#This Row],[Area]]</f>
        <v>81.146892655367225</v>
      </c>
    </row>
    <row r="24" spans="1:6" x14ac:dyDescent="0.45">
      <c r="A24" s="1" t="s">
        <v>5514</v>
      </c>
      <c r="B24" s="1" t="s">
        <v>106</v>
      </c>
      <c r="C24" s="1" t="s">
        <v>6899</v>
      </c>
      <c r="D24" s="1" t="s">
        <v>1709</v>
      </c>
      <c r="E24" s="12">
        <f t="shared" si="0"/>
        <v>330</v>
      </c>
      <c r="F24" s="14">
        <f>Table_2__3[[#This Row],[Population'[7']]]/Table_2__3[[#This Row],[Area]]</f>
        <v>15.790909090909091</v>
      </c>
    </row>
    <row r="25" spans="1:6" x14ac:dyDescent="0.45">
      <c r="A25" s="1" t="s">
        <v>6900</v>
      </c>
      <c r="B25" s="1" t="s">
        <v>110</v>
      </c>
      <c r="C25" s="1" t="s">
        <v>6901</v>
      </c>
      <c r="D25" s="1" t="s">
        <v>2671</v>
      </c>
      <c r="E25" s="12">
        <f t="shared" si="0"/>
        <v>381</v>
      </c>
      <c r="F25" s="14">
        <f>Table_2__3[[#This Row],[Population'[7']]]/Table_2__3[[#This Row],[Area]]</f>
        <v>129.74278215223097</v>
      </c>
    </row>
    <row r="26" spans="1:6" x14ac:dyDescent="0.45">
      <c r="A26" s="1" t="s">
        <v>2246</v>
      </c>
      <c r="B26" s="1" t="s">
        <v>114</v>
      </c>
      <c r="C26" s="1" t="s">
        <v>6903</v>
      </c>
      <c r="D26" s="1" t="s">
        <v>2042</v>
      </c>
      <c r="E26" s="12">
        <f t="shared" si="0"/>
        <v>298</v>
      </c>
      <c r="F26" s="14">
        <f>Table_2__3[[#This Row],[Population'[7']]]/Table_2__3[[#This Row],[Area]]</f>
        <v>32.614093959731541</v>
      </c>
    </row>
    <row r="27" spans="1:6" x14ac:dyDescent="0.45">
      <c r="A27" s="1" t="s">
        <v>6904</v>
      </c>
      <c r="B27" s="1" t="s">
        <v>118</v>
      </c>
      <c r="C27" s="1" t="s">
        <v>6905</v>
      </c>
      <c r="D27" s="1" t="s">
        <v>1804</v>
      </c>
      <c r="E27" s="12">
        <f t="shared" si="0"/>
        <v>333</v>
      </c>
      <c r="F27" s="14">
        <f>Table_2__3[[#This Row],[Population'[7']]]/Table_2__3[[#This Row],[Area]]</f>
        <v>45.390390390390394</v>
      </c>
    </row>
    <row r="28" spans="1:6" x14ac:dyDescent="0.45">
      <c r="A28" s="1" t="s">
        <v>6906</v>
      </c>
      <c r="B28" s="1" t="s">
        <v>122</v>
      </c>
      <c r="C28" s="1" t="s">
        <v>6907</v>
      </c>
      <c r="D28" s="1" t="s">
        <v>1841</v>
      </c>
      <c r="E28" s="12">
        <f t="shared" si="0"/>
        <v>504</v>
      </c>
      <c r="F28" s="14">
        <f>Table_2__3[[#This Row],[Population'[7']]]/Table_2__3[[#This Row],[Area]]</f>
        <v>55.261904761904759</v>
      </c>
    </row>
    <row r="29" spans="1:6" x14ac:dyDescent="0.45">
      <c r="A29" s="1" t="s">
        <v>3531</v>
      </c>
      <c r="B29" s="1" t="s">
        <v>130</v>
      </c>
      <c r="C29" s="1" t="s">
        <v>6908</v>
      </c>
      <c r="D29" s="1" t="s">
        <v>1596</v>
      </c>
      <c r="E29" s="12">
        <f t="shared" si="0"/>
        <v>258</v>
      </c>
      <c r="F29" s="14">
        <f>Table_2__3[[#This Row],[Population'[7']]]/Table_2__3[[#This Row],[Area]]</f>
        <v>43.139534883720927</v>
      </c>
    </row>
    <row r="30" spans="1:6" x14ac:dyDescent="0.45">
      <c r="A30" s="1" t="s">
        <v>6909</v>
      </c>
      <c r="B30" s="1" t="s">
        <v>133</v>
      </c>
      <c r="C30" s="1" t="s">
        <v>6910</v>
      </c>
      <c r="D30" s="1" t="s">
        <v>1871</v>
      </c>
      <c r="E30" s="12">
        <f t="shared" si="0"/>
        <v>396</v>
      </c>
      <c r="F30" s="14">
        <f>Table_2__3[[#This Row],[Population'[7']]]/Table_2__3[[#This Row],[Area]]</f>
        <v>2884.4292929292928</v>
      </c>
    </row>
    <row r="31" spans="1:6" x14ac:dyDescent="0.45">
      <c r="A31" s="1" t="s">
        <v>6911</v>
      </c>
      <c r="B31" s="1" t="s">
        <v>138</v>
      </c>
      <c r="C31" s="1" t="s">
        <v>6912</v>
      </c>
      <c r="D31" s="1" t="s">
        <v>6758</v>
      </c>
      <c r="E31" s="12">
        <f t="shared" si="0"/>
        <v>650</v>
      </c>
      <c r="F31" s="14">
        <f>Table_2__3[[#This Row],[Population'[7']]]/Table_2__3[[#This Row],[Area]]</f>
        <v>105.81846153846153</v>
      </c>
    </row>
    <row r="32" spans="1:6" x14ac:dyDescent="0.45">
      <c r="A32" s="1" t="s">
        <v>1733</v>
      </c>
      <c r="B32" s="1" t="s">
        <v>142</v>
      </c>
      <c r="C32" s="1" t="s">
        <v>6913</v>
      </c>
      <c r="D32" s="1" t="s">
        <v>2551</v>
      </c>
      <c r="E32" s="12">
        <f t="shared" si="0"/>
        <v>382</v>
      </c>
      <c r="F32" s="14">
        <f>Table_2__3[[#This Row],[Population'[7']]]/Table_2__3[[#This Row],[Area]]</f>
        <v>40.971204188481678</v>
      </c>
    </row>
    <row r="33" spans="1:6" x14ac:dyDescent="0.45">
      <c r="A33" s="1" t="s">
        <v>6914</v>
      </c>
      <c r="B33" s="1" t="s">
        <v>146</v>
      </c>
      <c r="C33" s="1" t="s">
        <v>6915</v>
      </c>
      <c r="D33" s="1" t="s">
        <v>6916</v>
      </c>
      <c r="E33" s="12">
        <f t="shared" ref="E33:E64" si="1">VALUE(LEFT(D33,SEARCH("sq",D33)-2))</f>
        <v>287</v>
      </c>
      <c r="F33" s="14">
        <f>Table_2__3[[#This Row],[Population'[7']]]/Table_2__3[[#This Row],[Area]]</f>
        <v>91.411149825783966</v>
      </c>
    </row>
    <row r="34" spans="1:6" x14ac:dyDescent="0.45">
      <c r="A34" s="1" t="s">
        <v>80</v>
      </c>
      <c r="B34" s="1" t="s">
        <v>149</v>
      </c>
      <c r="C34" s="1" t="s">
        <v>6917</v>
      </c>
      <c r="D34" s="1" t="s">
        <v>1503</v>
      </c>
      <c r="E34" s="12">
        <f t="shared" si="1"/>
        <v>692</v>
      </c>
      <c r="F34" s="14">
        <f>Table_2__3[[#This Row],[Population'[7']]]/Table_2__3[[#This Row],[Area]]</f>
        <v>81.306358381502889</v>
      </c>
    </row>
    <row r="35" spans="1:6" x14ac:dyDescent="0.45">
      <c r="A35" s="1" t="s">
        <v>3489</v>
      </c>
      <c r="B35" s="1" t="s">
        <v>153</v>
      </c>
      <c r="C35" s="1" t="s">
        <v>6918</v>
      </c>
      <c r="D35" s="1" t="s">
        <v>4142</v>
      </c>
      <c r="E35" s="12">
        <f t="shared" si="1"/>
        <v>415</v>
      </c>
      <c r="F35" s="14">
        <f>Table_2__3[[#This Row],[Population'[7']]]/Table_2__3[[#This Row],[Area]]</f>
        <v>200.47951807228915</v>
      </c>
    </row>
    <row r="36" spans="1:6" x14ac:dyDescent="0.45">
      <c r="A36" s="1" t="s">
        <v>6088</v>
      </c>
      <c r="B36" s="1" t="s">
        <v>157</v>
      </c>
      <c r="C36" s="1" t="s">
        <v>6919</v>
      </c>
      <c r="D36" s="1" t="s">
        <v>2456</v>
      </c>
      <c r="E36" s="12">
        <f t="shared" si="1"/>
        <v>358</v>
      </c>
      <c r="F36" s="14">
        <f>Table_2__3[[#This Row],[Population'[7']]]/Table_2__3[[#This Row],[Area]]</f>
        <v>46.670391061452513</v>
      </c>
    </row>
    <row r="37" spans="1:6" x14ac:dyDescent="0.45">
      <c r="A37" s="1" t="s">
        <v>5172</v>
      </c>
      <c r="B37" s="1" t="s">
        <v>161</v>
      </c>
      <c r="C37" s="1" t="s">
        <v>6920</v>
      </c>
      <c r="D37" s="1" t="s">
        <v>1616</v>
      </c>
      <c r="E37" s="12">
        <f t="shared" si="1"/>
        <v>217</v>
      </c>
      <c r="F37" s="14">
        <f>Table_2__3[[#This Row],[Population'[7']]]/Table_2__3[[#This Row],[Area]]</f>
        <v>171.16589861751152</v>
      </c>
    </row>
    <row r="38" spans="1:6" x14ac:dyDescent="0.45">
      <c r="A38" s="1" t="s">
        <v>6902</v>
      </c>
      <c r="B38" s="1" t="s">
        <v>165</v>
      </c>
      <c r="C38" s="1" t="s">
        <v>6921</v>
      </c>
      <c r="D38" s="1" t="s">
        <v>1845</v>
      </c>
      <c r="E38" s="12">
        <f t="shared" si="1"/>
        <v>284</v>
      </c>
      <c r="F38" s="14">
        <f>Table_2__3[[#This Row],[Population'[7']]]/Table_2__3[[#This Row],[Area]]</f>
        <v>78.355633802816897</v>
      </c>
    </row>
    <row r="39" spans="1:6" x14ac:dyDescent="0.45">
      <c r="A39" s="1" t="s">
        <v>3111</v>
      </c>
      <c r="B39" s="1" t="s">
        <v>169</v>
      </c>
      <c r="C39" s="1" t="s">
        <v>6922</v>
      </c>
      <c r="D39" s="1" t="s">
        <v>1684</v>
      </c>
      <c r="E39" s="12">
        <f t="shared" si="1"/>
        <v>443</v>
      </c>
      <c r="F39" s="14">
        <f>Table_2__3[[#This Row],[Population'[7']]]/Table_2__3[[#This Row],[Area]]</f>
        <v>36.144469525959366</v>
      </c>
    </row>
    <row r="40" spans="1:6" x14ac:dyDescent="0.45">
      <c r="A40" s="1" t="s">
        <v>141</v>
      </c>
      <c r="B40" s="1" t="s">
        <v>173</v>
      </c>
      <c r="C40" s="1" t="s">
        <v>6923</v>
      </c>
      <c r="D40" s="1" t="s">
        <v>6924</v>
      </c>
      <c r="E40" s="12">
        <f t="shared" si="1"/>
        <v>157</v>
      </c>
      <c r="F40" s="14">
        <f>Table_2__3[[#This Row],[Population'[7']]]/Table_2__3[[#This Row],[Area]]</f>
        <v>122.05095541401273</v>
      </c>
    </row>
    <row r="41" spans="1:6" x14ac:dyDescent="0.45">
      <c r="A41" s="1" t="s">
        <v>6925</v>
      </c>
      <c r="B41" s="1" t="s">
        <v>177</v>
      </c>
      <c r="C41" s="1" t="s">
        <v>6926</v>
      </c>
      <c r="D41" s="1" t="s">
        <v>1783</v>
      </c>
      <c r="E41" s="12">
        <f t="shared" si="1"/>
        <v>296</v>
      </c>
      <c r="F41" s="14">
        <f>Table_2__3[[#This Row],[Population'[7']]]/Table_2__3[[#This Row],[Area]]</f>
        <v>40.152027027027025</v>
      </c>
    </row>
    <row r="42" spans="1:6" x14ac:dyDescent="0.45">
      <c r="A42" s="1" t="s">
        <v>4731</v>
      </c>
      <c r="B42" s="1" t="s">
        <v>181</v>
      </c>
      <c r="C42" s="1" t="s">
        <v>6927</v>
      </c>
      <c r="D42" s="1" t="s">
        <v>5579</v>
      </c>
      <c r="E42" s="12">
        <f t="shared" si="1"/>
        <v>814</v>
      </c>
      <c r="F42" s="14">
        <f>Table_2__3[[#This Row],[Population'[7']]]/Table_2__3[[#This Row],[Area]]</f>
        <v>43.151105651105652</v>
      </c>
    </row>
    <row r="43" spans="1:6" x14ac:dyDescent="0.45">
      <c r="A43" s="1" t="s">
        <v>6928</v>
      </c>
      <c r="B43" s="1" t="s">
        <v>185</v>
      </c>
      <c r="C43" s="1" t="s">
        <v>6929</v>
      </c>
      <c r="D43" s="1" t="s">
        <v>1771</v>
      </c>
      <c r="E43" s="12">
        <f t="shared" si="1"/>
        <v>473</v>
      </c>
      <c r="F43" s="14">
        <f>Table_2__3[[#This Row],[Population'[7']]]/Table_2__3[[#This Row],[Area]]</f>
        <v>218.23890063424946</v>
      </c>
    </row>
    <row r="44" spans="1:6" x14ac:dyDescent="0.45">
      <c r="A44" s="1" t="s">
        <v>6930</v>
      </c>
      <c r="B44" s="1" t="s">
        <v>189</v>
      </c>
      <c r="C44" s="1" t="s">
        <v>6931</v>
      </c>
      <c r="D44" s="1" t="s">
        <v>1946</v>
      </c>
      <c r="E44" s="12">
        <f t="shared" si="1"/>
        <v>238</v>
      </c>
      <c r="F44" s="14">
        <f>Table_2__3[[#This Row],[Population'[7']]]/Table_2__3[[#This Row],[Area]]</f>
        <v>1366.1974789915967</v>
      </c>
    </row>
    <row r="45" spans="1:6" x14ac:dyDescent="0.45">
      <c r="A45" s="1" t="s">
        <v>94</v>
      </c>
      <c r="B45" s="1" t="s">
        <v>193</v>
      </c>
      <c r="C45" s="1" t="s">
        <v>6932</v>
      </c>
      <c r="D45" s="1" t="s">
        <v>2551</v>
      </c>
      <c r="E45" s="12">
        <f t="shared" si="1"/>
        <v>382</v>
      </c>
      <c r="F45" s="14">
        <f>Table_2__3[[#This Row],[Population'[7']]]/Table_2__3[[#This Row],[Area]]</f>
        <v>135.81413612565444</v>
      </c>
    </row>
    <row r="46" spans="1:6" x14ac:dyDescent="0.45">
      <c r="A46" s="1" t="s">
        <v>5358</v>
      </c>
      <c r="B46" s="1" t="s">
        <v>198</v>
      </c>
      <c r="C46" s="1" t="s">
        <v>6933</v>
      </c>
      <c r="D46" s="1" t="s">
        <v>2407</v>
      </c>
      <c r="E46" s="12">
        <f t="shared" si="1"/>
        <v>416</v>
      </c>
      <c r="F46" s="14">
        <f>Table_2__3[[#This Row],[Population'[7']]]/Table_2__3[[#This Row],[Area]]</f>
        <v>5.322115384615385</v>
      </c>
    </row>
    <row r="47" spans="1:6" x14ac:dyDescent="0.45">
      <c r="A47" s="1" t="s">
        <v>6934</v>
      </c>
      <c r="B47" s="1" t="s">
        <v>202</v>
      </c>
      <c r="C47" s="1" t="s">
        <v>6935</v>
      </c>
      <c r="D47" s="1" t="s">
        <v>3164</v>
      </c>
      <c r="E47" s="12">
        <f t="shared" si="1"/>
        <v>316</v>
      </c>
      <c r="F47" s="14">
        <f>Table_2__3[[#This Row],[Population'[7']]]/Table_2__3[[#This Row],[Area]]</f>
        <v>114.91772151898734</v>
      </c>
    </row>
    <row r="48" spans="1:6" x14ac:dyDescent="0.45">
      <c r="A48" s="1" t="s">
        <v>6936</v>
      </c>
      <c r="B48" s="1" t="s">
        <v>207</v>
      </c>
      <c r="C48" s="1" t="s">
        <v>6937</v>
      </c>
      <c r="D48" s="1" t="s">
        <v>1664</v>
      </c>
      <c r="E48" s="12">
        <f t="shared" si="1"/>
        <v>143</v>
      </c>
      <c r="F48" s="14">
        <f>Table_2__3[[#This Row],[Population'[7']]]/Table_2__3[[#This Row],[Area]]</f>
        <v>511.51748251748251</v>
      </c>
    </row>
    <row r="49" spans="1:6" x14ac:dyDescent="0.45">
      <c r="A49" s="1" t="s">
        <v>6938</v>
      </c>
      <c r="B49" s="1" t="s">
        <v>211</v>
      </c>
      <c r="C49" s="1" t="s">
        <v>6939</v>
      </c>
      <c r="D49" s="1" t="s">
        <v>3164</v>
      </c>
      <c r="E49" s="12">
        <f t="shared" si="1"/>
        <v>316</v>
      </c>
      <c r="F49" s="14">
        <f>Table_2__3[[#This Row],[Population'[7']]]/Table_2__3[[#This Row],[Area]]</f>
        <v>22.651898734177216</v>
      </c>
    </row>
    <row r="50" spans="1:6" x14ac:dyDescent="0.45">
      <c r="A50" s="1" t="s">
        <v>6940</v>
      </c>
      <c r="B50" s="1" t="s">
        <v>214</v>
      </c>
      <c r="C50" s="1" t="s">
        <v>6941</v>
      </c>
      <c r="D50" s="1" t="s">
        <v>3208</v>
      </c>
      <c r="E50" s="12">
        <f t="shared" si="1"/>
        <v>180</v>
      </c>
      <c r="F50" s="14">
        <f>Table_2__3[[#This Row],[Population'[7']]]/Table_2__3[[#This Row],[Area]]</f>
        <v>141.75</v>
      </c>
    </row>
    <row r="51" spans="1:6" x14ac:dyDescent="0.45">
      <c r="A51" s="1" t="s">
        <v>6942</v>
      </c>
      <c r="B51" s="1" t="s">
        <v>217</v>
      </c>
      <c r="C51" s="1" t="s">
        <v>6943</v>
      </c>
      <c r="D51" s="1" t="s">
        <v>6944</v>
      </c>
      <c r="E51" s="12">
        <f t="shared" si="1"/>
        <v>275</v>
      </c>
      <c r="F51" s="14">
        <f>Table_2__3[[#This Row],[Population'[7']]]/Table_2__3[[#This Row],[Area]]</f>
        <v>59.16</v>
      </c>
    </row>
    <row r="52" spans="1:6" x14ac:dyDescent="0.45">
      <c r="A52" s="1" t="s">
        <v>4469</v>
      </c>
      <c r="B52" s="1" t="s">
        <v>221</v>
      </c>
      <c r="C52" s="1" t="s">
        <v>6945</v>
      </c>
      <c r="D52" s="1" t="s">
        <v>6946</v>
      </c>
      <c r="E52" s="12">
        <f t="shared" si="1"/>
        <v>133</v>
      </c>
      <c r="F52" s="14">
        <f>Table_2__3[[#This Row],[Population'[7']]]/Table_2__3[[#This Row],[Area]]</f>
        <v>82.443609022556387</v>
      </c>
    </row>
    <row r="53" spans="1:6" x14ac:dyDescent="0.45">
      <c r="A53" s="1" t="s">
        <v>176</v>
      </c>
      <c r="B53" s="1" t="s">
        <v>225</v>
      </c>
      <c r="C53" s="1" t="s">
        <v>6947</v>
      </c>
      <c r="D53" s="1" t="s">
        <v>2393</v>
      </c>
      <c r="E53" s="12">
        <f t="shared" si="1"/>
        <v>437</v>
      </c>
      <c r="F53" s="14">
        <f>Table_2__3[[#This Row],[Population'[7']]]/Table_2__3[[#This Row],[Area]]</f>
        <v>56.617848970251714</v>
      </c>
    </row>
    <row r="54" spans="1:6" x14ac:dyDescent="0.45">
      <c r="A54" s="1" t="s">
        <v>6948</v>
      </c>
      <c r="B54" s="1" t="s">
        <v>231</v>
      </c>
      <c r="C54" s="1" t="s">
        <v>6949</v>
      </c>
      <c r="D54" s="1" t="s">
        <v>1253</v>
      </c>
      <c r="E54" s="12">
        <f t="shared" si="1"/>
        <v>520</v>
      </c>
      <c r="F54" s="14">
        <f>Table_2__3[[#This Row],[Population'[7']]]/Table_2__3[[#This Row],[Area]]</f>
        <v>722.36346153846159</v>
      </c>
    </row>
    <row r="55" spans="1:6" x14ac:dyDescent="0.45">
      <c r="A55" s="1" t="s">
        <v>2719</v>
      </c>
      <c r="B55" s="1" t="s">
        <v>234</v>
      </c>
      <c r="C55" s="1" t="s">
        <v>6950</v>
      </c>
      <c r="D55" s="1" t="s">
        <v>3503</v>
      </c>
      <c r="E55" s="12">
        <f t="shared" si="1"/>
        <v>498</v>
      </c>
      <c r="F55" s="14">
        <f>Table_2__3[[#This Row],[Population'[7']]]/Table_2__3[[#This Row],[Area]]</f>
        <v>69.481927710843379</v>
      </c>
    </row>
    <row r="56" spans="1:6" x14ac:dyDescent="0.45">
      <c r="A56" s="1" t="s">
        <v>6951</v>
      </c>
      <c r="B56" s="1" t="s">
        <v>238</v>
      </c>
      <c r="C56" s="1" t="s">
        <v>6952</v>
      </c>
      <c r="D56" s="1" t="s">
        <v>2697</v>
      </c>
      <c r="E56" s="12">
        <f t="shared" si="1"/>
        <v>432</v>
      </c>
      <c r="F56" s="14">
        <f>Table_2__3[[#This Row],[Population'[7']]]/Table_2__3[[#This Row],[Area]]</f>
        <v>28.469907407407408</v>
      </c>
    </row>
    <row r="57" spans="1:6" x14ac:dyDescent="0.45">
      <c r="A57" s="1" t="s">
        <v>192</v>
      </c>
      <c r="B57" s="1" t="s">
        <v>242</v>
      </c>
      <c r="C57" s="1" t="s">
        <v>6953</v>
      </c>
      <c r="D57" s="1" t="s">
        <v>6954</v>
      </c>
      <c r="E57" s="12">
        <f t="shared" si="1"/>
        <v>322</v>
      </c>
      <c r="F57" s="14">
        <f>Table_2__3[[#This Row],[Population'[7']]]/Table_2__3[[#This Row],[Area]]</f>
        <v>40.788819875776397</v>
      </c>
    </row>
    <row r="58" spans="1:6" x14ac:dyDescent="0.45">
      <c r="A58" s="1" t="s">
        <v>6955</v>
      </c>
      <c r="B58" s="1" t="s">
        <v>246</v>
      </c>
      <c r="C58" s="1" t="s">
        <v>6956</v>
      </c>
      <c r="D58" s="1" t="s">
        <v>2541</v>
      </c>
      <c r="E58" s="12">
        <f t="shared" si="1"/>
        <v>86</v>
      </c>
      <c r="F58" s="14">
        <f>Table_2__3[[#This Row],[Population'[7']]]/Table_2__3[[#This Row],[Area]]</f>
        <v>103.04651162790698</v>
      </c>
    </row>
    <row r="59" spans="1:6" x14ac:dyDescent="0.45">
      <c r="A59" s="1" t="s">
        <v>4679</v>
      </c>
      <c r="B59" s="1" t="s">
        <v>250</v>
      </c>
      <c r="C59" s="1" t="s">
        <v>6957</v>
      </c>
      <c r="D59" s="1" t="s">
        <v>2263</v>
      </c>
      <c r="E59" s="12">
        <f t="shared" si="1"/>
        <v>624</v>
      </c>
      <c r="F59" s="14">
        <f>Table_2__3[[#This Row],[Population'[7']]]/Table_2__3[[#This Row],[Area]]</f>
        <v>49.809294871794869</v>
      </c>
    </row>
    <row r="60" spans="1:6" x14ac:dyDescent="0.45">
      <c r="A60" s="1" t="s">
        <v>1374</v>
      </c>
      <c r="B60" s="1" t="s">
        <v>254</v>
      </c>
      <c r="C60" s="1" t="s">
        <v>6958</v>
      </c>
      <c r="D60" s="1" t="s">
        <v>3073</v>
      </c>
      <c r="E60" s="12">
        <f t="shared" si="1"/>
        <v>130</v>
      </c>
      <c r="F60" s="14">
        <f>Table_2__3[[#This Row],[Population'[7']]]/Table_2__3[[#This Row],[Area]]</f>
        <v>81.58461538461539</v>
      </c>
    </row>
    <row r="61" spans="1:6" x14ac:dyDescent="0.45">
      <c r="A61" s="1" t="s">
        <v>11</v>
      </c>
      <c r="B61" s="1" t="s">
        <v>258</v>
      </c>
      <c r="C61" s="1" t="s">
        <v>6959</v>
      </c>
      <c r="D61" s="1" t="s">
        <v>1759</v>
      </c>
      <c r="E61" s="12">
        <f t="shared" si="1"/>
        <v>388</v>
      </c>
      <c r="F61" s="14">
        <f>Table_2__3[[#This Row],[Population'[7']]]/Table_2__3[[#This Row],[Area]]</f>
        <v>251.68298969072166</v>
      </c>
    </row>
    <row r="62" spans="1:6" x14ac:dyDescent="0.45">
      <c r="A62" s="1" t="s">
        <v>3118</v>
      </c>
      <c r="B62" s="1" t="s">
        <v>265</v>
      </c>
      <c r="C62" s="1" t="s">
        <v>6960</v>
      </c>
      <c r="D62" s="1" t="s">
        <v>2155</v>
      </c>
      <c r="E62" s="12">
        <f t="shared" si="1"/>
        <v>472</v>
      </c>
      <c r="F62" s="14">
        <f>Table_2__3[[#This Row],[Population'[7']]]/Table_2__3[[#This Row],[Area]]</f>
        <v>31.324152542372882</v>
      </c>
    </row>
    <row r="63" spans="1:6" x14ac:dyDescent="0.45">
      <c r="A63" s="1" t="s">
        <v>6961</v>
      </c>
      <c r="B63" s="1" t="s">
        <v>269</v>
      </c>
      <c r="C63" s="1" t="s">
        <v>6962</v>
      </c>
      <c r="D63" s="1" t="s">
        <v>2038</v>
      </c>
      <c r="E63" s="12">
        <f t="shared" si="1"/>
        <v>210</v>
      </c>
      <c r="F63" s="14">
        <f>Table_2__3[[#This Row],[Population'[7']]]/Table_2__3[[#This Row],[Area]]</f>
        <v>97.104761904761901</v>
      </c>
    </row>
    <row r="64" spans="1:6" x14ac:dyDescent="0.45">
      <c r="A64" s="1" t="s">
        <v>4774</v>
      </c>
      <c r="B64" s="1" t="s">
        <v>277</v>
      </c>
      <c r="C64" s="1" t="s">
        <v>6963</v>
      </c>
      <c r="D64" s="1" t="s">
        <v>6964</v>
      </c>
      <c r="E64" s="12">
        <f t="shared" si="1"/>
        <v>207</v>
      </c>
      <c r="F64" s="14">
        <f>Table_2__3[[#This Row],[Population'[7']]]/Table_2__3[[#This Row],[Area]]</f>
        <v>58.719806763285021</v>
      </c>
    </row>
    <row r="65" spans="1:6" x14ac:dyDescent="0.45">
      <c r="A65" s="1" t="s">
        <v>5796</v>
      </c>
      <c r="B65" s="1" t="s">
        <v>282</v>
      </c>
      <c r="C65" s="1" t="s">
        <v>6965</v>
      </c>
      <c r="D65" s="1" t="s">
        <v>3071</v>
      </c>
      <c r="E65" s="12">
        <f t="shared" ref="E65:E96" si="2">VALUE(LEFT(D65,SEARCH("sq",D65)-2))</f>
        <v>192</v>
      </c>
      <c r="F65" s="14">
        <f>Table_2__3[[#This Row],[Population'[7']]]/Table_2__3[[#This Row],[Area]]</f>
        <v>63.708333333333336</v>
      </c>
    </row>
    <row r="66" spans="1:6" x14ac:dyDescent="0.45">
      <c r="A66" s="1" t="s">
        <v>6966</v>
      </c>
      <c r="B66" s="1" t="s">
        <v>956</v>
      </c>
      <c r="C66" s="1" t="s">
        <v>2686</v>
      </c>
      <c r="D66" s="1" t="s">
        <v>6967</v>
      </c>
      <c r="E66" s="12">
        <f t="shared" si="2"/>
        <v>315</v>
      </c>
      <c r="F66" s="14">
        <f>Table_2__3[[#This Row],[Population'[7']]]/Table_2__3[[#This Row],[Area]]</f>
        <v>49.755555555555553</v>
      </c>
    </row>
    <row r="67" spans="1:6" x14ac:dyDescent="0.45">
      <c r="A67" s="1" t="s">
        <v>1277</v>
      </c>
      <c r="B67" s="1" t="s">
        <v>963</v>
      </c>
      <c r="C67" s="1" t="s">
        <v>6968</v>
      </c>
      <c r="D67" s="1" t="s">
        <v>1796</v>
      </c>
      <c r="E67" s="12">
        <f t="shared" si="2"/>
        <v>342</v>
      </c>
      <c r="F67" s="14">
        <f>Table_2__3[[#This Row],[Population'[7']]]/Table_2__3[[#This Row],[Area]]</f>
        <v>103.46491228070175</v>
      </c>
    </row>
    <row r="68" spans="1:6" x14ac:dyDescent="0.45">
      <c r="A68" s="1" t="s">
        <v>2748</v>
      </c>
      <c r="B68" s="1" t="s">
        <v>970</v>
      </c>
      <c r="C68" s="1" t="s">
        <v>6969</v>
      </c>
      <c r="D68" s="1" t="s">
        <v>1913</v>
      </c>
      <c r="E68" s="12">
        <f t="shared" si="2"/>
        <v>311</v>
      </c>
      <c r="F68" s="14">
        <f>Table_2__3[[#This Row],[Population'[7']]]/Table_2__3[[#This Row],[Area]]</f>
        <v>76.289389067524112</v>
      </c>
    </row>
    <row r="69" spans="1:6" x14ac:dyDescent="0.45">
      <c r="A69" s="1" t="s">
        <v>6970</v>
      </c>
      <c r="B69" s="1" t="s">
        <v>976</v>
      </c>
      <c r="C69" s="1" t="s">
        <v>6971</v>
      </c>
      <c r="D69" s="1" t="s">
        <v>6972</v>
      </c>
      <c r="E69" s="12">
        <f t="shared" si="2"/>
        <v>483</v>
      </c>
      <c r="F69" s="14">
        <f>Table_2__3[[#This Row],[Population'[7']]]/Table_2__3[[#This Row],[Area]]</f>
        <v>37.360248447204967</v>
      </c>
    </row>
    <row r="70" spans="1:6" x14ac:dyDescent="0.45">
      <c r="A70" s="1" t="s">
        <v>6973</v>
      </c>
      <c r="B70" s="1" t="s">
        <v>983</v>
      </c>
      <c r="C70" s="1" t="s">
        <v>6974</v>
      </c>
      <c r="D70" s="1" t="s">
        <v>2925</v>
      </c>
      <c r="E70" s="12">
        <f t="shared" si="2"/>
        <v>978</v>
      </c>
      <c r="F70" s="14">
        <f>Table_2__3[[#This Row],[Population'[7']]]/Table_2__3[[#This Row],[Area]]</f>
        <v>63.59304703476483</v>
      </c>
    </row>
    <row r="71" spans="1:6" x14ac:dyDescent="0.45">
      <c r="A71" s="1" t="s">
        <v>6975</v>
      </c>
      <c r="B71" s="1" t="s">
        <v>990</v>
      </c>
      <c r="C71" s="1" t="s">
        <v>6976</v>
      </c>
      <c r="D71" s="1" t="s">
        <v>2588</v>
      </c>
      <c r="E71" s="12">
        <f t="shared" si="2"/>
        <v>261</v>
      </c>
      <c r="F71" s="14">
        <f>Table_2__3[[#This Row],[Population'[7']]]/Table_2__3[[#This Row],[Area]]</f>
        <v>107.3984674329502</v>
      </c>
    </row>
    <row r="72" spans="1:6" x14ac:dyDescent="0.45">
      <c r="A72" s="1" t="s">
        <v>6977</v>
      </c>
      <c r="B72" s="1" t="s">
        <v>998</v>
      </c>
      <c r="C72" s="1" t="s">
        <v>2112</v>
      </c>
      <c r="D72" s="1" t="s">
        <v>6978</v>
      </c>
      <c r="E72" s="12">
        <f t="shared" si="2"/>
        <v>353</v>
      </c>
      <c r="F72" s="14">
        <f>Table_2__3[[#This Row],[Population'[7']]]/Table_2__3[[#This Row],[Area]]</f>
        <v>65.019830028328613</v>
      </c>
    </row>
    <row r="73" spans="1:6" x14ac:dyDescent="0.45">
      <c r="A73" s="1" t="s">
        <v>6979</v>
      </c>
      <c r="B73" s="1" t="s">
        <v>1006</v>
      </c>
      <c r="C73" s="1" t="s">
        <v>6980</v>
      </c>
      <c r="D73" s="1" t="s">
        <v>4370</v>
      </c>
      <c r="E73" s="12">
        <f t="shared" si="2"/>
        <v>266</v>
      </c>
      <c r="F73" s="14">
        <f>Table_2__3[[#This Row],[Population'[7']]]/Table_2__3[[#This Row],[Area]]</f>
        <v>142.33834586466165</v>
      </c>
    </row>
    <row r="74" spans="1:6" x14ac:dyDescent="0.45">
      <c r="A74" s="1" t="s">
        <v>6981</v>
      </c>
      <c r="B74" s="1" t="s">
        <v>1787</v>
      </c>
      <c r="C74" s="1" t="s">
        <v>6982</v>
      </c>
      <c r="D74" s="1" t="s">
        <v>1588</v>
      </c>
      <c r="E74" s="12">
        <f t="shared" si="2"/>
        <v>338</v>
      </c>
      <c r="F74" s="14">
        <f>Table_2__3[[#This Row],[Population'[7']]]/Table_2__3[[#This Row],[Area]]</f>
        <v>1336.4526627218936</v>
      </c>
    </row>
    <row r="75" spans="1:6" x14ac:dyDescent="0.45">
      <c r="A75" s="1" t="s">
        <v>631</v>
      </c>
      <c r="B75" s="1" t="s">
        <v>1791</v>
      </c>
      <c r="C75" s="1" t="s">
        <v>6983</v>
      </c>
      <c r="D75" s="1" t="s">
        <v>2317</v>
      </c>
      <c r="E75" s="12">
        <f t="shared" si="2"/>
        <v>321</v>
      </c>
      <c r="F75" s="14">
        <f>Table_2__3[[#This Row],[Population'[7']]]/Table_2__3[[#This Row],[Area]]</f>
        <v>106.95327102803738</v>
      </c>
    </row>
    <row r="76" spans="1:6" x14ac:dyDescent="0.45">
      <c r="A76" s="1" t="s">
        <v>6984</v>
      </c>
      <c r="B76" s="1" t="s">
        <v>1794</v>
      </c>
      <c r="C76" s="1" t="s">
        <v>6985</v>
      </c>
      <c r="D76" s="1" t="s">
        <v>4709</v>
      </c>
      <c r="E76" s="12">
        <f t="shared" si="2"/>
        <v>267</v>
      </c>
      <c r="F76" s="14">
        <f>Table_2__3[[#This Row],[Population'[7']]]/Table_2__3[[#This Row],[Area]]</f>
        <v>27.632958801498127</v>
      </c>
    </row>
    <row r="77" spans="1:6" x14ac:dyDescent="0.45">
      <c r="A77" s="1" t="s">
        <v>1676</v>
      </c>
      <c r="B77" s="1" t="s">
        <v>1798</v>
      </c>
      <c r="C77" s="1" t="s">
        <v>6986</v>
      </c>
      <c r="D77" s="1" t="s">
        <v>3071</v>
      </c>
      <c r="E77" s="12">
        <f t="shared" si="2"/>
        <v>192</v>
      </c>
      <c r="F77" s="14">
        <f>Table_2__3[[#This Row],[Population'[7']]]/Table_2__3[[#This Row],[Area]]</f>
        <v>46.395833333333336</v>
      </c>
    </row>
    <row r="78" spans="1:6" x14ac:dyDescent="0.45">
      <c r="A78" s="1" t="s">
        <v>6987</v>
      </c>
      <c r="B78" s="1" t="s">
        <v>1802</v>
      </c>
      <c r="C78" s="1" t="s">
        <v>6988</v>
      </c>
      <c r="D78" s="1" t="s">
        <v>2395</v>
      </c>
      <c r="E78" s="12">
        <f t="shared" si="2"/>
        <v>251</v>
      </c>
      <c r="F78" s="14">
        <f>Table_2__3[[#This Row],[Population'[7']]]/Table_2__3[[#This Row],[Area]]</f>
        <v>376.13147410358567</v>
      </c>
    </row>
    <row r="79" spans="1:6" x14ac:dyDescent="0.45">
      <c r="A79" s="1" t="s">
        <v>6989</v>
      </c>
      <c r="B79" s="1" t="s">
        <v>1805</v>
      </c>
      <c r="C79" s="1" t="s">
        <v>6990</v>
      </c>
      <c r="D79" s="1" t="s">
        <v>2140</v>
      </c>
      <c r="E79" s="12">
        <f t="shared" si="2"/>
        <v>600</v>
      </c>
      <c r="F79" s="14">
        <f>Table_2__3[[#This Row],[Population'[7']]]/Table_2__3[[#This Row],[Area]]</f>
        <v>37.256666666666668</v>
      </c>
    </row>
    <row r="80" spans="1:6" x14ac:dyDescent="0.45">
      <c r="A80" s="1" t="s">
        <v>4548</v>
      </c>
      <c r="B80" s="1" t="s">
        <v>1809</v>
      </c>
      <c r="C80" s="1" t="s">
        <v>6991</v>
      </c>
      <c r="D80" s="1" t="s">
        <v>2917</v>
      </c>
      <c r="E80" s="12">
        <f t="shared" si="2"/>
        <v>851</v>
      </c>
      <c r="F80" s="14">
        <f>Table_2__3[[#This Row],[Population'[7']]]/Table_2__3[[#This Row],[Area]]</f>
        <v>92.353701527614575</v>
      </c>
    </row>
    <row r="81" spans="1:6" x14ac:dyDescent="0.45">
      <c r="A81" s="1" t="s">
        <v>241</v>
      </c>
      <c r="B81" s="1" t="s">
        <v>1812</v>
      </c>
      <c r="C81" s="1" t="s">
        <v>6992</v>
      </c>
      <c r="D81" s="1" t="s">
        <v>3192</v>
      </c>
      <c r="E81" s="12">
        <f t="shared" si="2"/>
        <v>475</v>
      </c>
      <c r="F81" s="14">
        <f>Table_2__3[[#This Row],[Population'[7']]]/Table_2__3[[#This Row],[Area]]</f>
        <v>58.717894736842105</v>
      </c>
    </row>
    <row r="82" spans="1:6" x14ac:dyDescent="0.45">
      <c r="A82" s="1" t="s">
        <v>931</v>
      </c>
      <c r="B82" s="1" t="s">
        <v>1816</v>
      </c>
      <c r="C82" s="1" t="s">
        <v>6993</v>
      </c>
      <c r="D82" s="1" t="s">
        <v>4553</v>
      </c>
      <c r="E82" s="12">
        <f t="shared" si="2"/>
        <v>537</v>
      </c>
      <c r="F82" s="14">
        <f>Table_2__3[[#This Row],[Population'[7']]]/Table_2__3[[#This Row],[Area]]</f>
        <v>41.20297951582868</v>
      </c>
    </row>
    <row r="83" spans="1:6" x14ac:dyDescent="0.45">
      <c r="A83" s="1" t="s">
        <v>6994</v>
      </c>
      <c r="B83" s="1" t="s">
        <v>1818</v>
      </c>
      <c r="C83" s="1" t="s">
        <v>6995</v>
      </c>
      <c r="D83" s="1" t="s">
        <v>1868</v>
      </c>
      <c r="E83" s="12">
        <f t="shared" si="2"/>
        <v>512</v>
      </c>
      <c r="F83" s="14">
        <f>Table_2__3[[#This Row],[Population'[7']]]/Table_2__3[[#This Row],[Area]]</f>
        <v>84.35546875</v>
      </c>
    </row>
    <row r="84" spans="1:6" x14ac:dyDescent="0.45">
      <c r="A84" s="1" t="s">
        <v>6996</v>
      </c>
      <c r="B84" s="1" t="s">
        <v>1821</v>
      </c>
      <c r="C84" s="1" t="s">
        <v>6997</v>
      </c>
      <c r="D84" s="1" t="s">
        <v>1611</v>
      </c>
      <c r="E84" s="12">
        <f t="shared" si="2"/>
        <v>452</v>
      </c>
      <c r="F84" s="14">
        <f>Table_2__3[[#This Row],[Population'[7']]]/Table_2__3[[#This Row],[Area]]</f>
        <v>69.623893805309734</v>
      </c>
    </row>
    <row r="85" spans="1:6" x14ac:dyDescent="0.45">
      <c r="A85" s="1" t="s">
        <v>6998</v>
      </c>
      <c r="B85" s="1" t="s">
        <v>1824</v>
      </c>
      <c r="C85" s="1" t="s">
        <v>6999</v>
      </c>
      <c r="D85" s="1" t="s">
        <v>2140</v>
      </c>
      <c r="E85" s="12">
        <f t="shared" si="2"/>
        <v>600</v>
      </c>
      <c r="F85" s="14">
        <f>Table_2__3[[#This Row],[Population'[7']]]/Table_2__3[[#This Row],[Area]]</f>
        <v>30.181666666666668</v>
      </c>
    </row>
    <row r="86" spans="1:6" x14ac:dyDescent="0.45">
      <c r="A86" s="1" t="s">
        <v>7000</v>
      </c>
      <c r="B86" s="1" t="s">
        <v>1828</v>
      </c>
      <c r="C86" s="1" t="s">
        <v>7001</v>
      </c>
      <c r="D86" s="1" t="s">
        <v>1839</v>
      </c>
      <c r="E86" s="12">
        <f t="shared" si="2"/>
        <v>401</v>
      </c>
      <c r="F86" s="14">
        <f>Table_2__3[[#This Row],[Population'[7']]]/Table_2__3[[#This Row],[Area]]</f>
        <v>325.37406483790522</v>
      </c>
    </row>
    <row r="87" spans="1:6" x14ac:dyDescent="0.45">
      <c r="A87" s="1" t="s">
        <v>2997</v>
      </c>
      <c r="B87" s="1" t="s">
        <v>1831</v>
      </c>
      <c r="C87" s="1" t="s">
        <v>7002</v>
      </c>
      <c r="D87" s="1" t="s">
        <v>3226</v>
      </c>
      <c r="E87" s="12">
        <f t="shared" si="2"/>
        <v>270</v>
      </c>
      <c r="F87" s="14">
        <f>Table_2__3[[#This Row],[Population'[7']]]/Table_2__3[[#This Row],[Area]]</f>
        <v>525.93703703703704</v>
      </c>
    </row>
    <row r="88" spans="1:6" x14ac:dyDescent="0.45">
      <c r="A88" s="1" t="s">
        <v>4808</v>
      </c>
      <c r="B88" s="1" t="s">
        <v>1834</v>
      </c>
      <c r="C88" s="1" t="s">
        <v>7003</v>
      </c>
      <c r="D88" s="1" t="s">
        <v>3039</v>
      </c>
      <c r="E88" s="12">
        <f t="shared" si="2"/>
        <v>279</v>
      </c>
      <c r="F88" s="14">
        <f>Table_2__3[[#This Row],[Population'[7']]]/Table_2__3[[#This Row],[Area]]</f>
        <v>24.046594982078854</v>
      </c>
    </row>
    <row r="89" spans="1:6" x14ac:dyDescent="0.45">
      <c r="A89" s="1" t="s">
        <v>1396</v>
      </c>
      <c r="B89" s="1" t="s">
        <v>1837</v>
      </c>
      <c r="C89" s="1" t="s">
        <v>7004</v>
      </c>
      <c r="D89" s="1" t="s">
        <v>3036</v>
      </c>
      <c r="E89" s="12">
        <f t="shared" si="2"/>
        <v>491</v>
      </c>
      <c r="F89" s="14">
        <f>Table_2__3[[#This Row],[Population'[7']]]/Table_2__3[[#This Row],[Area]]</f>
        <v>23.859470468431773</v>
      </c>
    </row>
    <row r="90" spans="1:6" x14ac:dyDescent="0.45">
      <c r="A90" s="1" t="s">
        <v>2354</v>
      </c>
      <c r="B90" s="1" t="s">
        <v>472</v>
      </c>
      <c r="C90" s="1" t="s">
        <v>7005</v>
      </c>
      <c r="D90" s="1" t="s">
        <v>1253</v>
      </c>
      <c r="E90" s="12">
        <f t="shared" si="2"/>
        <v>520</v>
      </c>
      <c r="F90" s="14">
        <f>Table_2__3[[#This Row],[Population'[7']]]/Table_2__3[[#This Row],[Area]]</f>
        <v>82.498076923076923</v>
      </c>
    </row>
    <row r="91" spans="1:6" x14ac:dyDescent="0.45">
      <c r="A91" s="1" t="s">
        <v>1746</v>
      </c>
      <c r="B91" s="1" t="s">
        <v>1843</v>
      </c>
      <c r="C91" s="1" t="s">
        <v>7006</v>
      </c>
      <c r="D91" s="1" t="s">
        <v>7007</v>
      </c>
      <c r="E91" s="12">
        <f t="shared" si="2"/>
        <v>214</v>
      </c>
      <c r="F91" s="14">
        <f>Table_2__3[[#This Row],[Population'[7']]]/Table_2__3[[#This Row],[Area]]</f>
        <v>182.63084112149534</v>
      </c>
    </row>
    <row r="92" spans="1:6" x14ac:dyDescent="0.45">
      <c r="A92" s="1" t="s">
        <v>62</v>
      </c>
      <c r="B92" s="1" t="s">
        <v>1858</v>
      </c>
      <c r="C92" s="1" t="s">
        <v>7008</v>
      </c>
      <c r="D92" s="1" t="s">
        <v>2403</v>
      </c>
      <c r="E92" s="12">
        <f t="shared" si="2"/>
        <v>564</v>
      </c>
      <c r="F92" s="14">
        <f>Table_2__3[[#This Row],[Population'[7']]]/Table_2__3[[#This Row],[Area]]</f>
        <v>96.792553191489361</v>
      </c>
    </row>
    <row r="93" spans="1:6" x14ac:dyDescent="0.45">
      <c r="A93" s="1" t="s">
        <v>5823</v>
      </c>
      <c r="B93" s="1" t="s">
        <v>1846</v>
      </c>
      <c r="C93" s="1" t="s">
        <v>7009</v>
      </c>
      <c r="D93" s="1" t="s">
        <v>1681</v>
      </c>
      <c r="E93" s="12">
        <f t="shared" si="2"/>
        <v>229</v>
      </c>
      <c r="F93" s="14">
        <f>Table_2__3[[#This Row],[Population'[7']]]/Table_2__3[[#This Row],[Area]]</f>
        <v>76.982532751091696</v>
      </c>
    </row>
    <row r="94" spans="1:6" x14ac:dyDescent="0.45">
      <c r="A94" s="1" t="s">
        <v>6753</v>
      </c>
      <c r="B94" s="1" t="s">
        <v>488</v>
      </c>
      <c r="C94" s="1" t="s">
        <v>7010</v>
      </c>
      <c r="D94" s="1" t="s">
        <v>1848</v>
      </c>
      <c r="E94" s="12">
        <f t="shared" si="2"/>
        <v>403</v>
      </c>
      <c r="F94" s="14">
        <f>Table_2__3[[#This Row],[Population'[7']]]/Table_2__3[[#This Row],[Area]]</f>
        <v>98.555831265508687</v>
      </c>
    </row>
    <row r="95" spans="1:6" x14ac:dyDescent="0.45">
      <c r="A95" s="1" t="s">
        <v>7011</v>
      </c>
      <c r="B95" s="1" t="s">
        <v>1850</v>
      </c>
      <c r="C95" s="1" t="s">
        <v>7012</v>
      </c>
      <c r="D95" s="1" t="s">
        <v>2475</v>
      </c>
      <c r="E95" s="12">
        <f t="shared" si="2"/>
        <v>463</v>
      </c>
      <c r="F95" s="14">
        <f>Table_2__3[[#This Row],[Population'[7']]]/Table_2__3[[#This Row],[Area]]</f>
        <v>62.892008639308855</v>
      </c>
    </row>
    <row r="96" spans="1:6" x14ac:dyDescent="0.45">
      <c r="A96" s="1" t="s">
        <v>3459</v>
      </c>
      <c r="B96" s="1" t="s">
        <v>1861</v>
      </c>
      <c r="C96" s="1" t="s">
        <v>7013</v>
      </c>
      <c r="D96" s="1" t="s">
        <v>7014</v>
      </c>
      <c r="E96" s="12">
        <f t="shared" si="2"/>
        <v>106</v>
      </c>
      <c r="F96" s="14">
        <f>Table_2__3[[#This Row],[Population'[7']]]/Table_2__3[[#This Row],[Area]]</f>
        <v>639.97169811320759</v>
      </c>
    </row>
  </sheetData>
  <phoneticPr fontId="1" type="noConversion"/>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6EB4F-85D6-4E92-8934-73DB3A9A5A36}">
  <dimension ref="A1:F41"/>
  <sheetViews>
    <sheetView workbookViewId="0">
      <selection activeCell="I7" sqref="I7"/>
    </sheetView>
  </sheetViews>
  <sheetFormatPr defaultRowHeight="14.25" x14ac:dyDescent="0.45"/>
  <cols>
    <col min="1" max="1" width="17.9296875" bestFit="1" customWidth="1"/>
    <col min="2" max="2" width="11" bestFit="1" customWidth="1"/>
    <col min="3" max="3" width="17.796875" style="11" bestFit="1" customWidth="1"/>
    <col min="4" max="4" width="22.06640625" bestFit="1" customWidth="1"/>
    <col min="5" max="5" width="9.06640625" style="11"/>
  </cols>
  <sheetData>
    <row r="1" spans="1:6" x14ac:dyDescent="0.45">
      <c r="A1" t="s">
        <v>0</v>
      </c>
      <c r="B1" t="s">
        <v>5</v>
      </c>
      <c r="C1" s="11" t="s">
        <v>7015</v>
      </c>
      <c r="D1" t="s">
        <v>7016</v>
      </c>
      <c r="E1" s="11" t="s">
        <v>292</v>
      </c>
      <c r="F1" t="s">
        <v>7421</v>
      </c>
    </row>
    <row r="2" spans="1:6" x14ac:dyDescent="0.45">
      <c r="A2" s="1" t="s">
        <v>1065</v>
      </c>
      <c r="B2" s="1" t="s">
        <v>10</v>
      </c>
      <c r="C2" s="12" t="s">
        <v>6450</v>
      </c>
      <c r="D2" s="1" t="s">
        <v>2179</v>
      </c>
      <c r="E2" s="12">
        <f t="shared" ref="E2:E41" si="0">VALUE(LEFT(D2,SEARCH("sq",D2)-2))</f>
        <v>1925</v>
      </c>
      <c r="F2" s="14">
        <f>Counties_of_Washington[[#This Row],[Population (2019)]]/Counties_of_Washington[[#This Row],[Area]]</f>
        <v>10.380779220779221</v>
      </c>
    </row>
    <row r="3" spans="1:6" x14ac:dyDescent="0.45">
      <c r="A3" s="1" t="s">
        <v>7018</v>
      </c>
      <c r="B3" s="1" t="s">
        <v>16</v>
      </c>
      <c r="C3" s="12" t="s">
        <v>7019</v>
      </c>
      <c r="D3" s="1" t="s">
        <v>2701</v>
      </c>
      <c r="E3" s="12">
        <f t="shared" si="0"/>
        <v>636</v>
      </c>
      <c r="F3" s="14">
        <f>Counties_of_Washington[[#This Row],[Population (2019)]]/Counties_of_Washington[[#This Row],[Area]]</f>
        <v>35.5062893081761</v>
      </c>
    </row>
    <row r="4" spans="1:6" x14ac:dyDescent="0.45">
      <c r="A4" s="1" t="s">
        <v>557</v>
      </c>
      <c r="B4" s="1" t="s">
        <v>20</v>
      </c>
      <c r="C4" s="12" t="s">
        <v>7020</v>
      </c>
      <c r="D4" s="1" t="s">
        <v>7021</v>
      </c>
      <c r="E4" s="12">
        <f t="shared" si="0"/>
        <v>1700</v>
      </c>
      <c r="F4" s="14">
        <f>Counties_of_Washington[[#This Row],[Population (2019)]]/Counties_of_Washington[[#This Row],[Area]]</f>
        <v>120.22941176470589</v>
      </c>
    </row>
    <row r="5" spans="1:6" x14ac:dyDescent="0.45">
      <c r="A5" s="1" t="s">
        <v>7022</v>
      </c>
      <c r="B5" s="1" t="s">
        <v>25</v>
      </c>
      <c r="C5" s="12" t="s">
        <v>7023</v>
      </c>
      <c r="D5" s="1" t="s">
        <v>7024</v>
      </c>
      <c r="E5" s="12">
        <f t="shared" si="0"/>
        <v>2920</v>
      </c>
      <c r="F5" s="14">
        <f>Counties_of_Washington[[#This Row],[Population (2019)]]/Counties_of_Washington[[#This Row],[Area]]</f>
        <v>26.438356164383563</v>
      </c>
    </row>
    <row r="6" spans="1:6" x14ac:dyDescent="0.45">
      <c r="A6" s="1" t="s">
        <v>7025</v>
      </c>
      <c r="B6" s="1" t="s">
        <v>29</v>
      </c>
      <c r="C6" s="12" t="s">
        <v>7026</v>
      </c>
      <c r="D6" s="1" t="s">
        <v>2092</v>
      </c>
      <c r="E6" s="12">
        <f t="shared" si="0"/>
        <v>1738</v>
      </c>
      <c r="F6" s="14">
        <f>Counties_of_Washington[[#This Row],[Population (2019)]]/Counties_of_Washington[[#This Row],[Area]]</f>
        <v>44.494246260069048</v>
      </c>
    </row>
    <row r="7" spans="1:6" x14ac:dyDescent="0.45">
      <c r="A7" s="1" t="s">
        <v>596</v>
      </c>
      <c r="B7" s="1" t="s">
        <v>33</v>
      </c>
      <c r="C7" s="12" t="s">
        <v>7027</v>
      </c>
      <c r="D7" s="1" t="s">
        <v>4271</v>
      </c>
      <c r="E7" s="12">
        <f t="shared" si="0"/>
        <v>629</v>
      </c>
      <c r="F7" s="14">
        <f>Counties_of_Washington[[#This Row],[Population (2019)]]/Counties_of_Washington[[#This Row],[Area]]</f>
        <v>776.21780604133551</v>
      </c>
    </row>
    <row r="8" spans="1:6" x14ac:dyDescent="0.45">
      <c r="A8" s="1" t="s">
        <v>621</v>
      </c>
      <c r="B8" s="1" t="s">
        <v>37</v>
      </c>
      <c r="C8" s="12" t="s">
        <v>7029</v>
      </c>
      <c r="D8" s="1" t="s">
        <v>2218</v>
      </c>
      <c r="E8" s="12">
        <f t="shared" si="0"/>
        <v>869</v>
      </c>
      <c r="F8" s="14">
        <f>Counties_of_Washington[[#This Row],[Population (2019)]]/Counties_of_Washington[[#This Row],[Area]]</f>
        <v>4.5857307249712314</v>
      </c>
    </row>
    <row r="9" spans="1:6" x14ac:dyDescent="0.45">
      <c r="A9" s="1" t="s">
        <v>7030</v>
      </c>
      <c r="B9" s="1" t="s">
        <v>41</v>
      </c>
      <c r="C9" s="12" t="s">
        <v>7031</v>
      </c>
      <c r="D9" s="1" t="s">
        <v>7032</v>
      </c>
      <c r="E9" s="12">
        <f t="shared" si="0"/>
        <v>1139</v>
      </c>
      <c r="F9" s="14">
        <f>Counties_of_Washington[[#This Row],[Population (2019)]]/Counties_of_Washington[[#This Row],[Area]]</f>
        <v>97.096575943810365</v>
      </c>
    </row>
    <row r="10" spans="1:6" x14ac:dyDescent="0.45">
      <c r="A10" s="1" t="s">
        <v>1101</v>
      </c>
      <c r="B10" s="1" t="s">
        <v>45</v>
      </c>
      <c r="C10" s="12" t="s">
        <v>7033</v>
      </c>
      <c r="D10" s="1" t="s">
        <v>7034</v>
      </c>
      <c r="E10" s="12">
        <f t="shared" si="0"/>
        <v>1819</v>
      </c>
      <c r="F10" s="14">
        <f>Counties_of_Washington[[#This Row],[Population (2019)]]/Counties_of_Washington[[#This Row],[Area]]</f>
        <v>23.875206157229247</v>
      </c>
    </row>
    <row r="11" spans="1:6" x14ac:dyDescent="0.45">
      <c r="A11" s="1" t="s">
        <v>7035</v>
      </c>
      <c r="B11" s="1" t="s">
        <v>49</v>
      </c>
      <c r="C11" s="12" t="s">
        <v>7036</v>
      </c>
      <c r="D11" s="1" t="s">
        <v>7037</v>
      </c>
      <c r="E11" s="12">
        <f t="shared" si="0"/>
        <v>2204</v>
      </c>
      <c r="F11" s="14">
        <f>Counties_of_Washington[[#This Row],[Population (2019)]]/Counties_of_Washington[[#This Row],[Area]]</f>
        <v>3.4605263157894739</v>
      </c>
    </row>
    <row r="12" spans="1:6" x14ac:dyDescent="0.45">
      <c r="A12" s="1" t="s">
        <v>80</v>
      </c>
      <c r="B12" s="1" t="s">
        <v>53</v>
      </c>
      <c r="C12" s="12" t="s">
        <v>7038</v>
      </c>
      <c r="D12" s="1" t="s">
        <v>3674</v>
      </c>
      <c r="E12" s="12">
        <f t="shared" si="0"/>
        <v>1242</v>
      </c>
      <c r="F12" s="14">
        <f>Counties_of_Washington[[#This Row],[Population (2019)]]/Counties_of_Washington[[#This Row],[Area]]</f>
        <v>76.668276972624795</v>
      </c>
    </row>
    <row r="13" spans="1:6" x14ac:dyDescent="0.45">
      <c r="A13" s="1" t="s">
        <v>1111</v>
      </c>
      <c r="B13" s="1" t="s">
        <v>57</v>
      </c>
      <c r="C13" s="12" t="s">
        <v>7039</v>
      </c>
      <c r="D13" s="1" t="s">
        <v>4449</v>
      </c>
      <c r="E13" s="12">
        <f t="shared" si="0"/>
        <v>710</v>
      </c>
      <c r="F13" s="14">
        <f>Counties_of_Washington[[#This Row],[Population (2019)]]/Counties_of_Washington[[#This Row],[Area]]</f>
        <v>3.1338028169014085</v>
      </c>
    </row>
    <row r="14" spans="1:6" x14ac:dyDescent="0.45">
      <c r="A14" s="1" t="s">
        <v>708</v>
      </c>
      <c r="B14" s="1" t="s">
        <v>61</v>
      </c>
      <c r="C14" s="12" t="s">
        <v>7040</v>
      </c>
      <c r="D14" s="1" t="s">
        <v>7041</v>
      </c>
      <c r="E14" s="12">
        <f t="shared" si="0"/>
        <v>2680</v>
      </c>
      <c r="F14" s="14">
        <f>Counties_of_Washington[[#This Row],[Population (2019)]]/Counties_of_Washington[[#This Row],[Area]]</f>
        <v>36.467537313432835</v>
      </c>
    </row>
    <row r="15" spans="1:6" x14ac:dyDescent="0.45">
      <c r="A15" s="1" t="s">
        <v>7042</v>
      </c>
      <c r="B15" s="1" t="s">
        <v>66</v>
      </c>
      <c r="C15" s="12" t="s">
        <v>7043</v>
      </c>
      <c r="D15" s="1" t="s">
        <v>2089</v>
      </c>
      <c r="E15" s="12">
        <f t="shared" si="0"/>
        <v>1902</v>
      </c>
      <c r="F15" s="14">
        <f>Counties_of_Washington[[#This Row],[Population (2019)]]/Counties_of_Washington[[#This Row],[Area]]</f>
        <v>39.464248159831754</v>
      </c>
    </row>
    <row r="16" spans="1:6" x14ac:dyDescent="0.45">
      <c r="A16" s="1" t="s">
        <v>7044</v>
      </c>
      <c r="B16" s="1" t="s">
        <v>70</v>
      </c>
      <c r="C16" s="12" t="s">
        <v>7045</v>
      </c>
      <c r="D16" s="1" t="s">
        <v>3101</v>
      </c>
      <c r="E16" s="12">
        <f t="shared" si="0"/>
        <v>209</v>
      </c>
      <c r="F16" s="14">
        <f>Counties_of_Washington[[#This Row],[Population (2019)]]/Counties_of_Washington[[#This Row],[Area]]</f>
        <v>407.3732057416268</v>
      </c>
    </row>
    <row r="17" spans="1:6" x14ac:dyDescent="0.45">
      <c r="A17" s="1" t="s">
        <v>160</v>
      </c>
      <c r="B17" s="1" t="s">
        <v>74</v>
      </c>
      <c r="C17" s="12" t="s">
        <v>7046</v>
      </c>
      <c r="D17" s="1" t="s">
        <v>7047</v>
      </c>
      <c r="E17" s="12">
        <f t="shared" si="0"/>
        <v>1804</v>
      </c>
      <c r="F17" s="14">
        <f>Counties_of_Washington[[#This Row],[Population (2019)]]/Counties_of_Washington[[#This Row],[Area]]</f>
        <v>17.860864745011085</v>
      </c>
    </row>
    <row r="18" spans="1:6" x14ac:dyDescent="0.45">
      <c r="A18" s="1" t="s">
        <v>6465</v>
      </c>
      <c r="B18" s="1" t="s">
        <v>79</v>
      </c>
      <c r="C18" s="12" t="s">
        <v>7048</v>
      </c>
      <c r="D18" s="1" t="s">
        <v>7049</v>
      </c>
      <c r="E18" s="12">
        <f t="shared" si="0"/>
        <v>2115</v>
      </c>
      <c r="F18" s="14">
        <f>Counties_of_Washington[[#This Row],[Population (2019)]]/Counties_of_Washington[[#This Row],[Area]]</f>
        <v>1065.1451536643026</v>
      </c>
    </row>
    <row r="19" spans="1:6" x14ac:dyDescent="0.45">
      <c r="A19" s="1" t="s">
        <v>7050</v>
      </c>
      <c r="B19" s="1" t="s">
        <v>84</v>
      </c>
      <c r="C19" s="12" t="s">
        <v>7051</v>
      </c>
      <c r="D19" s="1" t="s">
        <v>2530</v>
      </c>
      <c r="E19" s="12">
        <f t="shared" si="0"/>
        <v>395</v>
      </c>
      <c r="F19" s="14">
        <f>Counties_of_Washington[[#This Row],[Population (2019)]]/Counties_of_Washington[[#This Row],[Area]]</f>
        <v>687.27341772151897</v>
      </c>
    </row>
    <row r="20" spans="1:6" x14ac:dyDescent="0.45">
      <c r="A20" s="1" t="s">
        <v>7052</v>
      </c>
      <c r="B20" s="1" t="s">
        <v>89</v>
      </c>
      <c r="C20" s="12" t="s">
        <v>7054</v>
      </c>
      <c r="D20" s="1" t="s">
        <v>7055</v>
      </c>
      <c r="E20" s="12">
        <f t="shared" si="0"/>
        <v>2297</v>
      </c>
      <c r="F20" s="14">
        <f>Counties_of_Washington[[#This Row],[Population (2019)]]/Counties_of_Washington[[#This Row],[Area]]</f>
        <v>20.868524161950369</v>
      </c>
    </row>
    <row r="21" spans="1:6" x14ac:dyDescent="0.45">
      <c r="A21" s="1" t="s">
        <v>7056</v>
      </c>
      <c r="B21" s="1" t="s">
        <v>93</v>
      </c>
      <c r="C21" s="12" t="s">
        <v>7057</v>
      </c>
      <c r="D21" s="1" t="s">
        <v>6820</v>
      </c>
      <c r="E21" s="12">
        <f t="shared" si="0"/>
        <v>1872</v>
      </c>
      <c r="F21" s="14">
        <f>Counties_of_Washington[[#This Row],[Population (2019)]]/Counties_of_Washington[[#This Row],[Area]]</f>
        <v>11.979166666666666</v>
      </c>
    </row>
    <row r="22" spans="1:6" x14ac:dyDescent="0.45">
      <c r="A22" s="1" t="s">
        <v>2149</v>
      </c>
      <c r="B22" s="1" t="s">
        <v>98</v>
      </c>
      <c r="C22" s="12" t="s">
        <v>7058</v>
      </c>
      <c r="D22" s="1" t="s">
        <v>7059</v>
      </c>
      <c r="E22" s="12">
        <f t="shared" si="0"/>
        <v>2403</v>
      </c>
      <c r="F22" s="14">
        <f>Counties_of_Washington[[#This Row],[Population (2019)]]/Counties_of_Washington[[#This Row],[Area]]</f>
        <v>33.585934248855594</v>
      </c>
    </row>
    <row r="23" spans="1:6" x14ac:dyDescent="0.45">
      <c r="A23" s="1" t="s">
        <v>789</v>
      </c>
      <c r="B23" s="1" t="s">
        <v>103</v>
      </c>
      <c r="C23" s="12" t="s">
        <v>7060</v>
      </c>
      <c r="D23" s="1" t="s">
        <v>7061</v>
      </c>
      <c r="E23" s="12">
        <f t="shared" si="0"/>
        <v>2311</v>
      </c>
      <c r="F23" s="14">
        <f>Counties_of_Washington[[#This Row],[Population (2019)]]/Counties_of_Washington[[#This Row],[Area]]</f>
        <v>4.7334487234963216</v>
      </c>
    </row>
    <row r="24" spans="1:6" x14ac:dyDescent="0.45">
      <c r="A24" s="1" t="s">
        <v>2342</v>
      </c>
      <c r="B24" s="1" t="s">
        <v>106</v>
      </c>
      <c r="C24" s="12" t="s">
        <v>7062</v>
      </c>
      <c r="D24" s="1" t="s">
        <v>4665</v>
      </c>
      <c r="E24" s="12">
        <f t="shared" si="0"/>
        <v>959</v>
      </c>
      <c r="F24" s="14">
        <f>Counties_of_Washington[[#This Row],[Population (2019)]]/Counties_of_Washington[[#This Row],[Area]]</f>
        <v>69.622523461939522</v>
      </c>
    </row>
    <row r="25" spans="1:6" x14ac:dyDescent="0.45">
      <c r="A25" s="1" t="s">
        <v>7063</v>
      </c>
      <c r="B25" s="1" t="s">
        <v>110</v>
      </c>
      <c r="C25" s="12" t="s">
        <v>7064</v>
      </c>
      <c r="D25" s="1" t="s">
        <v>7065</v>
      </c>
      <c r="E25" s="12">
        <f t="shared" si="0"/>
        <v>5268</v>
      </c>
      <c r="F25" s="14">
        <f>Counties_of_Washington[[#This Row],[Population (2019)]]/Counties_of_Washington[[#This Row],[Area]]</f>
        <v>8.0187927107061512</v>
      </c>
    </row>
    <row r="26" spans="1:6" x14ac:dyDescent="0.45">
      <c r="A26" s="1" t="s">
        <v>7066</v>
      </c>
      <c r="B26" s="1" t="s">
        <v>114</v>
      </c>
      <c r="C26" s="12" t="s">
        <v>7067</v>
      </c>
      <c r="D26" s="1" t="s">
        <v>4784</v>
      </c>
      <c r="E26" s="12">
        <f t="shared" si="0"/>
        <v>933</v>
      </c>
      <c r="F26" s="14">
        <f>Counties_of_Washington[[#This Row],[Population (2019)]]/Counties_of_Washington[[#This Row],[Area]]</f>
        <v>24.084673097534832</v>
      </c>
    </row>
    <row r="27" spans="1:6" x14ac:dyDescent="0.45">
      <c r="A27" s="1" t="s">
        <v>7068</v>
      </c>
      <c r="B27" s="1" t="s">
        <v>118</v>
      </c>
      <c r="C27" s="12" t="s">
        <v>7069</v>
      </c>
      <c r="D27" s="1" t="s">
        <v>7070</v>
      </c>
      <c r="E27" s="12">
        <f t="shared" si="0"/>
        <v>1400</v>
      </c>
      <c r="F27" s="14">
        <f>Counties_of_Washington[[#This Row],[Population (2019)]]/Counties_of_Washington[[#This Row],[Area]]</f>
        <v>9.8028571428571425</v>
      </c>
    </row>
    <row r="28" spans="1:6" x14ac:dyDescent="0.45">
      <c r="A28" s="1" t="s">
        <v>1905</v>
      </c>
      <c r="B28" s="1" t="s">
        <v>122</v>
      </c>
      <c r="C28" s="12" t="s">
        <v>7071</v>
      </c>
      <c r="D28" s="1" t="s">
        <v>7072</v>
      </c>
      <c r="E28" s="12">
        <f t="shared" si="0"/>
        <v>1670</v>
      </c>
      <c r="F28" s="14">
        <f>Counties_of_Washington[[#This Row],[Population (2019)]]/Counties_of_Washington[[#This Row],[Area]]</f>
        <v>541.90419161676641</v>
      </c>
    </row>
    <row r="29" spans="1:6" x14ac:dyDescent="0.45">
      <c r="A29" s="1" t="s">
        <v>1171</v>
      </c>
      <c r="B29" s="1" t="s">
        <v>126</v>
      </c>
      <c r="C29" s="12" t="s">
        <v>7074</v>
      </c>
      <c r="D29" s="1" t="s">
        <v>1693</v>
      </c>
      <c r="E29" s="12">
        <f t="shared" si="0"/>
        <v>174</v>
      </c>
      <c r="F29" s="14">
        <f>Counties_of_Washington[[#This Row],[Population (2019)]]/Counties_of_Washington[[#This Row],[Area]]</f>
        <v>101.04597701149426</v>
      </c>
    </row>
    <row r="30" spans="1:6" x14ac:dyDescent="0.45">
      <c r="A30" s="1" t="s">
        <v>7075</v>
      </c>
      <c r="B30" s="1" t="s">
        <v>130</v>
      </c>
      <c r="C30" s="12" t="s">
        <v>7076</v>
      </c>
      <c r="D30" s="1" t="s">
        <v>7077</v>
      </c>
      <c r="E30" s="12">
        <f t="shared" si="0"/>
        <v>1731</v>
      </c>
      <c r="F30" s="14">
        <f>Counties_of_Washington[[#This Row],[Population (2019)]]/Counties_of_Washington[[#This Row],[Area]]</f>
        <v>74.641825534373197</v>
      </c>
    </row>
    <row r="31" spans="1:6" x14ac:dyDescent="0.45">
      <c r="A31" s="1" t="s">
        <v>7078</v>
      </c>
      <c r="B31" s="1" t="s">
        <v>133</v>
      </c>
      <c r="C31" s="12" t="s">
        <v>7079</v>
      </c>
      <c r="D31" s="1" t="s">
        <v>7080</v>
      </c>
      <c r="E31" s="12">
        <f t="shared" si="0"/>
        <v>1656</v>
      </c>
      <c r="F31" s="14">
        <f>Counties_of_Washington[[#This Row],[Population (2019)]]/Counties_of_Washington[[#This Row],[Area]]</f>
        <v>7.2964975845410631</v>
      </c>
    </row>
    <row r="32" spans="1:6" x14ac:dyDescent="0.45">
      <c r="A32" s="1" t="s">
        <v>7081</v>
      </c>
      <c r="B32" s="1" t="s">
        <v>138</v>
      </c>
      <c r="C32" s="12" t="s">
        <v>7082</v>
      </c>
      <c r="D32" s="1" t="s">
        <v>7083</v>
      </c>
      <c r="E32" s="12">
        <f t="shared" si="0"/>
        <v>2087</v>
      </c>
      <c r="F32" s="14">
        <f>Counties_of_Washington[[#This Row],[Population (2019)]]/Counties_of_Washington[[#This Row],[Area]]</f>
        <v>393.90656444657401</v>
      </c>
    </row>
    <row r="33" spans="1:6" x14ac:dyDescent="0.45">
      <c r="A33" s="1" t="s">
        <v>7084</v>
      </c>
      <c r="B33" s="1" t="s">
        <v>142</v>
      </c>
      <c r="C33" s="12" t="s">
        <v>7085</v>
      </c>
      <c r="D33" s="1" t="s">
        <v>7086</v>
      </c>
      <c r="E33" s="12">
        <f t="shared" si="0"/>
        <v>1764</v>
      </c>
      <c r="F33" s="14">
        <f>Counties_of_Washington[[#This Row],[Population (2019)]]/Counties_of_Washington[[#This Row],[Area]]</f>
        <v>296.3707482993197</v>
      </c>
    </row>
    <row r="34" spans="1:6" x14ac:dyDescent="0.45">
      <c r="A34" s="1" t="s">
        <v>3002</v>
      </c>
      <c r="B34" s="1" t="s">
        <v>146</v>
      </c>
      <c r="C34" s="12" t="s">
        <v>7087</v>
      </c>
      <c r="D34" s="1" t="s">
        <v>7088</v>
      </c>
      <c r="E34" s="12">
        <f t="shared" si="0"/>
        <v>2478</v>
      </c>
      <c r="F34" s="14">
        <f>Counties_of_Washington[[#This Row],[Population (2019)]]/Counties_of_Washington[[#This Row],[Area]]</f>
        <v>18.451573849878933</v>
      </c>
    </row>
    <row r="35" spans="1:6" x14ac:dyDescent="0.45">
      <c r="A35" s="1" t="s">
        <v>4521</v>
      </c>
      <c r="B35" s="1" t="s">
        <v>149</v>
      </c>
      <c r="C35" s="12" t="s">
        <v>7089</v>
      </c>
      <c r="D35" s="1" t="s">
        <v>1544</v>
      </c>
      <c r="E35" s="12">
        <f t="shared" si="0"/>
        <v>722</v>
      </c>
      <c r="F35" s="14">
        <f>Counties_of_Washington[[#This Row],[Population (2019)]]/Counties_of_Washington[[#This Row],[Area]]</f>
        <v>402.40443213296396</v>
      </c>
    </row>
    <row r="36" spans="1:6" x14ac:dyDescent="0.45">
      <c r="A36" s="1" t="s">
        <v>7090</v>
      </c>
      <c r="B36" s="1" t="s">
        <v>153</v>
      </c>
      <c r="C36" s="12" t="s">
        <v>7091</v>
      </c>
      <c r="D36" s="1" t="s">
        <v>4409</v>
      </c>
      <c r="E36" s="12">
        <f t="shared" si="0"/>
        <v>264</v>
      </c>
      <c r="F36" s="14">
        <f>Counties_of_Washington[[#This Row],[Population (2019)]]/Counties_of_Washington[[#This Row],[Area]]</f>
        <v>17</v>
      </c>
    </row>
    <row r="37" spans="1:6" x14ac:dyDescent="0.45">
      <c r="A37" s="1" t="s">
        <v>7028</v>
      </c>
      <c r="B37" s="1" t="s">
        <v>157</v>
      </c>
      <c r="C37" s="12" t="s">
        <v>7092</v>
      </c>
      <c r="D37" s="1" t="s">
        <v>7093</v>
      </c>
      <c r="E37" s="12">
        <f t="shared" si="0"/>
        <v>1270</v>
      </c>
      <c r="F37" s="14">
        <f>Counties_of_Washington[[#This Row],[Population (2019)]]/Counties_of_Washington[[#This Row],[Area]]</f>
        <v>47.84251968503937</v>
      </c>
    </row>
    <row r="38" spans="1:6" x14ac:dyDescent="0.45">
      <c r="A38" s="1" t="s">
        <v>7073</v>
      </c>
      <c r="B38" s="1" t="s">
        <v>161</v>
      </c>
      <c r="C38" s="12" t="s">
        <v>7094</v>
      </c>
      <c r="D38" s="1" t="s">
        <v>7095</v>
      </c>
      <c r="E38" s="12">
        <f t="shared" si="0"/>
        <v>2107</v>
      </c>
      <c r="F38" s="14">
        <f>Counties_of_Washington[[#This Row],[Population (2019)]]/Counties_of_Washington[[#This Row],[Area]]</f>
        <v>108.80256288561937</v>
      </c>
    </row>
    <row r="39" spans="1:6" x14ac:dyDescent="0.45">
      <c r="A39" s="1" t="s">
        <v>7017</v>
      </c>
      <c r="B39" s="1" t="s">
        <v>165</v>
      </c>
      <c r="C39" s="12" t="s">
        <v>7096</v>
      </c>
      <c r="D39" s="1" t="s">
        <v>7097</v>
      </c>
      <c r="E39" s="12">
        <f t="shared" si="0"/>
        <v>2159</v>
      </c>
      <c r="F39" s="14">
        <f>Counties_of_Washington[[#This Row],[Population (2019)]]/Counties_of_Washington[[#This Row],[Area]]</f>
        <v>23.207040296433533</v>
      </c>
    </row>
    <row r="40" spans="1:6" x14ac:dyDescent="0.45">
      <c r="A40" s="1" t="s">
        <v>7053</v>
      </c>
      <c r="B40" s="1" t="s">
        <v>169</v>
      </c>
      <c r="C40" s="12" t="s">
        <v>7098</v>
      </c>
      <c r="D40" s="1" t="s">
        <v>7099</v>
      </c>
      <c r="E40" s="12">
        <f t="shared" si="0"/>
        <v>4296</v>
      </c>
      <c r="F40" s="14">
        <f>Counties_of_Washington[[#This Row],[Population (2019)]]/Counties_of_Washington[[#This Row],[Area]]</f>
        <v>58.396880819366849</v>
      </c>
    </row>
    <row r="41" spans="1:6" x14ac:dyDescent="0.45">
      <c r="A41" s="1" t="s">
        <v>7100</v>
      </c>
      <c r="B41" s="1" t="s">
        <v>227</v>
      </c>
      <c r="C41" s="12" t="s">
        <v>7101</v>
      </c>
      <c r="D41" s="1" t="s">
        <v>7102</v>
      </c>
      <c r="E41" s="12">
        <f t="shared" si="0"/>
        <v>66544</v>
      </c>
      <c r="F41" s="14">
        <f>Counties_of_Washington[[#This Row],[Population (2019)]]/Counties_of_Washington[[#This Row],[Area]]</f>
        <v>114.43395347439288</v>
      </c>
    </row>
  </sheetData>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C0688-2192-432A-B2B4-DA9F06C2C023}">
  <dimension ref="A1:F56"/>
  <sheetViews>
    <sheetView workbookViewId="0">
      <selection activeCell="H7" sqref="H7"/>
    </sheetView>
  </sheetViews>
  <sheetFormatPr defaultRowHeight="14.25" x14ac:dyDescent="0.45"/>
  <cols>
    <col min="1" max="1" width="17.1328125" bestFit="1" customWidth="1"/>
    <col min="2" max="2" width="14.19921875" bestFit="1" customWidth="1"/>
    <col min="3" max="3" width="14.59765625" style="11" bestFit="1" customWidth="1"/>
    <col min="4" max="4" width="18.73046875" bestFit="1" customWidth="1"/>
    <col min="5" max="5" width="9.06640625" style="11"/>
  </cols>
  <sheetData>
    <row r="1" spans="1:6" x14ac:dyDescent="0.45">
      <c r="A1" t="s">
        <v>0</v>
      </c>
      <c r="B1" t="s">
        <v>7103</v>
      </c>
      <c r="C1" s="11" t="s">
        <v>3462</v>
      </c>
      <c r="D1" t="s">
        <v>1190</v>
      </c>
      <c r="E1" s="11" t="s">
        <v>292</v>
      </c>
      <c r="F1" t="s">
        <v>7421</v>
      </c>
    </row>
    <row r="2" spans="1:6" x14ac:dyDescent="0.45">
      <c r="A2" s="1" t="s">
        <v>19</v>
      </c>
      <c r="B2" s="1" t="s">
        <v>10</v>
      </c>
      <c r="C2" s="12" t="s">
        <v>7104</v>
      </c>
      <c r="D2" s="1" t="s">
        <v>6063</v>
      </c>
      <c r="E2" s="12">
        <f t="shared" ref="E2:E32" si="0">VALUE(LEFT(D2,SEARCH("sq",D2)-2))</f>
        <v>341</v>
      </c>
      <c r="F2" s="14">
        <f>Table_1__35[[#This Row],[Population'[7']]]/Table_1__35[[#This Row],[Area]]</f>
        <v>48.648093841642229</v>
      </c>
    </row>
    <row r="3" spans="1:6" x14ac:dyDescent="0.45">
      <c r="A3" s="1" t="s">
        <v>5852</v>
      </c>
      <c r="B3" s="1" t="s">
        <v>16</v>
      </c>
      <c r="C3" s="12" t="s">
        <v>7105</v>
      </c>
      <c r="D3" s="1" t="s">
        <v>2317</v>
      </c>
      <c r="E3" s="12">
        <f t="shared" si="0"/>
        <v>321</v>
      </c>
      <c r="F3" s="14">
        <f>Table_1__35[[#This Row],[Population'[7']]]/Table_1__35[[#This Row],[Area]]</f>
        <v>324.51401869158877</v>
      </c>
    </row>
    <row r="4" spans="1:6" x14ac:dyDescent="0.45">
      <c r="A4" s="1" t="s">
        <v>563</v>
      </c>
      <c r="B4" s="1" t="s">
        <v>20</v>
      </c>
      <c r="C4" s="12" t="s">
        <v>7106</v>
      </c>
      <c r="D4" s="1" t="s">
        <v>1482</v>
      </c>
      <c r="E4" s="12">
        <f t="shared" si="0"/>
        <v>503</v>
      </c>
      <c r="F4" s="14">
        <f>Table_1__35[[#This Row],[Population'[7']]]/Table_1__35[[#This Row],[Area]]</f>
        <v>48.964214711729625</v>
      </c>
    </row>
    <row r="5" spans="1:6" x14ac:dyDescent="0.45">
      <c r="A5" s="1" t="s">
        <v>7107</v>
      </c>
      <c r="B5" s="1" t="s">
        <v>25</v>
      </c>
      <c r="C5" s="12" t="s">
        <v>7108</v>
      </c>
      <c r="D5" s="1" t="s">
        <v>2428</v>
      </c>
      <c r="E5" s="12">
        <f t="shared" si="0"/>
        <v>514</v>
      </c>
      <c r="F5" s="14">
        <f>Table_1__35[[#This Row],[Population'[7']]]/Table_1__35[[#This Row],[Area]]</f>
        <v>28.254863813229573</v>
      </c>
    </row>
    <row r="6" spans="1:6" x14ac:dyDescent="0.45">
      <c r="A6" s="1" t="s">
        <v>7109</v>
      </c>
      <c r="B6" s="1" t="s">
        <v>29</v>
      </c>
      <c r="C6" s="12" t="s">
        <v>7110</v>
      </c>
      <c r="D6" s="1" t="s">
        <v>7111</v>
      </c>
      <c r="E6" s="12">
        <f t="shared" si="0"/>
        <v>89</v>
      </c>
      <c r="F6" s="14">
        <f>Table_1__35[[#This Row],[Population'[7']]]/Table_1__35[[#This Row],[Area]]</f>
        <v>270.43820224719099</v>
      </c>
    </row>
    <row r="7" spans="1:6" x14ac:dyDescent="0.45">
      <c r="A7" s="1" t="s">
        <v>7112</v>
      </c>
      <c r="B7" s="1" t="s">
        <v>33</v>
      </c>
      <c r="C7" s="12" t="s">
        <v>7114</v>
      </c>
      <c r="D7" s="1" t="s">
        <v>1774</v>
      </c>
      <c r="E7" s="12">
        <f t="shared" si="0"/>
        <v>282</v>
      </c>
      <c r="F7" s="14">
        <f>Table_1__35[[#This Row],[Population'[7']]]/Table_1__35[[#This Row],[Area]]</f>
        <v>341.55673758865248</v>
      </c>
    </row>
    <row r="8" spans="1:6" x14ac:dyDescent="0.45">
      <c r="A8" s="1" t="s">
        <v>40</v>
      </c>
      <c r="B8" s="1" t="s">
        <v>37</v>
      </c>
      <c r="C8" s="12" t="s">
        <v>7036</v>
      </c>
      <c r="D8" s="1" t="s">
        <v>2211</v>
      </c>
      <c r="E8" s="12">
        <f t="shared" si="0"/>
        <v>281</v>
      </c>
      <c r="F8" s="14">
        <f>Table_1__35[[#This Row],[Population'[7']]]/Table_1__35[[#This Row],[Area]]</f>
        <v>27.142348754448399</v>
      </c>
    </row>
    <row r="9" spans="1:6" x14ac:dyDescent="0.45">
      <c r="A9" s="1" t="s">
        <v>65</v>
      </c>
      <c r="B9" s="1" t="s">
        <v>41</v>
      </c>
      <c r="C9" s="12" t="s">
        <v>7115</v>
      </c>
      <c r="D9" s="1" t="s">
        <v>1796</v>
      </c>
      <c r="E9" s="12">
        <f t="shared" si="0"/>
        <v>342</v>
      </c>
      <c r="F9" s="14">
        <f>Table_1__35[[#This Row],[Population'[7']]]/Table_1__35[[#This Row],[Area]]</f>
        <v>27.444444444444443</v>
      </c>
    </row>
    <row r="10" spans="1:6" x14ac:dyDescent="0.45">
      <c r="A10" s="1" t="s">
        <v>7116</v>
      </c>
      <c r="B10" s="1" t="s">
        <v>45</v>
      </c>
      <c r="C10" s="12" t="s">
        <v>7117</v>
      </c>
      <c r="D10" s="1" t="s">
        <v>2511</v>
      </c>
      <c r="E10" s="12">
        <f t="shared" si="0"/>
        <v>320</v>
      </c>
      <c r="F10" s="14">
        <f>Table_1__35[[#This Row],[Population'[7']]]/Table_1__35[[#This Row],[Area]]</f>
        <v>25.631250000000001</v>
      </c>
    </row>
    <row r="11" spans="1:6" x14ac:dyDescent="0.45">
      <c r="A11" s="1" t="s">
        <v>129</v>
      </c>
      <c r="B11" s="1" t="s">
        <v>49</v>
      </c>
      <c r="C11" s="12" t="s">
        <v>7118</v>
      </c>
      <c r="D11" s="1" t="s">
        <v>1444</v>
      </c>
      <c r="E11" s="12">
        <f t="shared" si="0"/>
        <v>664</v>
      </c>
      <c r="F11" s="14">
        <f>Table_1__35[[#This Row],[Population'[7']]]/Table_1__35[[#This Row],[Area]]</f>
        <v>69.335843373493972</v>
      </c>
    </row>
    <row r="12" spans="1:6" x14ac:dyDescent="0.45">
      <c r="A12" s="1" t="s">
        <v>1742</v>
      </c>
      <c r="B12" s="1" t="s">
        <v>53</v>
      </c>
      <c r="C12" s="12" t="s">
        <v>7119</v>
      </c>
      <c r="D12" s="1" t="s">
        <v>1670</v>
      </c>
      <c r="E12" s="12">
        <f t="shared" si="0"/>
        <v>340</v>
      </c>
      <c r="F12" s="14">
        <f>Table_1__35[[#This Row],[Population'[7']]]/Table_1__35[[#This Row],[Area]]</f>
        <v>25.567647058823528</v>
      </c>
    </row>
    <row r="13" spans="1:6" x14ac:dyDescent="0.45">
      <c r="A13" s="1" t="s">
        <v>708</v>
      </c>
      <c r="B13" s="1" t="s">
        <v>57</v>
      </c>
      <c r="C13" s="12" t="s">
        <v>7121</v>
      </c>
      <c r="D13" s="1" t="s">
        <v>2897</v>
      </c>
      <c r="E13" s="12">
        <f t="shared" si="0"/>
        <v>477</v>
      </c>
      <c r="F13" s="14">
        <f>Table_1__35[[#This Row],[Population'[7']]]/Table_1__35[[#This Row],[Area]]</f>
        <v>25.025157232704402</v>
      </c>
    </row>
    <row r="14" spans="1:6" x14ac:dyDescent="0.45">
      <c r="A14" s="1" t="s">
        <v>7122</v>
      </c>
      <c r="B14" s="1" t="s">
        <v>61</v>
      </c>
      <c r="C14" s="12" t="s">
        <v>7123</v>
      </c>
      <c r="D14" s="1" t="s">
        <v>7124</v>
      </c>
      <c r="E14" s="12">
        <f t="shared" si="0"/>
        <v>1021</v>
      </c>
      <c r="F14" s="14">
        <f>Table_1__35[[#This Row],[Population'[7']]]/Table_1__35[[#This Row],[Area]]</f>
        <v>34.750244857982374</v>
      </c>
    </row>
    <row r="15" spans="1:6" x14ac:dyDescent="0.45">
      <c r="A15" s="1" t="s">
        <v>3537</v>
      </c>
      <c r="B15" s="1" t="s">
        <v>66</v>
      </c>
      <c r="C15" s="12" t="s">
        <v>7125</v>
      </c>
      <c r="D15" s="1" t="s">
        <v>2820</v>
      </c>
      <c r="E15" s="12">
        <f t="shared" si="0"/>
        <v>642</v>
      </c>
      <c r="F15" s="14">
        <f>Table_1__35[[#This Row],[Population'[7']]]/Table_1__35[[#This Row],[Area]]</f>
        <v>37.32710280373832</v>
      </c>
    </row>
    <row r="16" spans="1:6" x14ac:dyDescent="0.45">
      <c r="A16" s="1" t="s">
        <v>1769</v>
      </c>
      <c r="B16" s="1" t="s">
        <v>70</v>
      </c>
      <c r="C16" s="12" t="s">
        <v>7126</v>
      </c>
      <c r="D16" s="1" t="s">
        <v>6851</v>
      </c>
      <c r="E16" s="12">
        <f t="shared" si="0"/>
        <v>83</v>
      </c>
      <c r="F16" s="14">
        <f>Table_1__35[[#This Row],[Population'[7']]]/Table_1__35[[#This Row],[Area]]</f>
        <v>369.59036144578312</v>
      </c>
    </row>
    <row r="17" spans="1:6" x14ac:dyDescent="0.45">
      <c r="A17" s="1" t="s">
        <v>7120</v>
      </c>
      <c r="B17" s="1" t="s">
        <v>74</v>
      </c>
      <c r="C17" s="12" t="s">
        <v>7127</v>
      </c>
      <c r="D17" s="1" t="s">
        <v>2802</v>
      </c>
      <c r="E17" s="12">
        <f t="shared" si="0"/>
        <v>583</v>
      </c>
      <c r="F17" s="14">
        <f>Table_1__35[[#This Row],[Population'[7']]]/Table_1__35[[#This Row],[Area]]</f>
        <v>24.056603773584907</v>
      </c>
    </row>
    <row r="18" spans="1:6" x14ac:dyDescent="0.45">
      <c r="A18" s="1" t="s">
        <v>2494</v>
      </c>
      <c r="B18" s="1" t="s">
        <v>79</v>
      </c>
      <c r="C18" s="12" t="s">
        <v>7129</v>
      </c>
      <c r="D18" s="1" t="s">
        <v>2407</v>
      </c>
      <c r="E18" s="12">
        <f t="shared" si="0"/>
        <v>416</v>
      </c>
      <c r="F18" s="14">
        <f>Table_1__35[[#This Row],[Population'[7']]]/Table_1__35[[#This Row],[Area]]</f>
        <v>166.10336538461539</v>
      </c>
    </row>
    <row r="19" spans="1:6" x14ac:dyDescent="0.45">
      <c r="A19" s="1" t="s">
        <v>156</v>
      </c>
      <c r="B19" s="1" t="s">
        <v>84</v>
      </c>
      <c r="C19" s="12" t="s">
        <v>7130</v>
      </c>
      <c r="D19" s="1" t="s">
        <v>4254</v>
      </c>
      <c r="E19" s="12">
        <f t="shared" si="0"/>
        <v>466</v>
      </c>
      <c r="F19" s="14">
        <f>Table_1__35[[#This Row],[Population'[7']]]/Table_1__35[[#This Row],[Area]]</f>
        <v>62.684549356223179</v>
      </c>
    </row>
    <row r="20" spans="1:6" x14ac:dyDescent="0.45">
      <c r="A20" s="1" t="s">
        <v>160</v>
      </c>
      <c r="B20" s="1" t="s">
        <v>89</v>
      </c>
      <c r="C20" s="12" t="s">
        <v>7131</v>
      </c>
      <c r="D20" s="1" t="s">
        <v>2038</v>
      </c>
      <c r="E20" s="12">
        <f t="shared" si="0"/>
        <v>210</v>
      </c>
      <c r="F20" s="14">
        <f>Table_1__35[[#This Row],[Population'[7']]]/Table_1__35[[#This Row],[Area]]</f>
        <v>254.75238095238095</v>
      </c>
    </row>
    <row r="21" spans="1:6" x14ac:dyDescent="0.45">
      <c r="A21" s="1" t="s">
        <v>7113</v>
      </c>
      <c r="B21" s="1" t="s">
        <v>93</v>
      </c>
      <c r="C21" s="12" t="s">
        <v>7132</v>
      </c>
      <c r="D21" s="1" t="s">
        <v>2024</v>
      </c>
      <c r="E21" s="12">
        <f t="shared" si="0"/>
        <v>903</v>
      </c>
      <c r="F21" s="14">
        <f>Table_1__35[[#This Row],[Population'[7']]]/Table_1__35[[#This Row],[Area]]</f>
        <v>213.8017718715393</v>
      </c>
    </row>
    <row r="22" spans="1:6" x14ac:dyDescent="0.45">
      <c r="A22" s="1" t="s">
        <v>2149</v>
      </c>
      <c r="B22" s="1" t="s">
        <v>98</v>
      </c>
      <c r="C22" s="12" t="s">
        <v>7133</v>
      </c>
      <c r="D22" s="1" t="s">
        <v>7134</v>
      </c>
      <c r="E22" s="12">
        <f t="shared" si="0"/>
        <v>389</v>
      </c>
      <c r="F22" s="14">
        <f>Table_1__35[[#This Row],[Population'[7']]]/Table_1__35[[#This Row],[Area]]</f>
        <v>42.087403598971726</v>
      </c>
    </row>
    <row r="23" spans="1:6" x14ac:dyDescent="0.45">
      <c r="A23" s="1" t="s">
        <v>789</v>
      </c>
      <c r="B23" s="1" t="s">
        <v>103</v>
      </c>
      <c r="C23" s="12" t="s">
        <v>4124</v>
      </c>
      <c r="D23" s="1" t="s">
        <v>4284</v>
      </c>
      <c r="E23" s="12">
        <f t="shared" si="0"/>
        <v>438</v>
      </c>
      <c r="F23" s="14">
        <f>Table_1__35[[#This Row],[Population'[7']]]/Table_1__35[[#This Row],[Area]]</f>
        <v>49.589041095890408</v>
      </c>
    </row>
    <row r="24" spans="1:6" x14ac:dyDescent="0.45">
      <c r="A24" s="1" t="s">
        <v>803</v>
      </c>
      <c r="B24" s="1" t="s">
        <v>106</v>
      </c>
      <c r="C24" s="12" t="s">
        <v>7135</v>
      </c>
      <c r="D24" s="1" t="s">
        <v>4288</v>
      </c>
      <c r="E24" s="12">
        <f t="shared" si="0"/>
        <v>454</v>
      </c>
      <c r="F24" s="14">
        <f>Table_1__35[[#This Row],[Population'[7']]]/Table_1__35[[#This Row],[Area]]</f>
        <v>80.931718061674005</v>
      </c>
    </row>
    <row r="25" spans="1:6" x14ac:dyDescent="0.45">
      <c r="A25" s="1" t="s">
        <v>201</v>
      </c>
      <c r="B25" s="1" t="s">
        <v>114</v>
      </c>
      <c r="C25" s="12" t="s">
        <v>7136</v>
      </c>
      <c r="D25" s="1" t="s">
        <v>3125</v>
      </c>
      <c r="E25" s="12">
        <f t="shared" si="0"/>
        <v>310</v>
      </c>
      <c r="F25" s="14">
        <f>Table_1__35[[#This Row],[Population'[7']]]/Table_1__35[[#This Row],[Area]]</f>
        <v>181.99354838709678</v>
      </c>
    </row>
    <row r="26" spans="1:6" x14ac:dyDescent="0.45">
      <c r="A26" s="1" t="s">
        <v>206</v>
      </c>
      <c r="B26" s="1" t="s">
        <v>118</v>
      </c>
      <c r="C26" s="12" t="s">
        <v>7137</v>
      </c>
      <c r="D26" s="1" t="s">
        <v>4758</v>
      </c>
      <c r="E26" s="12">
        <f t="shared" si="0"/>
        <v>307</v>
      </c>
      <c r="F26" s="14">
        <f>Table_1__35[[#This Row],[Population'[7']]]/Table_1__35[[#This Row],[Area]]</f>
        <v>107.84039087947883</v>
      </c>
    </row>
    <row r="27" spans="1:6" x14ac:dyDescent="0.45">
      <c r="A27" s="1" t="s">
        <v>2342</v>
      </c>
      <c r="B27" s="1" t="s">
        <v>122</v>
      </c>
      <c r="C27" s="12" t="s">
        <v>7138</v>
      </c>
      <c r="D27" s="1" t="s">
        <v>2697</v>
      </c>
      <c r="E27" s="12">
        <f t="shared" si="0"/>
        <v>432</v>
      </c>
      <c r="F27" s="14">
        <f>Table_1__35[[#This Row],[Population'[7']]]/Table_1__35[[#This Row],[Area]]</f>
        <v>63.25</v>
      </c>
    </row>
    <row r="28" spans="1:6" x14ac:dyDescent="0.45">
      <c r="A28" s="1" t="s">
        <v>4759</v>
      </c>
      <c r="B28" s="1" t="s">
        <v>110</v>
      </c>
      <c r="C28" s="12" t="s">
        <v>7139</v>
      </c>
      <c r="D28" s="1" t="s">
        <v>2750</v>
      </c>
      <c r="E28" s="12">
        <f t="shared" si="0"/>
        <v>535</v>
      </c>
      <c r="F28" s="14">
        <f>Table_1__35[[#This Row],[Population'[7']]]/Table_1__35[[#This Row],[Area]]</f>
        <v>41.332710280373831</v>
      </c>
    </row>
    <row r="29" spans="1:6" x14ac:dyDescent="0.45">
      <c r="A29" s="1" t="s">
        <v>2359</v>
      </c>
      <c r="B29" s="1" t="s">
        <v>126</v>
      </c>
      <c r="C29" s="12" t="s">
        <v>7140</v>
      </c>
      <c r="D29" s="1" t="s">
        <v>2283</v>
      </c>
      <c r="E29" s="12">
        <f t="shared" si="0"/>
        <v>420</v>
      </c>
      <c r="F29" s="14">
        <f>Table_1__35[[#This Row],[Population'[7']]]/Table_1__35[[#This Row],[Area]]</f>
        <v>148.24761904761905</v>
      </c>
    </row>
    <row r="30" spans="1:6" x14ac:dyDescent="0.45">
      <c r="A30" s="1" t="s">
        <v>1141</v>
      </c>
      <c r="B30" s="1" t="s">
        <v>130</v>
      </c>
      <c r="C30" s="12" t="s">
        <v>7141</v>
      </c>
      <c r="D30" s="1" t="s">
        <v>4773</v>
      </c>
      <c r="E30" s="12">
        <f t="shared" si="0"/>
        <v>328</v>
      </c>
      <c r="F30" s="14">
        <f>Table_1__35[[#This Row],[Population'[7']]]/Table_1__35[[#This Row],[Area]]</f>
        <v>86.012195121951223</v>
      </c>
    </row>
    <row r="31" spans="1:6" x14ac:dyDescent="0.45">
      <c r="A31" s="1" t="s">
        <v>7142</v>
      </c>
      <c r="B31" s="1" t="s">
        <v>133</v>
      </c>
      <c r="C31" s="12" t="s">
        <v>7143</v>
      </c>
      <c r="D31" s="1" t="s">
        <v>2448</v>
      </c>
      <c r="E31" s="12">
        <f t="shared" si="0"/>
        <v>423</v>
      </c>
      <c r="F31" s="14">
        <f>Table_1__35[[#This Row],[Population'[7']]]/Table_1__35[[#This Row],[Area]]</f>
        <v>63.449172576832154</v>
      </c>
    </row>
    <row r="32" spans="1:6" x14ac:dyDescent="0.45">
      <c r="A32" s="1" t="s">
        <v>7128</v>
      </c>
      <c r="B32" s="1" t="s">
        <v>138</v>
      </c>
      <c r="C32" s="12" t="s">
        <v>7144</v>
      </c>
      <c r="D32" s="1" t="s">
        <v>2507</v>
      </c>
      <c r="E32" s="12">
        <f t="shared" si="0"/>
        <v>361</v>
      </c>
      <c r="F32" s="14">
        <f>Table_1__35[[#This Row],[Population'[7']]]/Table_1__35[[#This Row],[Area]]</f>
        <v>266.45152354570638</v>
      </c>
    </row>
    <row r="33" spans="1:6" x14ac:dyDescent="0.45">
      <c r="A33" s="1" t="s">
        <v>85</v>
      </c>
      <c r="B33" s="1" t="s">
        <v>142</v>
      </c>
      <c r="C33" s="12" t="s">
        <v>7145</v>
      </c>
      <c r="D33" s="1" t="s">
        <v>1771</v>
      </c>
      <c r="E33" s="12">
        <f t="shared" ref="E33:E56" si="1">VALUE(LEFT(D33,SEARCH("sq",D33)-2))</f>
        <v>473</v>
      </c>
      <c r="F33" s="14">
        <f>Table_1__35[[#This Row],[Population'[7']]]/Table_1__35[[#This Row],[Area]]</f>
        <v>28.545454545454547</v>
      </c>
    </row>
    <row r="34" spans="1:6" x14ac:dyDescent="0.45">
      <c r="A34" s="1" t="s">
        <v>220</v>
      </c>
      <c r="B34" s="1" t="s">
        <v>146</v>
      </c>
      <c r="C34" s="12" t="s">
        <v>7146</v>
      </c>
      <c r="D34" s="1" t="s">
        <v>1681</v>
      </c>
      <c r="E34" s="12">
        <f t="shared" si="1"/>
        <v>229</v>
      </c>
      <c r="F34" s="14">
        <f>Table_1__35[[#This Row],[Population'[7']]]/Table_1__35[[#This Row],[Area]]</f>
        <v>76.598253275109172</v>
      </c>
    </row>
    <row r="35" spans="1:6" x14ac:dyDescent="0.45">
      <c r="A35" s="1" t="s">
        <v>3194</v>
      </c>
      <c r="B35" s="1" t="s">
        <v>149</v>
      </c>
      <c r="C35" s="12" t="s">
        <v>7147</v>
      </c>
      <c r="D35" s="1" t="s">
        <v>2405</v>
      </c>
      <c r="E35" s="12">
        <f t="shared" si="1"/>
        <v>649</v>
      </c>
      <c r="F35" s="14">
        <f>Table_1__35[[#This Row],[Population'[7']]]/Table_1__35[[#This Row],[Area]]</f>
        <v>40.420647149460706</v>
      </c>
    </row>
    <row r="36" spans="1:6" x14ac:dyDescent="0.45">
      <c r="A36" s="1" t="s">
        <v>2539</v>
      </c>
      <c r="B36" s="1" t="s">
        <v>153</v>
      </c>
      <c r="C36" s="12" t="s">
        <v>7148</v>
      </c>
      <c r="D36" s="1" t="s">
        <v>7014</v>
      </c>
      <c r="E36" s="12">
        <f t="shared" si="1"/>
        <v>106</v>
      </c>
      <c r="F36" s="14">
        <f>Table_1__35[[#This Row],[Population'[7']]]/Table_1__35[[#This Row],[Area]]</f>
        <v>419.27358490566036</v>
      </c>
    </row>
    <row r="37" spans="1:6" x14ac:dyDescent="0.45">
      <c r="A37" s="1" t="s">
        <v>3107</v>
      </c>
      <c r="B37" s="1" t="s">
        <v>157</v>
      </c>
      <c r="C37" s="12" t="s">
        <v>7149</v>
      </c>
      <c r="D37" s="1" t="s">
        <v>4197</v>
      </c>
      <c r="E37" s="12">
        <f t="shared" si="1"/>
        <v>698</v>
      </c>
      <c r="F37" s="14">
        <f>Table_1__35[[#This Row],[Population'[7']]]/Table_1__35[[#This Row],[Area]]</f>
        <v>11.024355300859598</v>
      </c>
    </row>
    <row r="38" spans="1:6" x14ac:dyDescent="0.45">
      <c r="A38" s="1" t="s">
        <v>7150</v>
      </c>
      <c r="B38" s="1" t="s">
        <v>161</v>
      </c>
      <c r="C38" s="12" t="s">
        <v>7151</v>
      </c>
      <c r="D38" s="1" t="s">
        <v>1935</v>
      </c>
      <c r="E38" s="12">
        <f t="shared" si="1"/>
        <v>131</v>
      </c>
      <c r="F38" s="14">
        <f>Table_1__35[[#This Row],[Population'[7']]]/Table_1__35[[#This Row],[Area]]</f>
        <v>58.05343511450382</v>
      </c>
    </row>
    <row r="39" spans="1:6" x14ac:dyDescent="0.45">
      <c r="A39" s="1" t="s">
        <v>2755</v>
      </c>
      <c r="B39" s="1" t="s">
        <v>165</v>
      </c>
      <c r="C39" s="12" t="s">
        <v>7152</v>
      </c>
      <c r="D39" s="1" t="s">
        <v>6342</v>
      </c>
      <c r="E39" s="12">
        <f t="shared" si="1"/>
        <v>940</v>
      </c>
      <c r="F39" s="14">
        <f>Table_1__35[[#This Row],[Population'[7']]]/Table_1__35[[#This Row],[Area]]</f>
        <v>9.2755319148936177</v>
      </c>
    </row>
    <row r="40" spans="1:6" x14ac:dyDescent="0.45">
      <c r="A40" s="1" t="s">
        <v>7153</v>
      </c>
      <c r="B40" s="1" t="s">
        <v>169</v>
      </c>
      <c r="C40" s="12" t="s">
        <v>7154</v>
      </c>
      <c r="D40" s="1" t="s">
        <v>1943</v>
      </c>
      <c r="E40" s="12">
        <f t="shared" si="1"/>
        <v>648</v>
      </c>
      <c r="F40" s="14">
        <f>Table_1__35[[#This Row],[Population'[7']]]/Table_1__35[[#This Row],[Area]]</f>
        <v>51.728395061728392</v>
      </c>
    </row>
    <row r="41" spans="1:6" x14ac:dyDescent="0.45">
      <c r="A41" s="1" t="s">
        <v>1542</v>
      </c>
      <c r="B41" s="1" t="s">
        <v>173</v>
      </c>
      <c r="C41" s="12" t="s">
        <v>7155</v>
      </c>
      <c r="D41" s="1" t="s">
        <v>2248</v>
      </c>
      <c r="E41" s="12">
        <f t="shared" si="1"/>
        <v>346</v>
      </c>
      <c r="F41" s="14">
        <f>Table_1__35[[#This Row],[Population'[7']]]/Table_1__35[[#This Row],[Area]]</f>
        <v>160.364161849711</v>
      </c>
    </row>
    <row r="42" spans="1:6" x14ac:dyDescent="0.45">
      <c r="A42" s="1" t="s">
        <v>7156</v>
      </c>
      <c r="B42" s="1" t="s">
        <v>177</v>
      </c>
      <c r="C42" s="12" t="s">
        <v>7157</v>
      </c>
      <c r="D42" s="1" t="s">
        <v>1574</v>
      </c>
      <c r="E42" s="12">
        <f t="shared" si="1"/>
        <v>607</v>
      </c>
      <c r="F42" s="14">
        <f>Table_1__35[[#This Row],[Population'[7']]]/Table_1__35[[#This Row],[Area]]</f>
        <v>129.9159802306425</v>
      </c>
    </row>
    <row r="43" spans="1:6" x14ac:dyDescent="0.45">
      <c r="A43" s="1" t="s">
        <v>237</v>
      </c>
      <c r="B43" s="1" t="s">
        <v>181</v>
      </c>
      <c r="C43" s="12" t="s">
        <v>7158</v>
      </c>
      <c r="D43" s="1" t="s">
        <v>7159</v>
      </c>
      <c r="E43" s="12">
        <f t="shared" si="1"/>
        <v>1040</v>
      </c>
      <c r="F43" s="14">
        <f>Table_1__35[[#This Row],[Population'[7']]]/Table_1__35[[#This Row],[Area]]</f>
        <v>28.27403846153846</v>
      </c>
    </row>
    <row r="44" spans="1:6" x14ac:dyDescent="0.45">
      <c r="A44" s="1" t="s">
        <v>7160</v>
      </c>
      <c r="B44" s="1" t="s">
        <v>185</v>
      </c>
      <c r="C44" s="12" t="s">
        <v>4450</v>
      </c>
      <c r="D44" s="1" t="s">
        <v>4288</v>
      </c>
      <c r="E44" s="12">
        <f t="shared" si="1"/>
        <v>454</v>
      </c>
      <c r="F44" s="14">
        <f>Table_1__35[[#This Row],[Population'[7']]]/Table_1__35[[#This Row],[Area]]</f>
        <v>23.015418502202643</v>
      </c>
    </row>
    <row r="45" spans="1:6" x14ac:dyDescent="0.45">
      <c r="A45" s="1" t="s">
        <v>6149</v>
      </c>
      <c r="B45" s="1" t="s">
        <v>189</v>
      </c>
      <c r="C45" s="12" t="s">
        <v>7161</v>
      </c>
      <c r="D45" s="1" t="s">
        <v>1970</v>
      </c>
      <c r="E45" s="12">
        <f t="shared" si="1"/>
        <v>484</v>
      </c>
      <c r="F45" s="14">
        <f>Table_1__35[[#This Row],[Population'[7']]]/Table_1__35[[#This Row],[Area]]</f>
        <v>30.83884297520661</v>
      </c>
    </row>
    <row r="46" spans="1:6" x14ac:dyDescent="0.45">
      <c r="A46" s="1" t="s">
        <v>7162</v>
      </c>
      <c r="B46" s="1" t="s">
        <v>193</v>
      </c>
      <c r="C46" s="12" t="s">
        <v>7163</v>
      </c>
      <c r="D46" s="1" t="s">
        <v>2507</v>
      </c>
      <c r="E46" s="12">
        <f t="shared" si="1"/>
        <v>361</v>
      </c>
      <c r="F46" s="14">
        <f>Table_1__35[[#This Row],[Population'[7']]]/Table_1__35[[#This Row],[Area]]</f>
        <v>38.578947368421055</v>
      </c>
    </row>
    <row r="47" spans="1:6" x14ac:dyDescent="0.45">
      <c r="A47" s="1" t="s">
        <v>1564</v>
      </c>
      <c r="B47" s="1" t="s">
        <v>198</v>
      </c>
      <c r="C47" s="12" t="s">
        <v>7164</v>
      </c>
      <c r="D47" s="1" t="s">
        <v>3138</v>
      </c>
      <c r="E47" s="12">
        <f t="shared" si="1"/>
        <v>173</v>
      </c>
      <c r="F47" s="14">
        <f>Table_1__35[[#This Row],[Population'[7']]]/Table_1__35[[#This Row],[Area]]</f>
        <v>97.658959537572258</v>
      </c>
    </row>
    <row r="48" spans="1:6" x14ac:dyDescent="0.45">
      <c r="A48" s="1" t="s">
        <v>7165</v>
      </c>
      <c r="B48" s="1" t="s">
        <v>202</v>
      </c>
      <c r="C48" s="12" t="s">
        <v>7166</v>
      </c>
      <c r="D48" s="1" t="s">
        <v>3154</v>
      </c>
      <c r="E48" s="12">
        <f t="shared" si="1"/>
        <v>419</v>
      </c>
      <c r="F48" s="14">
        <f>Table_1__35[[#This Row],[Population'[7']]]/Table_1__35[[#This Row],[Area]]</f>
        <v>17.042959427207638</v>
      </c>
    </row>
    <row r="49" spans="1:6" x14ac:dyDescent="0.45">
      <c r="A49" s="1" t="s">
        <v>6698</v>
      </c>
      <c r="B49" s="1" t="s">
        <v>207</v>
      </c>
      <c r="C49" s="12" t="s">
        <v>7167</v>
      </c>
      <c r="D49" s="1" t="s">
        <v>1596</v>
      </c>
      <c r="E49" s="12">
        <f t="shared" si="1"/>
        <v>258</v>
      </c>
      <c r="F49" s="14">
        <f>Table_1__35[[#This Row],[Population'[7']]]/Table_1__35[[#This Row],[Area]]</f>
        <v>35.689922480620154</v>
      </c>
    </row>
    <row r="50" spans="1:6" x14ac:dyDescent="0.45">
      <c r="A50" s="1" t="s">
        <v>6257</v>
      </c>
      <c r="B50" s="1" t="s">
        <v>211</v>
      </c>
      <c r="C50" s="12" t="s">
        <v>7168</v>
      </c>
      <c r="D50" s="1" t="s">
        <v>1754</v>
      </c>
      <c r="E50" s="12">
        <f t="shared" si="1"/>
        <v>355</v>
      </c>
      <c r="F50" s="14">
        <f>Table_1__35[[#This Row],[Population'[7']]]/Table_1__35[[#This Row],[Area]]</f>
        <v>68.321126760563374</v>
      </c>
    </row>
    <row r="51" spans="1:6" x14ac:dyDescent="0.45">
      <c r="A51" s="1" t="s">
        <v>2030</v>
      </c>
      <c r="B51" s="1" t="s">
        <v>214</v>
      </c>
      <c r="C51" s="12" t="s">
        <v>7169</v>
      </c>
      <c r="D51" s="1" t="s">
        <v>4267</v>
      </c>
      <c r="E51" s="12">
        <f t="shared" si="1"/>
        <v>506</v>
      </c>
      <c r="F51" s="14">
        <f>Table_1__35[[#This Row],[Population'[7']]]/Table_1__35[[#This Row],[Area]]</f>
        <v>83.954545454545453</v>
      </c>
    </row>
    <row r="52" spans="1:6" x14ac:dyDescent="0.45">
      <c r="A52" s="1" t="s">
        <v>2034</v>
      </c>
      <c r="B52" s="1" t="s">
        <v>217</v>
      </c>
      <c r="C52" s="12" t="s">
        <v>7170</v>
      </c>
      <c r="D52" s="1" t="s">
        <v>1511</v>
      </c>
      <c r="E52" s="12">
        <f t="shared" si="1"/>
        <v>556</v>
      </c>
      <c r="F52" s="14">
        <f>Table_1__35[[#This Row],[Population'[7']]]/Table_1__35[[#This Row],[Area]]</f>
        <v>16.464028776978417</v>
      </c>
    </row>
    <row r="53" spans="1:6" x14ac:dyDescent="0.45">
      <c r="A53" s="1" t="s">
        <v>7171</v>
      </c>
      <c r="B53" s="1" t="s">
        <v>221</v>
      </c>
      <c r="C53" s="12" t="s">
        <v>7172</v>
      </c>
      <c r="D53" s="1" t="s">
        <v>6882</v>
      </c>
      <c r="E53" s="12">
        <f t="shared" si="1"/>
        <v>359</v>
      </c>
      <c r="F53" s="14">
        <f>Table_1__35[[#This Row],[Population'[7']]]/Table_1__35[[#This Row],[Area]]</f>
        <v>46.192200557103064</v>
      </c>
    </row>
    <row r="54" spans="1:6" x14ac:dyDescent="0.45">
      <c r="A54" s="1" t="s">
        <v>7173</v>
      </c>
      <c r="B54" s="1" t="s">
        <v>225</v>
      </c>
      <c r="C54" s="12" t="s">
        <v>7174</v>
      </c>
      <c r="D54" s="1" t="s">
        <v>2593</v>
      </c>
      <c r="E54" s="12">
        <f t="shared" si="1"/>
        <v>233</v>
      </c>
      <c r="F54" s="14">
        <f>Table_1__35[[#This Row],[Population'[7']]]/Table_1__35[[#This Row],[Area]]</f>
        <v>24.536480686695278</v>
      </c>
    </row>
    <row r="55" spans="1:6" x14ac:dyDescent="0.45">
      <c r="A55" s="1" t="s">
        <v>5476</v>
      </c>
      <c r="B55" s="1" t="s">
        <v>231</v>
      </c>
      <c r="C55" s="12" t="s">
        <v>7175</v>
      </c>
      <c r="D55" s="1" t="s">
        <v>1852</v>
      </c>
      <c r="E55" s="12">
        <f t="shared" si="1"/>
        <v>367</v>
      </c>
      <c r="F55" s="14">
        <f>Table_1__35[[#This Row],[Population'[7']]]/Table_1__35[[#This Row],[Area]]</f>
        <v>236.93732970027247</v>
      </c>
    </row>
    <row r="56" spans="1:6" x14ac:dyDescent="0.45">
      <c r="A56" s="1" t="s">
        <v>5162</v>
      </c>
      <c r="B56" s="1" t="s">
        <v>234</v>
      </c>
      <c r="C56" s="12" t="s">
        <v>7176</v>
      </c>
      <c r="D56" s="1" t="s">
        <v>1704</v>
      </c>
      <c r="E56" s="12">
        <f t="shared" si="1"/>
        <v>501</v>
      </c>
      <c r="F56" s="14">
        <f>Table_1__35[[#This Row],[Population'[7']]]/Table_1__35[[#This Row],[Area]]</f>
        <v>47.49700598802395</v>
      </c>
    </row>
  </sheetData>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779B7-2211-4EBD-9ABC-2B0045F137F3}">
  <dimension ref="A1:F73"/>
  <sheetViews>
    <sheetView workbookViewId="0">
      <selection activeCell="E2" sqref="E2"/>
    </sheetView>
  </sheetViews>
  <sheetFormatPr defaultRowHeight="14.25" x14ac:dyDescent="0.45"/>
  <cols>
    <col min="1" max="1" width="18.33203125" bestFit="1" customWidth="1"/>
    <col min="2" max="2" width="13.265625" bestFit="1" customWidth="1"/>
    <col min="3" max="3" width="16.86328125" style="11" bestFit="1" customWidth="1"/>
    <col min="4" max="4" width="21.265625" bestFit="1" customWidth="1"/>
    <col min="5" max="5" width="9.06640625" style="11"/>
  </cols>
  <sheetData>
    <row r="1" spans="1:6" x14ac:dyDescent="0.45">
      <c r="A1" t="s">
        <v>0</v>
      </c>
      <c r="B1" t="s">
        <v>2185</v>
      </c>
      <c r="C1" s="11" t="s">
        <v>7177</v>
      </c>
      <c r="D1" t="s">
        <v>2613</v>
      </c>
      <c r="E1" s="11" t="s">
        <v>292</v>
      </c>
      <c r="F1" t="s">
        <v>4838</v>
      </c>
    </row>
    <row r="2" spans="1:6" x14ac:dyDescent="0.45">
      <c r="A2" s="1" t="s">
        <v>1065</v>
      </c>
      <c r="B2" s="1" t="s">
        <v>10</v>
      </c>
      <c r="C2" s="12" t="s">
        <v>7178</v>
      </c>
      <c r="D2" s="1" t="s">
        <v>7179</v>
      </c>
      <c r="E2" s="12">
        <f t="shared" ref="E2:E32" si="0">VALUE(LEFT(D2,SEARCH("sq",D2)-2))</f>
        <v>645.65</v>
      </c>
      <c r="F2" s="14">
        <f>Table_0__5[[#This Row],[Population'[4']'[7']]]/Table_0__5[[#This Row],[Area]]</f>
        <v>32.33175869279021</v>
      </c>
    </row>
    <row r="3" spans="1:6" x14ac:dyDescent="0.45">
      <c r="A3" s="16" t="s">
        <v>5277</v>
      </c>
      <c r="B3" s="16" t="s">
        <v>16</v>
      </c>
      <c r="C3" s="17" t="s">
        <v>7180</v>
      </c>
      <c r="D3" s="16" t="s">
        <v>7181</v>
      </c>
      <c r="E3" s="17">
        <f t="shared" si="0"/>
        <v>1045.04</v>
      </c>
      <c r="F3" s="14">
        <f>Table_0__5[[#This Row],[Population'[4']'[7']]]/Table_0__5[[#This Row],[Area]]</f>
        <v>15.460652223838322</v>
      </c>
    </row>
    <row r="4" spans="1:6" x14ac:dyDescent="0.45">
      <c r="A4" s="1" t="s">
        <v>7182</v>
      </c>
      <c r="B4" s="1" t="s">
        <v>20</v>
      </c>
      <c r="C4" s="12" t="s">
        <v>7183</v>
      </c>
      <c r="D4" s="1" t="s">
        <v>7184</v>
      </c>
      <c r="E4" s="12">
        <f t="shared" si="0"/>
        <v>862.71</v>
      </c>
      <c r="F4" s="14">
        <f>Table_0__5[[#This Row],[Population'[4']'[7']]]/Table_0__5[[#This Row],[Area]]</f>
        <v>53.169663038564522</v>
      </c>
    </row>
    <row r="5" spans="1:6" x14ac:dyDescent="0.45">
      <c r="A5" s="1" t="s">
        <v>7185</v>
      </c>
      <c r="B5" s="1" t="s">
        <v>25</v>
      </c>
      <c r="C5" s="12" t="s">
        <v>7187</v>
      </c>
      <c r="D5" s="1" t="s">
        <v>7188</v>
      </c>
      <c r="E5" s="12">
        <f t="shared" si="0"/>
        <v>1477.86</v>
      </c>
      <c r="F5" s="14">
        <f>Table_0__5[[#This Row],[Population'[4']'[7']]]/Table_0__5[[#This Row],[Area]]</f>
        <v>10.159284370644039</v>
      </c>
    </row>
    <row r="6" spans="1:6" x14ac:dyDescent="0.45">
      <c r="A6" s="1" t="s">
        <v>2212</v>
      </c>
      <c r="B6" s="1" t="s">
        <v>29</v>
      </c>
      <c r="C6" s="12" t="s">
        <v>7189</v>
      </c>
      <c r="D6" s="1" t="s">
        <v>7190</v>
      </c>
      <c r="E6" s="12">
        <f t="shared" si="0"/>
        <v>529.71</v>
      </c>
      <c r="F6" s="14">
        <f>Table_0__5[[#This Row],[Population'[4']'[7']]]/Table_0__5[[#This Row],[Area]]</f>
        <v>468.19391742651635</v>
      </c>
    </row>
    <row r="7" spans="1:6" x14ac:dyDescent="0.45">
      <c r="A7" s="1" t="s">
        <v>4389</v>
      </c>
      <c r="B7" s="1" t="s">
        <v>33</v>
      </c>
      <c r="C7" s="12" t="s">
        <v>7192</v>
      </c>
      <c r="D7" s="1" t="s">
        <v>7193</v>
      </c>
      <c r="E7" s="12">
        <f t="shared" si="0"/>
        <v>671.64</v>
      </c>
      <c r="F7" s="14">
        <f>Table_0__5[[#This Row],[Population'[4']'[7']]]/Table_0__5[[#This Row],[Area]]</f>
        <v>20.229587278899412</v>
      </c>
    </row>
    <row r="8" spans="1:6" x14ac:dyDescent="0.45">
      <c r="A8" s="1" t="s">
        <v>7194</v>
      </c>
      <c r="B8" s="1" t="s">
        <v>37</v>
      </c>
      <c r="C8" s="12" t="s">
        <v>7195</v>
      </c>
      <c r="D8" s="1" t="s">
        <v>7196</v>
      </c>
      <c r="E8" s="12">
        <f t="shared" si="0"/>
        <v>821.85</v>
      </c>
      <c r="F8" s="14">
        <f>Table_0__5[[#This Row],[Population'[4']'[7']]]/Table_0__5[[#This Row],[Area]]</f>
        <v>18.807568291050679</v>
      </c>
    </row>
    <row r="9" spans="1:6" x14ac:dyDescent="0.45">
      <c r="A9" s="1" t="s">
        <v>7197</v>
      </c>
      <c r="B9" s="1" t="s">
        <v>41</v>
      </c>
      <c r="C9" s="12" t="s">
        <v>7198</v>
      </c>
      <c r="D9" s="1" t="s">
        <v>7199</v>
      </c>
      <c r="E9" s="12">
        <f t="shared" si="0"/>
        <v>318.24</v>
      </c>
      <c r="F9" s="14">
        <f>Table_0__5[[#This Row],[Population'[4']'[7']]]/Table_0__5[[#This Row],[Area]]</f>
        <v>153.88071895424835</v>
      </c>
    </row>
    <row r="10" spans="1:6" x14ac:dyDescent="0.45">
      <c r="A10" s="1" t="s">
        <v>3593</v>
      </c>
      <c r="B10" s="1" t="s">
        <v>45</v>
      </c>
      <c r="C10" s="12" t="s">
        <v>7200</v>
      </c>
      <c r="D10" s="1" t="s">
        <v>7201</v>
      </c>
      <c r="E10" s="12">
        <f t="shared" si="0"/>
        <v>1008.37</v>
      </c>
      <c r="F10" s="14">
        <f>Table_0__5[[#This Row],[Population'[4']'[7']]]/Table_0__5[[#This Row],[Area]]</f>
        <v>61.896922756527864</v>
      </c>
    </row>
    <row r="11" spans="1:6" x14ac:dyDescent="0.45">
      <c r="A11" s="1" t="s">
        <v>596</v>
      </c>
      <c r="B11" s="1" t="s">
        <v>49</v>
      </c>
      <c r="C11" s="12" t="s">
        <v>7202</v>
      </c>
      <c r="D11" s="1" t="s">
        <v>7203</v>
      </c>
      <c r="E11" s="12">
        <f t="shared" si="0"/>
        <v>1209.82</v>
      </c>
      <c r="F11" s="14">
        <f>Table_0__5[[#This Row],[Population'[4']'[7']]]/Table_0__5[[#This Row],[Area]]</f>
        <v>28.673686994759553</v>
      </c>
    </row>
    <row r="12" spans="1:6" x14ac:dyDescent="0.45">
      <c r="A12" s="1" t="s">
        <v>621</v>
      </c>
      <c r="B12" s="1" t="s">
        <v>53</v>
      </c>
      <c r="C12" s="12" t="s">
        <v>6103</v>
      </c>
      <c r="D12" s="1" t="s">
        <v>7204</v>
      </c>
      <c r="E12" s="12">
        <f t="shared" si="0"/>
        <v>765.53</v>
      </c>
      <c r="F12" s="14">
        <f>Table_0__5[[#This Row],[Population'[4']'[7']]]/Table_0__5[[#This Row],[Area]]</f>
        <v>74.240068971823447</v>
      </c>
    </row>
    <row r="13" spans="1:6" x14ac:dyDescent="0.45">
      <c r="A13" s="1" t="s">
        <v>642</v>
      </c>
      <c r="B13" s="1" t="s">
        <v>57</v>
      </c>
      <c r="C13" s="12" t="s">
        <v>7205</v>
      </c>
      <c r="D13" s="1" t="s">
        <v>7206</v>
      </c>
      <c r="E13" s="12">
        <f t="shared" si="0"/>
        <v>570.66</v>
      </c>
      <c r="F13" s="14">
        <f>Table_0__5[[#This Row],[Population'[4']'[7']]]/Table_0__5[[#This Row],[Area]]</f>
        <v>29.166228577436655</v>
      </c>
    </row>
    <row r="14" spans="1:6" x14ac:dyDescent="0.45">
      <c r="A14" s="1" t="s">
        <v>7207</v>
      </c>
      <c r="B14" s="1" t="s">
        <v>61</v>
      </c>
      <c r="C14" s="12" t="s">
        <v>7208</v>
      </c>
      <c r="D14" s="1" t="s">
        <v>7209</v>
      </c>
      <c r="E14" s="12">
        <f t="shared" si="0"/>
        <v>1197.24</v>
      </c>
      <c r="F14" s="14">
        <f>Table_0__5[[#This Row],[Population'[4']'[7']]]/Table_0__5[[#This Row],[Area]]</f>
        <v>407.66512979853661</v>
      </c>
    </row>
    <row r="15" spans="1:6" x14ac:dyDescent="0.45">
      <c r="A15" s="1" t="s">
        <v>1702</v>
      </c>
      <c r="B15" s="1" t="s">
        <v>66</v>
      </c>
      <c r="C15" s="12" t="s">
        <v>7210</v>
      </c>
      <c r="D15" s="1" t="s">
        <v>7211</v>
      </c>
      <c r="E15" s="12">
        <f t="shared" si="0"/>
        <v>875.63</v>
      </c>
      <c r="F15" s="14">
        <f>Table_0__5[[#This Row],[Population'[4']'[7']]]/Table_0__5[[#This Row],[Area]]</f>
        <v>101.36587371378322</v>
      </c>
    </row>
    <row r="16" spans="1:6" x14ac:dyDescent="0.45">
      <c r="A16" s="1" t="s">
        <v>7212</v>
      </c>
      <c r="B16" s="1" t="s">
        <v>70</v>
      </c>
      <c r="C16" s="12" t="s">
        <v>7213</v>
      </c>
      <c r="D16" s="1" t="s">
        <v>7214</v>
      </c>
      <c r="E16" s="12">
        <f t="shared" si="0"/>
        <v>481.98</v>
      </c>
      <c r="F16" s="14">
        <f>Table_0__5[[#This Row],[Population'[4']'[7']]]/Table_0__5[[#This Row],[Area]]</f>
        <v>57.647620233204698</v>
      </c>
    </row>
    <row r="17" spans="1:6" x14ac:dyDescent="0.45">
      <c r="A17" s="1" t="s">
        <v>1101</v>
      </c>
      <c r="B17" s="1" t="s">
        <v>74</v>
      </c>
      <c r="C17" s="12" t="s">
        <v>7215</v>
      </c>
      <c r="D17" s="1" t="s">
        <v>7216</v>
      </c>
      <c r="E17" s="12">
        <f t="shared" si="0"/>
        <v>1304.1400000000001</v>
      </c>
      <c r="F17" s="14">
        <f>Table_0__5[[#This Row],[Population'[4']'[7']]]/Table_0__5[[#This Row],[Area]]</f>
        <v>33.860628460134649</v>
      </c>
    </row>
    <row r="18" spans="1:6" x14ac:dyDescent="0.45">
      <c r="A18" s="1" t="s">
        <v>4879</v>
      </c>
      <c r="B18" s="1" t="s">
        <v>79</v>
      </c>
      <c r="C18" s="12" t="s">
        <v>7217</v>
      </c>
      <c r="D18" s="1" t="s">
        <v>7218</v>
      </c>
      <c r="E18" s="12">
        <f t="shared" si="0"/>
        <v>850.11</v>
      </c>
      <c r="F18" s="14">
        <f>Table_0__5[[#This Row],[Population'[4']'[7']]]/Table_0__5[[#This Row],[Area]]</f>
        <v>51.589794261919046</v>
      </c>
    </row>
    <row r="19" spans="1:6" x14ac:dyDescent="0.45">
      <c r="A19" s="1" t="s">
        <v>7219</v>
      </c>
      <c r="B19" s="1" t="s">
        <v>84</v>
      </c>
      <c r="C19" s="12" t="s">
        <v>7220</v>
      </c>
      <c r="D19" s="1" t="s">
        <v>7221</v>
      </c>
      <c r="E19" s="12">
        <f t="shared" si="0"/>
        <v>637.98</v>
      </c>
      <c r="F19" s="14">
        <f>Table_0__5[[#This Row],[Population'[4']'[7']]]/Table_0__5[[#This Row],[Area]]</f>
        <v>154.76347220916017</v>
      </c>
    </row>
    <row r="20" spans="1:6" x14ac:dyDescent="0.45">
      <c r="A20" s="1" t="s">
        <v>5877</v>
      </c>
      <c r="B20" s="1" t="s">
        <v>89</v>
      </c>
      <c r="C20" s="12" t="s">
        <v>7222</v>
      </c>
      <c r="D20" s="1" t="s">
        <v>7223</v>
      </c>
      <c r="E20" s="12">
        <f t="shared" si="0"/>
        <v>488.2</v>
      </c>
      <c r="F20" s="14">
        <f>Table_0__5[[#This Row],[Population'[4']'[7']]]/Table_0__5[[#This Row],[Area]]</f>
        <v>9.0598115526423602</v>
      </c>
    </row>
    <row r="21" spans="1:6" x14ac:dyDescent="0.45">
      <c r="A21" s="1" t="s">
        <v>7224</v>
      </c>
      <c r="B21" s="1" t="s">
        <v>93</v>
      </c>
      <c r="C21" s="12" t="s">
        <v>7225</v>
      </c>
      <c r="D21" s="1" t="s">
        <v>7226</v>
      </c>
      <c r="E21" s="12">
        <f t="shared" si="0"/>
        <v>719.55</v>
      </c>
      <c r="F21" s="14">
        <f>Table_0__5[[#This Row],[Population'[4']'[7']]]/Table_0__5[[#This Row],[Area]]</f>
        <v>141.24522270863736</v>
      </c>
    </row>
    <row r="22" spans="1:6" x14ac:dyDescent="0.45">
      <c r="A22" s="1" t="s">
        <v>5754</v>
      </c>
      <c r="B22" s="1" t="s">
        <v>98</v>
      </c>
      <c r="C22" s="12" t="s">
        <v>7227</v>
      </c>
      <c r="D22" s="1" t="s">
        <v>7228</v>
      </c>
      <c r="E22" s="12">
        <f t="shared" si="0"/>
        <v>1014.07</v>
      </c>
      <c r="F22" s="14">
        <f>Table_0__5[[#This Row],[Population'[4']'[7']]]/Table_0__5[[#This Row],[Area]]</f>
        <v>9.1749090299486227</v>
      </c>
    </row>
    <row r="23" spans="1:6" x14ac:dyDescent="0.45">
      <c r="A23" s="1" t="s">
        <v>708</v>
      </c>
      <c r="B23" s="1" t="s">
        <v>103</v>
      </c>
      <c r="C23" s="12" t="s">
        <v>7229</v>
      </c>
      <c r="D23" s="1" t="s">
        <v>7230</v>
      </c>
      <c r="E23" s="12">
        <f t="shared" si="0"/>
        <v>1146.8499999999999</v>
      </c>
      <c r="F23" s="14">
        <f>Table_0__5[[#This Row],[Population'[4']'[7']]]/Table_0__5[[#This Row],[Area]]</f>
        <v>44.651000566769852</v>
      </c>
    </row>
    <row r="24" spans="1:6" x14ac:dyDescent="0.45">
      <c r="A24" s="1" t="s">
        <v>3027</v>
      </c>
      <c r="B24" s="1" t="s">
        <v>106</v>
      </c>
      <c r="C24" s="12" t="s">
        <v>2703</v>
      </c>
      <c r="D24" s="1" t="s">
        <v>7231</v>
      </c>
      <c r="E24" s="12">
        <f t="shared" si="0"/>
        <v>583.96</v>
      </c>
      <c r="F24" s="14">
        <f>Table_0__5[[#This Row],[Population'[4']'[7']]]/Table_0__5[[#This Row],[Area]]</f>
        <v>63.089937666963486</v>
      </c>
    </row>
    <row r="25" spans="1:6" x14ac:dyDescent="0.45">
      <c r="A25" s="1" t="s">
        <v>7232</v>
      </c>
      <c r="B25" s="1" t="s">
        <v>110</v>
      </c>
      <c r="C25" s="12" t="s">
        <v>7233</v>
      </c>
      <c r="D25" s="1" t="s">
        <v>7234</v>
      </c>
      <c r="E25" s="12">
        <f t="shared" si="0"/>
        <v>349.44</v>
      </c>
      <c r="F25" s="14">
        <f>Table_0__5[[#This Row],[Population'[4']'[7']]]/Table_0__5[[#This Row],[Area]]</f>
        <v>54.518658424908423</v>
      </c>
    </row>
    <row r="26" spans="1:6" x14ac:dyDescent="0.45">
      <c r="A26" s="1" t="s">
        <v>2698</v>
      </c>
      <c r="B26" s="1" t="s">
        <v>114</v>
      </c>
      <c r="C26" s="12" t="s">
        <v>7235</v>
      </c>
      <c r="D26" s="1" t="s">
        <v>7236</v>
      </c>
      <c r="E26" s="12">
        <f t="shared" si="0"/>
        <v>762.58</v>
      </c>
      <c r="F26" s="14">
        <f>Table_0__5[[#This Row],[Population'[4']'[7']]]/Table_0__5[[#This Row],[Area]]</f>
        <v>31.061659104618531</v>
      </c>
    </row>
    <row r="27" spans="1:6" x14ac:dyDescent="0.45">
      <c r="A27" s="1" t="s">
        <v>3633</v>
      </c>
      <c r="B27" s="1" t="s">
        <v>118</v>
      </c>
      <c r="C27" s="12" t="s">
        <v>7237</v>
      </c>
      <c r="D27" s="1" t="s">
        <v>7238</v>
      </c>
      <c r="E27" s="12">
        <f t="shared" si="0"/>
        <v>758.17</v>
      </c>
      <c r="F27" s="14">
        <f>Table_0__5[[#This Row],[Population'[4']'[7']]]/Table_0__5[[#This Row],[Area]]</f>
        <v>7.8029993273276448</v>
      </c>
    </row>
    <row r="28" spans="1:6" x14ac:dyDescent="0.45">
      <c r="A28" s="1" t="s">
        <v>156</v>
      </c>
      <c r="B28" s="1" t="s">
        <v>122</v>
      </c>
      <c r="C28" s="12" t="s">
        <v>7240</v>
      </c>
      <c r="D28" s="1" t="s">
        <v>7241</v>
      </c>
      <c r="E28" s="12">
        <f t="shared" si="0"/>
        <v>987.72</v>
      </c>
      <c r="F28" s="14">
        <f>Table_0__5[[#This Row],[Population'[4']'[7']]]/Table_0__5[[#This Row],[Area]]</f>
        <v>20.703235734823632</v>
      </c>
    </row>
    <row r="29" spans="1:6" x14ac:dyDescent="0.45">
      <c r="A29" s="1" t="s">
        <v>160</v>
      </c>
      <c r="B29" s="1" t="s">
        <v>126</v>
      </c>
      <c r="C29" s="12" t="s">
        <v>7243</v>
      </c>
      <c r="D29" s="1" t="s">
        <v>7244</v>
      </c>
      <c r="E29" s="12">
        <f t="shared" si="0"/>
        <v>556.47</v>
      </c>
      <c r="F29" s="14">
        <f>Table_0__5[[#This Row],[Population'[4']'[7']]]/Table_0__5[[#This Row],[Area]]</f>
        <v>150.38726256581666</v>
      </c>
    </row>
    <row r="30" spans="1:6" x14ac:dyDescent="0.45">
      <c r="A30" s="1" t="s">
        <v>7245</v>
      </c>
      <c r="B30" s="1" t="s">
        <v>130</v>
      </c>
      <c r="C30" s="12" t="s">
        <v>7246</v>
      </c>
      <c r="D30" s="1" t="s">
        <v>7247</v>
      </c>
      <c r="E30" s="12">
        <f t="shared" si="0"/>
        <v>766.93</v>
      </c>
      <c r="F30" s="14">
        <f>Table_0__5[[#This Row],[Population'[4']'[7']]]/Table_0__5[[#This Row],[Area]]</f>
        <v>34.767188661285907</v>
      </c>
    </row>
    <row r="31" spans="1:6" x14ac:dyDescent="0.45">
      <c r="A31" s="1" t="s">
        <v>7248</v>
      </c>
      <c r="B31" s="1" t="s">
        <v>133</v>
      </c>
      <c r="C31" s="12" t="s">
        <v>7250</v>
      </c>
      <c r="D31" s="1" t="s">
        <v>7251</v>
      </c>
      <c r="E31" s="12">
        <f t="shared" si="0"/>
        <v>271.99</v>
      </c>
      <c r="F31" s="14">
        <f>Table_0__5[[#This Row],[Population'[4']'[7']]]/Table_0__5[[#This Row],[Area]]</f>
        <v>611.88278980844882</v>
      </c>
    </row>
    <row r="32" spans="1:6" x14ac:dyDescent="0.45">
      <c r="A32" s="1" t="s">
        <v>7252</v>
      </c>
      <c r="B32" s="1" t="s">
        <v>138</v>
      </c>
      <c r="C32" s="12" t="s">
        <v>7253</v>
      </c>
      <c r="D32" s="1" t="s">
        <v>7254</v>
      </c>
      <c r="E32" s="12">
        <f t="shared" si="0"/>
        <v>342.52</v>
      </c>
      <c r="F32" s="14">
        <f>Table_0__5[[#This Row],[Population'[4']'[7']]]/Table_0__5[[#This Row],[Area]]</f>
        <v>60.066565456031768</v>
      </c>
    </row>
    <row r="33" spans="1:6" x14ac:dyDescent="0.45">
      <c r="A33" s="1" t="s">
        <v>7239</v>
      </c>
      <c r="B33" s="1" t="s">
        <v>142</v>
      </c>
      <c r="C33" s="12" t="s">
        <v>7255</v>
      </c>
      <c r="D33" s="1" t="s">
        <v>7256</v>
      </c>
      <c r="E33" s="12">
        <f t="shared" ref="E33:E64" si="1">VALUE(LEFT(D33,SEARCH("sq",D33)-2))</f>
        <v>451.69</v>
      </c>
      <c r="F33" s="14">
        <f>Table_0__5[[#This Row],[Population'[4']'[7']]]/Table_0__5[[#This Row],[Area]]</f>
        <v>253.79795877703734</v>
      </c>
    </row>
    <row r="34" spans="1:6" x14ac:dyDescent="0.45">
      <c r="A34" s="1" t="s">
        <v>771</v>
      </c>
      <c r="B34" s="1" t="s">
        <v>146</v>
      </c>
      <c r="C34" s="12" t="s">
        <v>7257</v>
      </c>
      <c r="D34" s="1" t="s">
        <v>7258</v>
      </c>
      <c r="E34" s="12">
        <f t="shared" si="1"/>
        <v>633.59</v>
      </c>
      <c r="F34" s="14">
        <f>Table_0__5[[#This Row],[Population'[4']'[7']]]/Table_0__5[[#This Row],[Area]]</f>
        <v>26.57238908442368</v>
      </c>
    </row>
    <row r="35" spans="1:6" x14ac:dyDescent="0.45">
      <c r="A35" s="1" t="s">
        <v>7259</v>
      </c>
      <c r="B35" s="1" t="s">
        <v>149</v>
      </c>
      <c r="C35" s="12" t="s">
        <v>7261</v>
      </c>
      <c r="D35" s="1" t="s">
        <v>7262</v>
      </c>
      <c r="E35" s="12">
        <f t="shared" si="1"/>
        <v>870.64</v>
      </c>
      <c r="F35" s="14">
        <f>Table_0__5[[#This Row],[Population'[4']'[7']]]/Table_0__5[[#This Row],[Area]]</f>
        <v>22.945189745474593</v>
      </c>
    </row>
    <row r="36" spans="1:6" x14ac:dyDescent="0.45">
      <c r="A36" s="1" t="s">
        <v>789</v>
      </c>
      <c r="B36" s="1" t="s">
        <v>153</v>
      </c>
      <c r="C36" s="12" t="s">
        <v>7264</v>
      </c>
      <c r="D36" s="1" t="s">
        <v>7265</v>
      </c>
      <c r="E36" s="12">
        <f t="shared" si="1"/>
        <v>878.97</v>
      </c>
      <c r="F36" s="14">
        <f>Table_0__5[[#This Row],[Population'[4']'[7']]]/Table_0__5[[#This Row],[Area]]</f>
        <v>32.700774770469984</v>
      </c>
    </row>
    <row r="37" spans="1:6" x14ac:dyDescent="0.45">
      <c r="A37" s="1" t="s">
        <v>7266</v>
      </c>
      <c r="B37" s="1" t="s">
        <v>157</v>
      </c>
      <c r="C37" s="12" t="s">
        <v>7267</v>
      </c>
      <c r="D37" s="1" t="s">
        <v>7268</v>
      </c>
      <c r="E37" s="12">
        <f t="shared" si="1"/>
        <v>589.08000000000004</v>
      </c>
      <c r="F37" s="14">
        <f>Table_0__5[[#This Row],[Population'[4']'[7']]]/Table_0__5[[#This Row],[Area]]</f>
        <v>138.25286888028791</v>
      </c>
    </row>
    <row r="38" spans="1:6" x14ac:dyDescent="0.45">
      <c r="A38" s="1" t="s">
        <v>7263</v>
      </c>
      <c r="B38" s="1" t="s">
        <v>161</v>
      </c>
      <c r="C38" s="12" t="s">
        <v>7269</v>
      </c>
      <c r="D38" s="1" t="s">
        <v>7270</v>
      </c>
      <c r="E38" s="12">
        <f t="shared" si="1"/>
        <v>1544.98</v>
      </c>
      <c r="F38" s="14">
        <f>Table_0__5[[#This Row],[Population'[4']'[7']]]/Table_0__5[[#This Row],[Area]]</f>
        <v>86.773291563644833</v>
      </c>
    </row>
    <row r="39" spans="1:6" x14ac:dyDescent="0.45">
      <c r="A39" s="1" t="s">
        <v>7271</v>
      </c>
      <c r="B39" s="1" t="s">
        <v>165</v>
      </c>
      <c r="C39" s="12" t="s">
        <v>7272</v>
      </c>
      <c r="D39" s="1" t="s">
        <v>7273</v>
      </c>
      <c r="E39" s="12">
        <f t="shared" si="1"/>
        <v>1399.35</v>
      </c>
      <c r="F39" s="14">
        <f>Table_0__5[[#This Row],[Population'[4']'[7']]]/Table_0__5[[#This Row],[Area]]</f>
        <v>29.834566048522529</v>
      </c>
    </row>
    <row r="40" spans="1:6" x14ac:dyDescent="0.45">
      <c r="A40" s="1" t="s">
        <v>3670</v>
      </c>
      <c r="B40" s="1" t="s">
        <v>169</v>
      </c>
      <c r="C40" s="12" t="s">
        <v>7274</v>
      </c>
      <c r="D40" s="1" t="s">
        <v>7275</v>
      </c>
      <c r="E40" s="12">
        <f t="shared" si="1"/>
        <v>455.6</v>
      </c>
      <c r="F40" s="14">
        <f>Table_0__5[[#This Row],[Population'[4']'[7']]]/Table_0__5[[#This Row],[Area]]</f>
        <v>33.810359964881471</v>
      </c>
    </row>
    <row r="41" spans="1:6" x14ac:dyDescent="0.45">
      <c r="A41" s="1" t="s">
        <v>3677</v>
      </c>
      <c r="B41" s="1" t="s">
        <v>7276</v>
      </c>
      <c r="C41" s="12" t="s">
        <v>7277</v>
      </c>
      <c r="D41" s="1" t="s">
        <v>7278</v>
      </c>
      <c r="E41" s="12">
        <f t="shared" si="1"/>
        <v>357.61</v>
      </c>
      <c r="F41" s="14">
        <f>Table_0__5[[#This Row],[Population'[4']'[7']]]/Table_0__5[[#This Row],[Area]]</f>
        <v>11.834120969771538</v>
      </c>
    </row>
    <row r="42" spans="1:6" x14ac:dyDescent="0.45">
      <c r="A42" s="1" t="s">
        <v>7242</v>
      </c>
      <c r="B42" s="1" t="s">
        <v>173</v>
      </c>
      <c r="C42" s="12" t="s">
        <v>7279</v>
      </c>
      <c r="D42" s="1" t="s">
        <v>7280</v>
      </c>
      <c r="E42" s="12">
        <f t="shared" si="1"/>
        <v>241.4</v>
      </c>
      <c r="F42" s="14">
        <f>Table_0__5[[#This Row],[Population'[4']'[7']]]/Table_0__5[[#This Row],[Area]]</f>
        <v>3925.9942004971003</v>
      </c>
    </row>
    <row r="43" spans="1:6" x14ac:dyDescent="0.45">
      <c r="A43" s="1" t="s">
        <v>85</v>
      </c>
      <c r="B43" s="1" t="s">
        <v>177</v>
      </c>
      <c r="C43" s="12" t="s">
        <v>7281</v>
      </c>
      <c r="D43" s="1" t="s">
        <v>7282</v>
      </c>
      <c r="E43" s="12">
        <f t="shared" si="1"/>
        <v>900.78</v>
      </c>
      <c r="F43" s="14">
        <f>Table_0__5[[#This Row],[Population'[4']'[7']]]/Table_0__5[[#This Row],[Area]]</f>
        <v>49.593685472590423</v>
      </c>
    </row>
    <row r="44" spans="1:6" x14ac:dyDescent="0.45">
      <c r="A44" s="1" t="s">
        <v>7260</v>
      </c>
      <c r="B44" s="1" t="s">
        <v>181</v>
      </c>
      <c r="C44" s="12" t="s">
        <v>7283</v>
      </c>
      <c r="D44" s="1" t="s">
        <v>7284</v>
      </c>
      <c r="E44" s="12">
        <f t="shared" si="1"/>
        <v>997.99</v>
      </c>
      <c r="F44" s="14">
        <f>Table_0__5[[#This Row],[Population'[4']'[7']]]/Table_0__5[[#This Row],[Area]]</f>
        <v>37.735849056603776</v>
      </c>
    </row>
    <row r="45" spans="1:6" x14ac:dyDescent="0.45">
      <c r="A45" s="1" t="s">
        <v>2076</v>
      </c>
      <c r="B45" s="1" t="s">
        <v>185</v>
      </c>
      <c r="C45" s="12" t="s">
        <v>7285</v>
      </c>
      <c r="D45" s="1" t="s">
        <v>7286</v>
      </c>
      <c r="E45" s="12">
        <f t="shared" si="1"/>
        <v>1112.97</v>
      </c>
      <c r="F45" s="14">
        <f>Table_0__5[[#This Row],[Population'[4']'[7']]]/Table_0__5[[#This Row],[Area]]</f>
        <v>32.344088340206831</v>
      </c>
    </row>
    <row r="46" spans="1:6" x14ac:dyDescent="0.45">
      <c r="A46" s="1" t="s">
        <v>7287</v>
      </c>
      <c r="B46" s="1" t="s">
        <v>189</v>
      </c>
      <c r="C46" s="12" t="s">
        <v>7288</v>
      </c>
      <c r="D46" s="1" t="s">
        <v>7289</v>
      </c>
      <c r="E46" s="12">
        <f t="shared" si="1"/>
        <v>637.52</v>
      </c>
      <c r="F46" s="14">
        <f>Table_0__5[[#This Row],[Population'[4']'[7']]]/Table_0__5[[#This Row],[Area]]</f>
        <v>277.15993223742004</v>
      </c>
    </row>
    <row r="47" spans="1:6" x14ac:dyDescent="0.45">
      <c r="A47" s="1" t="s">
        <v>7290</v>
      </c>
      <c r="B47" s="1" t="s">
        <v>193</v>
      </c>
      <c r="C47" s="12" t="s">
        <v>7291</v>
      </c>
      <c r="D47" s="1" t="s">
        <v>7292</v>
      </c>
      <c r="E47" s="12">
        <f t="shared" si="1"/>
        <v>233.08</v>
      </c>
      <c r="F47" s="14">
        <f>Table_0__5[[#This Row],[Population'[4']'[7']]]/Table_0__5[[#This Row],[Area]]</f>
        <v>370.66672387163203</v>
      </c>
    </row>
    <row r="48" spans="1:6" x14ac:dyDescent="0.45">
      <c r="A48" s="1" t="s">
        <v>7293</v>
      </c>
      <c r="B48" s="1" t="s">
        <v>198</v>
      </c>
      <c r="C48" s="12" t="s">
        <v>7294</v>
      </c>
      <c r="D48" s="1" t="s">
        <v>7295</v>
      </c>
      <c r="E48" s="12">
        <f t="shared" si="1"/>
        <v>231.98</v>
      </c>
      <c r="F48" s="14">
        <f>Table_0__5[[#This Row],[Population'[4']'[7']]]/Table_0__5[[#This Row],[Area]]</f>
        <v>32.196741098370552</v>
      </c>
    </row>
    <row r="49" spans="1:6" x14ac:dyDescent="0.45">
      <c r="A49" s="1" t="s">
        <v>1905</v>
      </c>
      <c r="B49" s="1" t="s">
        <v>202</v>
      </c>
      <c r="C49" s="12" t="s">
        <v>7296</v>
      </c>
      <c r="D49" s="1" t="s">
        <v>7297</v>
      </c>
      <c r="E49" s="12">
        <f t="shared" si="1"/>
        <v>573.75</v>
      </c>
      <c r="F49" s="14">
        <f>Table_0__5[[#This Row],[Population'[4']'[7']]]/Table_0__5[[#This Row],[Area]]</f>
        <v>71.492810457516342</v>
      </c>
    </row>
    <row r="50" spans="1:6" x14ac:dyDescent="0.45">
      <c r="A50" s="1" t="s">
        <v>889</v>
      </c>
      <c r="B50" s="1" t="s">
        <v>207</v>
      </c>
      <c r="C50" s="12" t="s">
        <v>7298</v>
      </c>
      <c r="D50" s="1" t="s">
        <v>7299</v>
      </c>
      <c r="E50" s="12">
        <f t="shared" si="1"/>
        <v>913.96</v>
      </c>
      <c r="F50" s="14">
        <f>Table_0__5[[#This Row],[Population'[4']'[7']]]/Table_0__5[[#This Row],[Area]]</f>
        <v>48.366449297562255</v>
      </c>
    </row>
    <row r="51" spans="1:6" x14ac:dyDescent="0.45">
      <c r="A51" s="1" t="s">
        <v>5396</v>
      </c>
      <c r="B51" s="1" t="s">
        <v>211</v>
      </c>
      <c r="C51" s="12" t="s">
        <v>7300</v>
      </c>
      <c r="D51" s="1" t="s">
        <v>7301</v>
      </c>
      <c r="E51" s="12">
        <f t="shared" si="1"/>
        <v>800.68</v>
      </c>
      <c r="F51" s="14">
        <f>Table_0__5[[#This Row],[Population'[4']'[7']]]/Table_0__5[[#This Row],[Area]]</f>
        <v>87.449417994704504</v>
      </c>
    </row>
    <row r="52" spans="1:6" x14ac:dyDescent="0.45">
      <c r="A52" s="1" t="s">
        <v>7302</v>
      </c>
      <c r="B52" s="1" t="s">
        <v>214</v>
      </c>
      <c r="C52" s="12" t="s">
        <v>7303</v>
      </c>
      <c r="D52" s="1" t="s">
        <v>7304</v>
      </c>
      <c r="E52" s="12">
        <f t="shared" si="1"/>
        <v>1254.3800000000001</v>
      </c>
      <c r="F52" s="14">
        <f>Table_0__5[[#This Row],[Population'[4']'[7']]]/Table_0__5[[#This Row],[Area]]</f>
        <v>11.287648081123741</v>
      </c>
    </row>
    <row r="53" spans="1:6" x14ac:dyDescent="0.45">
      <c r="A53" s="1" t="s">
        <v>7249</v>
      </c>
      <c r="B53" s="1" t="s">
        <v>217</v>
      </c>
      <c r="C53" s="12" t="s">
        <v>7305</v>
      </c>
      <c r="D53" s="1" t="s">
        <v>7306</v>
      </c>
      <c r="E53" s="12">
        <f t="shared" si="1"/>
        <v>332.5</v>
      </c>
      <c r="F53" s="14">
        <f>Table_0__5[[#This Row],[Population'[4']'[7']]]/Table_0__5[[#This Row],[Area]]</f>
        <v>587.6932330827068</v>
      </c>
    </row>
    <row r="54" spans="1:6" x14ac:dyDescent="0.45">
      <c r="A54" s="1" t="s">
        <v>2384</v>
      </c>
      <c r="B54" s="1" t="s">
        <v>221</v>
      </c>
      <c r="C54" s="12" t="s">
        <v>7307</v>
      </c>
      <c r="D54" s="1" t="s">
        <v>7308</v>
      </c>
      <c r="E54" s="12">
        <f t="shared" si="1"/>
        <v>586.15</v>
      </c>
      <c r="F54" s="14">
        <f>Table_0__5[[#This Row],[Population'[4']'[7']]]/Table_0__5[[#This Row],[Area]]</f>
        <v>30.744689925786915</v>
      </c>
    </row>
    <row r="55" spans="1:6" x14ac:dyDescent="0.45">
      <c r="A55" s="1" t="s">
        <v>3975</v>
      </c>
      <c r="B55" s="1" t="s">
        <v>225</v>
      </c>
      <c r="C55" s="12" t="s">
        <v>7309</v>
      </c>
      <c r="D55" s="1" t="s">
        <v>7310</v>
      </c>
      <c r="E55" s="12">
        <f t="shared" si="1"/>
        <v>718.14</v>
      </c>
      <c r="F55" s="14">
        <f>Table_0__5[[#This Row],[Population'[4']'[7']]]/Table_0__5[[#This Row],[Area]]</f>
        <v>223.25869607597406</v>
      </c>
    </row>
    <row r="56" spans="1:6" x14ac:dyDescent="0.45">
      <c r="A56" s="1" t="s">
        <v>6623</v>
      </c>
      <c r="B56" s="1" t="s">
        <v>231</v>
      </c>
      <c r="C56" s="12" t="s">
        <v>7311</v>
      </c>
      <c r="D56" s="1" t="s">
        <v>7312</v>
      </c>
      <c r="E56" s="12">
        <f t="shared" si="1"/>
        <v>913.59</v>
      </c>
      <c r="F56" s="14">
        <f>Table_0__5[[#This Row],[Population'[4']'[7']]]/Table_0__5[[#This Row],[Area]]</f>
        <v>16.150570824987138</v>
      </c>
    </row>
    <row r="57" spans="1:6" x14ac:dyDescent="0.45">
      <c r="A57" s="1" t="s">
        <v>7313</v>
      </c>
      <c r="B57" s="1" t="s">
        <v>238</v>
      </c>
      <c r="C57" s="12" t="s">
        <v>7314</v>
      </c>
      <c r="D57" s="1" t="s">
        <v>7315</v>
      </c>
      <c r="E57" s="12">
        <f t="shared" si="1"/>
        <v>830.9</v>
      </c>
      <c r="F57" s="14">
        <f>Table_0__5[[#This Row],[Population'[4']'[7']]]/Table_0__5[[#This Row],[Area]]</f>
        <v>74.588999879648583</v>
      </c>
    </row>
    <row r="58" spans="1:6" x14ac:dyDescent="0.45">
      <c r="A58" s="1" t="s">
        <v>7316</v>
      </c>
      <c r="B58" s="1" t="s">
        <v>242</v>
      </c>
      <c r="C58" s="12" t="s">
        <v>7317</v>
      </c>
      <c r="D58" s="1" t="s">
        <v>7318</v>
      </c>
      <c r="E58" s="12">
        <f t="shared" si="1"/>
        <v>1257.31</v>
      </c>
      <c r="F58" s="14">
        <f>Table_0__5[[#This Row],[Population'[4']'[7']]]/Table_0__5[[#This Row],[Area]]</f>
        <v>13.168590085181856</v>
      </c>
    </row>
    <row r="59" spans="1:6" x14ac:dyDescent="0.45">
      <c r="A59" s="1" t="s">
        <v>7319</v>
      </c>
      <c r="B59" s="1" t="s">
        <v>246</v>
      </c>
      <c r="C59" s="12" t="s">
        <v>7320</v>
      </c>
      <c r="D59" s="1" t="s">
        <v>7321</v>
      </c>
      <c r="E59" s="12">
        <f t="shared" si="1"/>
        <v>893.06</v>
      </c>
      <c r="F59" s="14">
        <f>Table_0__5[[#This Row],[Population'[4']'[7']]]/Table_0__5[[#This Row],[Area]]</f>
        <v>46.97220791436186</v>
      </c>
    </row>
    <row r="60" spans="1:6" x14ac:dyDescent="0.45">
      <c r="A60" s="1" t="s">
        <v>7322</v>
      </c>
      <c r="B60" s="1" t="s">
        <v>250</v>
      </c>
      <c r="C60" s="12" t="s">
        <v>7323</v>
      </c>
      <c r="D60" s="1" t="s">
        <v>7324</v>
      </c>
      <c r="E60" s="12">
        <f t="shared" si="1"/>
        <v>511.27</v>
      </c>
      <c r="F60" s="14">
        <f>Table_0__5[[#This Row],[Population'[4']'[7']]]/Table_0__5[[#This Row],[Area]]</f>
        <v>225.92172433352241</v>
      </c>
    </row>
    <row r="61" spans="1:6" x14ac:dyDescent="0.45">
      <c r="A61" s="1" t="s">
        <v>7186</v>
      </c>
      <c r="B61" s="1" t="s">
        <v>234</v>
      </c>
      <c r="C61" s="12" t="s">
        <v>7325</v>
      </c>
      <c r="D61" s="1" t="s">
        <v>7326</v>
      </c>
      <c r="E61" s="12">
        <f t="shared" si="1"/>
        <v>722.33</v>
      </c>
      <c r="F61" s="14">
        <f>Table_0__5[[#This Row],[Population'[4']'[7']]]/Table_0__5[[#This Row],[Area]]</f>
        <v>116.76795924300527</v>
      </c>
    </row>
    <row r="62" spans="1:6" x14ac:dyDescent="0.45">
      <c r="A62" s="1" t="s">
        <v>1564</v>
      </c>
      <c r="B62" s="1" t="s">
        <v>254</v>
      </c>
      <c r="C62" s="12" t="s">
        <v>7327</v>
      </c>
      <c r="D62" s="1" t="s">
        <v>7328</v>
      </c>
      <c r="E62" s="12">
        <f t="shared" si="1"/>
        <v>974.88</v>
      </c>
      <c r="F62" s="14">
        <f>Table_0__5[[#This Row],[Population'[4']'[7']]]/Table_0__5[[#This Row],[Area]]</f>
        <v>21.222099130149353</v>
      </c>
    </row>
    <row r="63" spans="1:6" x14ac:dyDescent="0.45">
      <c r="A63" s="1" t="s">
        <v>7191</v>
      </c>
      <c r="B63" s="1" t="s">
        <v>258</v>
      </c>
      <c r="C63" s="12" t="s">
        <v>7329</v>
      </c>
      <c r="D63" s="1" t="s">
        <v>7330</v>
      </c>
      <c r="E63" s="12">
        <f t="shared" si="1"/>
        <v>732.97</v>
      </c>
      <c r="F63" s="14">
        <f>Table_0__5[[#This Row],[Population'[4']'[7']]]/Table_0__5[[#This Row],[Area]]</f>
        <v>39.314023766320588</v>
      </c>
    </row>
    <row r="64" spans="1:6" x14ac:dyDescent="0.45">
      <c r="A64" s="1" t="s">
        <v>4362</v>
      </c>
      <c r="B64" s="1" t="s">
        <v>262</v>
      </c>
      <c r="C64" s="12" t="s">
        <v>7331</v>
      </c>
      <c r="D64" s="1" t="s">
        <v>7332</v>
      </c>
      <c r="E64" s="12">
        <f t="shared" si="1"/>
        <v>791.58</v>
      </c>
      <c r="F64" s="14">
        <f>Table_0__5[[#This Row],[Population'[4']'[7']]]/Table_0__5[[#This Row],[Area]]</f>
        <v>37.612117537077744</v>
      </c>
    </row>
    <row r="65" spans="1:6" x14ac:dyDescent="0.45">
      <c r="A65" s="1" t="s">
        <v>7333</v>
      </c>
      <c r="B65" s="1" t="s">
        <v>265</v>
      </c>
      <c r="C65" s="12" t="s">
        <v>7334</v>
      </c>
      <c r="D65" s="1" t="s">
        <v>7335</v>
      </c>
      <c r="E65" s="12">
        <f t="shared" ref="E65:E73" si="2">VALUE(LEFT(D65,SEARCH("sq",D65)-2))</f>
        <v>856.6</v>
      </c>
      <c r="F65" s="14">
        <f>Table_0__5[[#This Row],[Population'[4']'[7']]]/Table_0__5[[#This Row],[Area]]</f>
        <v>25.017511090357225</v>
      </c>
    </row>
    <row r="66" spans="1:6" x14ac:dyDescent="0.45">
      <c r="A66" s="1" t="s">
        <v>6043</v>
      </c>
      <c r="B66" s="1" t="s">
        <v>269</v>
      </c>
      <c r="C66" s="12" t="s">
        <v>7336</v>
      </c>
      <c r="D66" s="1" t="s">
        <v>7337</v>
      </c>
      <c r="E66" s="12">
        <f t="shared" si="2"/>
        <v>555.13</v>
      </c>
      <c r="F66" s="14">
        <f>Table_0__5[[#This Row],[Population'[4']'[7']]]/Table_0__5[[#This Row],[Area]]</f>
        <v>184.15146001837408</v>
      </c>
    </row>
    <row r="67" spans="1:6" x14ac:dyDescent="0.45">
      <c r="A67" s="1" t="s">
        <v>7338</v>
      </c>
      <c r="B67" s="1" t="s">
        <v>273</v>
      </c>
      <c r="C67" s="12" t="s">
        <v>7339</v>
      </c>
      <c r="D67" s="1" t="s">
        <v>7340</v>
      </c>
      <c r="E67" s="12">
        <f t="shared" si="2"/>
        <v>797.11</v>
      </c>
      <c r="F67" s="14">
        <f>Table_0__5[[#This Row],[Population'[4']'[7']]]/Table_0__5[[#This Row],[Area]]</f>
        <v>19.960858601698636</v>
      </c>
    </row>
    <row r="68" spans="1:6" x14ac:dyDescent="0.45">
      <c r="A68" s="1" t="s">
        <v>62</v>
      </c>
      <c r="B68" s="1" t="s">
        <v>277</v>
      </c>
      <c r="C68" s="12" t="s">
        <v>7341</v>
      </c>
      <c r="D68" s="1" t="s">
        <v>7342</v>
      </c>
      <c r="E68" s="12">
        <f t="shared" si="2"/>
        <v>430.7</v>
      </c>
      <c r="F68" s="14">
        <f>Table_0__5[[#This Row],[Population'[4']'[7']]]/Table_0__5[[#This Row],[Area]]</f>
        <v>306.21546319944275</v>
      </c>
    </row>
    <row r="69" spans="1:6" x14ac:dyDescent="0.45">
      <c r="A69" s="1" t="s">
        <v>7343</v>
      </c>
      <c r="B69" s="1" t="s">
        <v>282</v>
      </c>
      <c r="C69" s="12" t="s">
        <v>7344</v>
      </c>
      <c r="D69" s="1" t="s">
        <v>7345</v>
      </c>
      <c r="E69" s="12">
        <f t="shared" si="2"/>
        <v>549.57000000000005</v>
      </c>
      <c r="F69" s="14">
        <f>Table_0__5[[#This Row],[Population'[4']'[7']]]/Table_0__5[[#This Row],[Area]]</f>
        <v>709.44738613825348</v>
      </c>
    </row>
    <row r="70" spans="1:6" x14ac:dyDescent="0.45">
      <c r="A70" s="1" t="s">
        <v>7346</v>
      </c>
      <c r="B70" s="1" t="s">
        <v>956</v>
      </c>
      <c r="C70" s="12" t="s">
        <v>7347</v>
      </c>
      <c r="D70" s="1" t="s">
        <v>7348</v>
      </c>
      <c r="E70" s="12">
        <f t="shared" si="2"/>
        <v>747.71</v>
      </c>
      <c r="F70" s="14">
        <f>Table_0__5[[#This Row],[Population'[4']'[7']]]/Table_0__5[[#This Row],[Area]]</f>
        <v>70.09402040898209</v>
      </c>
    </row>
    <row r="71" spans="1:6" x14ac:dyDescent="0.45">
      <c r="A71" s="1" t="s">
        <v>7349</v>
      </c>
      <c r="B71" s="1" t="s">
        <v>963</v>
      </c>
      <c r="C71" s="12" t="s">
        <v>7350</v>
      </c>
      <c r="D71" s="1" t="s">
        <v>7351</v>
      </c>
      <c r="E71" s="12">
        <f t="shared" si="2"/>
        <v>626.15</v>
      </c>
      <c r="F71" s="14">
        <f>Table_0__5[[#This Row],[Population'[4']'[7']]]/Table_0__5[[#This Row],[Area]]</f>
        <v>39.1216162261439</v>
      </c>
    </row>
    <row r="72" spans="1:6" x14ac:dyDescent="0.45">
      <c r="A72" s="1" t="s">
        <v>2209</v>
      </c>
      <c r="B72" s="1" t="s">
        <v>970</v>
      </c>
      <c r="C72" s="12" t="s">
        <v>7352</v>
      </c>
      <c r="D72" s="1" t="s">
        <v>7353</v>
      </c>
      <c r="E72" s="12">
        <f t="shared" si="2"/>
        <v>434.49</v>
      </c>
      <c r="F72" s="14">
        <f>Table_0__5[[#This Row],[Population'[4']'[7']]]/Table_0__5[[#This Row],[Area]]</f>
        <v>384.34486409353497</v>
      </c>
    </row>
    <row r="73" spans="1:6" x14ac:dyDescent="0.45">
      <c r="A73" s="1" t="s">
        <v>5476</v>
      </c>
      <c r="B73" s="1" t="s">
        <v>976</v>
      </c>
      <c r="C73" s="12" t="s">
        <v>7354</v>
      </c>
      <c r="D73" s="1" t="s">
        <v>7355</v>
      </c>
      <c r="E73" s="12">
        <f t="shared" si="2"/>
        <v>793.12</v>
      </c>
      <c r="F73" s="14">
        <f>Table_0__5[[#This Row],[Population'[4']'[7']]]/Table_0__5[[#This Row],[Area]]</f>
        <v>94.246772241274968</v>
      </c>
    </row>
  </sheetData>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3487-965F-4731-AE58-BFE13991FB5C}">
  <dimension ref="A1:F24"/>
  <sheetViews>
    <sheetView workbookViewId="0">
      <selection activeCell="I9" sqref="I9"/>
    </sheetView>
  </sheetViews>
  <sheetFormatPr defaultRowHeight="14.25" x14ac:dyDescent="0.45"/>
  <cols>
    <col min="1" max="1" width="17.3984375" bestFit="1" customWidth="1"/>
    <col min="2" max="2" width="13.6640625" bestFit="1" customWidth="1"/>
    <col min="3" max="3" width="17.6640625" bestFit="1" customWidth="1"/>
    <col min="4" max="4" width="20.73046875" bestFit="1" customWidth="1"/>
  </cols>
  <sheetData>
    <row r="1" spans="1:6" x14ac:dyDescent="0.45">
      <c r="A1" t="s">
        <v>0</v>
      </c>
      <c r="B1" t="s">
        <v>7356</v>
      </c>
      <c r="C1" t="s">
        <v>7357</v>
      </c>
      <c r="D1" t="s">
        <v>7358</v>
      </c>
      <c r="E1" s="11" t="s">
        <v>292</v>
      </c>
      <c r="F1" t="s">
        <v>7421</v>
      </c>
    </row>
    <row r="2" spans="1:6" x14ac:dyDescent="0.45">
      <c r="A2" s="1" t="s">
        <v>4977</v>
      </c>
      <c r="B2" s="1" t="s">
        <v>10</v>
      </c>
      <c r="C2" s="1" t="s">
        <v>7359</v>
      </c>
      <c r="D2" s="1" t="s">
        <v>7360</v>
      </c>
      <c r="E2" s="12">
        <f>VALUE(LEFT(D2,SEARCH("sq",D2)-2))</f>
        <v>4274</v>
      </c>
      <c r="F2" s="4">
        <f>List_edit___4[[#This Row],[Population  '[6']'[8']]]/List_edit___4[[#This Row],[Area]]</f>
        <v>8.7215722976134771</v>
      </c>
    </row>
    <row r="3" spans="1:6" x14ac:dyDescent="0.45">
      <c r="A3" s="1" t="s">
        <v>7361</v>
      </c>
      <c r="B3" s="1" t="s">
        <v>16</v>
      </c>
      <c r="C3" s="1" t="s">
        <v>7362</v>
      </c>
      <c r="D3" s="1" t="s">
        <v>7363</v>
      </c>
      <c r="E3" s="12">
        <f t="shared" ref="E3:E24" si="0">VALUE(LEFT(D3,SEARCH("sq",D3)-2))</f>
        <v>3137</v>
      </c>
      <c r="F3" s="4">
        <f>List_edit___4[[#This Row],[Population  '[6']'[8']]]/List_edit___4[[#This Row],[Area]]</f>
        <v>3.759642970991393</v>
      </c>
    </row>
    <row r="4" spans="1:6" x14ac:dyDescent="0.45">
      <c r="A4" s="1" t="s">
        <v>3042</v>
      </c>
      <c r="B4" s="1" t="s">
        <v>20</v>
      </c>
      <c r="C4" s="1" t="s">
        <v>7364</v>
      </c>
      <c r="D4" s="1" t="s">
        <v>7365</v>
      </c>
      <c r="E4" s="12">
        <f t="shared" si="0"/>
        <v>4797</v>
      </c>
      <c r="F4" s="4">
        <f>List_edit___4[[#This Row],[Population  '[6']'[8']]]/List_edit___4[[#This Row],[Area]]</f>
        <v>9.9799874921826142</v>
      </c>
    </row>
    <row r="5" spans="1:6" x14ac:dyDescent="0.45">
      <c r="A5" s="1" t="s">
        <v>5727</v>
      </c>
      <c r="B5" s="1" t="s">
        <v>25</v>
      </c>
      <c r="C5" s="1" t="s">
        <v>7366</v>
      </c>
      <c r="D5" s="1" t="s">
        <v>7367</v>
      </c>
      <c r="E5" s="12">
        <f t="shared" si="0"/>
        <v>7897</v>
      </c>
      <c r="F5" s="4">
        <f>List_edit___4[[#This Row],[Population  '[6']'[8']]]/List_edit___4[[#This Row],[Area]]</f>
        <v>1.9837913131568949</v>
      </c>
    </row>
    <row r="6" spans="1:6" x14ac:dyDescent="0.45">
      <c r="A6" s="1" t="s">
        <v>7368</v>
      </c>
      <c r="B6" s="1" t="s">
        <v>29</v>
      </c>
      <c r="C6" s="1" t="s">
        <v>7369</v>
      </c>
      <c r="D6" s="1" t="s">
        <v>7370</v>
      </c>
      <c r="E6" s="12">
        <f t="shared" si="0"/>
        <v>4255</v>
      </c>
      <c r="F6" s="4">
        <f>List_edit___4[[#This Row],[Population  '[6']'[8']]]/List_edit___4[[#This Row],[Area]]</f>
        <v>3.2921269095182137</v>
      </c>
    </row>
    <row r="7" spans="1:6" x14ac:dyDescent="0.45">
      <c r="A7" s="1" t="s">
        <v>5640</v>
      </c>
      <c r="B7" s="1" t="s">
        <v>33</v>
      </c>
      <c r="C7" s="1" t="s">
        <v>7371</v>
      </c>
      <c r="D7" s="1" t="s">
        <v>7372</v>
      </c>
      <c r="E7" s="12">
        <f t="shared" si="0"/>
        <v>2859</v>
      </c>
      <c r="F7" s="4">
        <f>List_edit___4[[#This Row],[Population  '[6']'[8']]]/List_edit___4[[#This Row],[Area]]</f>
        <v>2.502623294858342</v>
      </c>
    </row>
    <row r="8" spans="1:6" x14ac:dyDescent="0.45">
      <c r="A8" s="1" t="s">
        <v>1109</v>
      </c>
      <c r="B8" s="1" t="s">
        <v>37</v>
      </c>
      <c r="C8" s="1" t="s">
        <v>7373</v>
      </c>
      <c r="D8" s="1" t="s">
        <v>7374</v>
      </c>
      <c r="E8" s="12">
        <f t="shared" si="0"/>
        <v>9183</v>
      </c>
      <c r="F8" s="4">
        <f>List_edit___4[[#This Row],[Population  '[6']'[8']]]/List_edit___4[[#This Row],[Area]]</f>
        <v>4.4767505172601547</v>
      </c>
    </row>
    <row r="9" spans="1:6" x14ac:dyDescent="0.45">
      <c r="A9" s="1" t="s">
        <v>7375</v>
      </c>
      <c r="B9" s="1" t="s">
        <v>41</v>
      </c>
      <c r="C9" s="1" t="s">
        <v>7376</v>
      </c>
      <c r="D9" s="1" t="s">
        <v>7377</v>
      </c>
      <c r="E9" s="12">
        <f t="shared" si="0"/>
        <v>2225</v>
      </c>
      <c r="F9" s="4">
        <f>List_edit___4[[#This Row],[Population  '[6']'[8']]]/List_edit___4[[#This Row],[Area]]</f>
        <v>6.1285393258426968</v>
      </c>
    </row>
    <row r="10" spans="1:6" x14ac:dyDescent="0.45">
      <c r="A10" s="1" t="s">
        <v>7378</v>
      </c>
      <c r="B10" s="1" t="s">
        <v>45</v>
      </c>
      <c r="C10" s="1" t="s">
        <v>7379</v>
      </c>
      <c r="D10" s="1" t="s">
        <v>7380</v>
      </c>
      <c r="E10" s="12">
        <f t="shared" si="0"/>
        <v>2004</v>
      </c>
      <c r="F10" s="4">
        <f>List_edit___4[[#This Row],[Population  '[6']'[8']]]/List_edit___4[[#This Row],[Area]]</f>
        <v>2.406187624750499</v>
      </c>
    </row>
    <row r="11" spans="1:6" x14ac:dyDescent="0.45">
      <c r="A11" s="1" t="s">
        <v>764</v>
      </c>
      <c r="B11" s="1" t="s">
        <v>49</v>
      </c>
      <c r="C11" s="1" t="s">
        <v>7381</v>
      </c>
      <c r="D11" s="1" t="s">
        <v>7382</v>
      </c>
      <c r="E11" s="12">
        <f t="shared" si="0"/>
        <v>4166</v>
      </c>
      <c r="F11" s="4">
        <f>List_edit___4[[#This Row],[Population  '[6']'[8']]]/List_edit___4[[#This Row],[Area]]</f>
        <v>2.0679308689390301</v>
      </c>
    </row>
    <row r="12" spans="1:6" x14ac:dyDescent="0.45">
      <c r="A12" s="1" t="s">
        <v>7383</v>
      </c>
      <c r="B12" s="1" t="s">
        <v>53</v>
      </c>
      <c r="C12" s="1" t="s">
        <v>7384</v>
      </c>
      <c r="D12" s="1" t="s">
        <v>7385</v>
      </c>
      <c r="E12" s="12">
        <f t="shared" si="0"/>
        <v>2686</v>
      </c>
      <c r="F12" s="4">
        <f>List_edit___4[[#This Row],[Population  '[6']'[8']]]/List_edit___4[[#This Row],[Area]]</f>
        <v>35.176098287416231</v>
      </c>
    </row>
    <row r="13" spans="1:6" x14ac:dyDescent="0.45">
      <c r="A13" s="1" t="s">
        <v>789</v>
      </c>
      <c r="B13" s="1" t="s">
        <v>57</v>
      </c>
      <c r="C13" s="1" t="s">
        <v>7386</v>
      </c>
      <c r="D13" s="1" t="s">
        <v>7387</v>
      </c>
      <c r="E13" s="12">
        <f t="shared" si="0"/>
        <v>4069</v>
      </c>
      <c r="F13" s="4">
        <f>List_edit___4[[#This Row],[Population  '[6']'[8']]]/List_edit___4[[#This Row],[Area]]</f>
        <v>4.4141066601130499</v>
      </c>
    </row>
    <row r="14" spans="1:6" x14ac:dyDescent="0.45">
      <c r="A14" s="1" t="s">
        <v>7388</v>
      </c>
      <c r="B14" s="1" t="s">
        <v>61</v>
      </c>
      <c r="C14" s="1" t="s">
        <v>7389</v>
      </c>
      <c r="D14" s="1" t="s">
        <v>7390</v>
      </c>
      <c r="E14" s="12">
        <f t="shared" si="0"/>
        <v>5340</v>
      </c>
      <c r="F14" s="4">
        <f>List_edit___4[[#This Row],[Population  '[6']'[8']]]/List_edit___4[[#This Row],[Area]]</f>
        <v>14.723033707865168</v>
      </c>
    </row>
    <row r="15" spans="1:6" x14ac:dyDescent="0.45">
      <c r="A15" s="1" t="s">
        <v>7391</v>
      </c>
      <c r="B15" s="1" t="s">
        <v>66</v>
      </c>
      <c r="C15" s="1" t="s">
        <v>7392</v>
      </c>
      <c r="D15" s="1" t="s">
        <v>7393</v>
      </c>
      <c r="E15" s="12">
        <f t="shared" si="0"/>
        <v>2626</v>
      </c>
      <c r="F15" s="4">
        <f>List_edit___4[[#This Row],[Population  '[6']'[8']]]/List_edit___4[[#This Row],[Area]]</f>
        <v>0.93526275704493522</v>
      </c>
    </row>
    <row r="16" spans="1:6" x14ac:dyDescent="0.45">
      <c r="A16" s="1" t="s">
        <v>1154</v>
      </c>
      <c r="B16" s="1" t="s">
        <v>70</v>
      </c>
      <c r="C16" s="1" t="s">
        <v>7394</v>
      </c>
      <c r="D16" s="1" t="s">
        <v>7395</v>
      </c>
      <c r="E16" s="12">
        <f t="shared" si="0"/>
        <v>6943</v>
      </c>
      <c r="F16" s="4">
        <f>List_edit___4[[#This Row],[Population  '[6']'[8']]]/List_edit___4[[#This Row],[Area]]</f>
        <v>4.1339478611551206</v>
      </c>
    </row>
    <row r="17" spans="1:6" x14ac:dyDescent="0.45">
      <c r="A17" s="1" t="s">
        <v>4318</v>
      </c>
      <c r="B17" s="1" t="s">
        <v>74</v>
      </c>
      <c r="C17" s="1" t="s">
        <v>7396</v>
      </c>
      <c r="D17" s="1" t="s">
        <v>7397</v>
      </c>
      <c r="E17" s="12">
        <f t="shared" si="0"/>
        <v>2085</v>
      </c>
      <c r="F17" s="4">
        <f>List_edit___4[[#This Row],[Population  '[6']'[8']]]/List_edit___4[[#This Row],[Area]]</f>
        <v>4.1995203836930459</v>
      </c>
    </row>
    <row r="18" spans="1:6" x14ac:dyDescent="0.45">
      <c r="A18" s="1" t="s">
        <v>2989</v>
      </c>
      <c r="B18" s="1" t="s">
        <v>79</v>
      </c>
      <c r="C18" s="1" t="s">
        <v>7398</v>
      </c>
      <c r="D18" s="1" t="s">
        <v>7399</v>
      </c>
      <c r="E18" s="12">
        <f t="shared" si="0"/>
        <v>2523</v>
      </c>
      <c r="F18" s="4">
        <f>List_edit___4[[#This Row],[Population  '[6']'[8']]]/List_edit___4[[#This Row],[Area]]</f>
        <v>11.730479587792312</v>
      </c>
    </row>
    <row r="19" spans="1:6" x14ac:dyDescent="0.45">
      <c r="A19" s="1" t="s">
        <v>7400</v>
      </c>
      <c r="B19" s="1" t="s">
        <v>84</v>
      </c>
      <c r="C19" s="1" t="s">
        <v>7401</v>
      </c>
      <c r="D19" s="1" t="s">
        <v>7402</v>
      </c>
      <c r="E19" s="12">
        <f t="shared" si="0"/>
        <v>4882</v>
      </c>
      <c r="F19" s="4">
        <f>List_edit___4[[#This Row],[Population  '[6']'[8']]]/List_edit___4[[#This Row],[Area]]</f>
        <v>2.1237197869725524</v>
      </c>
    </row>
    <row r="20" spans="1:6" x14ac:dyDescent="0.45">
      <c r="A20" s="1" t="s">
        <v>7403</v>
      </c>
      <c r="B20" s="1" t="s">
        <v>89</v>
      </c>
      <c r="C20" s="1" t="s">
        <v>7404</v>
      </c>
      <c r="D20" s="1" t="s">
        <v>7405</v>
      </c>
      <c r="E20" s="12">
        <f t="shared" si="0"/>
        <v>10426</v>
      </c>
      <c r="F20" s="4">
        <f>List_edit___4[[#This Row],[Population  '[6']'[8']]]/List_edit___4[[#This Row],[Area]]</f>
        <v>4.3417417993477843</v>
      </c>
    </row>
    <row r="21" spans="1:6" ht="12" customHeight="1" x14ac:dyDescent="0.45">
      <c r="A21" s="1" t="s">
        <v>2174</v>
      </c>
      <c r="B21" s="1" t="s">
        <v>93</v>
      </c>
      <c r="C21" s="1" t="s">
        <v>7406</v>
      </c>
      <c r="D21" s="1" t="s">
        <v>7407</v>
      </c>
      <c r="E21" s="12">
        <f t="shared" si="0"/>
        <v>4008</v>
      </c>
      <c r="F21" s="4">
        <f>List_edit___4[[#This Row],[Population  '[6']'[8']]]/List_edit___4[[#This Row],[Area]]</f>
        <v>5.4079341317365266</v>
      </c>
    </row>
    <row r="22" spans="1:6" x14ac:dyDescent="0.45">
      <c r="A22" s="1" t="s">
        <v>7408</v>
      </c>
      <c r="B22" s="1" t="s">
        <v>98</v>
      </c>
      <c r="C22" s="1" t="s">
        <v>7409</v>
      </c>
      <c r="D22" s="1" t="s">
        <v>7410</v>
      </c>
      <c r="E22" s="12">
        <f t="shared" si="0"/>
        <v>2082</v>
      </c>
      <c r="F22" s="4">
        <f>List_edit___4[[#This Row],[Population  '[6']'[8']]]/List_edit___4[[#This Row],[Area]]</f>
        <v>10.098463016330452</v>
      </c>
    </row>
    <row r="23" spans="1:6" x14ac:dyDescent="0.45">
      <c r="A23" s="1" t="s">
        <v>7411</v>
      </c>
      <c r="B23" s="1" t="s">
        <v>103</v>
      </c>
      <c r="C23" s="1" t="s">
        <v>7412</v>
      </c>
      <c r="D23" s="1" t="s">
        <v>7413</v>
      </c>
      <c r="E23" s="12">
        <f t="shared" si="0"/>
        <v>2240</v>
      </c>
      <c r="F23" s="4">
        <f>List_edit___4[[#This Row],[Population  '[6']'[8']]]/List_edit___4[[#This Row],[Area]]</f>
        <v>3.7785714285714285</v>
      </c>
    </row>
    <row r="24" spans="1:6" x14ac:dyDescent="0.45">
      <c r="A24" s="1" t="s">
        <v>7414</v>
      </c>
      <c r="B24" s="1" t="s">
        <v>106</v>
      </c>
      <c r="C24" s="1" t="s">
        <v>7415</v>
      </c>
      <c r="D24" s="1" t="s">
        <v>7416</v>
      </c>
      <c r="E24" s="12">
        <f t="shared" si="0"/>
        <v>2398</v>
      </c>
      <c r="F24" s="4">
        <f>List_edit___4[[#This Row],[Population  '[6']'[8']]]/List_edit___4[[#This Row],[Area]]</f>
        <v>2.9532944120100084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A4498-A39E-47D2-9F9B-7A1E5425408A}">
  <dimension ref="A1:F66"/>
  <sheetViews>
    <sheetView workbookViewId="0">
      <selection activeCell="F2" sqref="F2"/>
    </sheetView>
  </sheetViews>
  <sheetFormatPr defaultRowHeight="14.25" x14ac:dyDescent="0.45"/>
  <cols>
    <col min="1" max="1" width="26.1328125" bestFit="1" customWidth="1"/>
    <col min="2" max="2" width="8.3984375" bestFit="1" customWidth="1"/>
    <col min="3" max="3" width="10.59765625" bestFit="1" customWidth="1"/>
    <col min="4" max="4" width="26.1328125" bestFit="1" customWidth="1"/>
    <col min="5" max="5" width="9.19921875" bestFit="1" customWidth="1"/>
  </cols>
  <sheetData>
    <row r="1" spans="1:6" x14ac:dyDescent="0.45">
      <c r="A1" t="s">
        <v>0</v>
      </c>
      <c r="B1" t="s">
        <v>1062</v>
      </c>
      <c r="C1" t="s">
        <v>1063</v>
      </c>
      <c r="D1" t="s">
        <v>1064</v>
      </c>
      <c r="E1" t="s">
        <v>292</v>
      </c>
      <c r="F1" t="s">
        <v>7422</v>
      </c>
    </row>
    <row r="2" spans="1:6" x14ac:dyDescent="0.45">
      <c r="A2" s="1" t="s">
        <v>1065</v>
      </c>
      <c r="B2">
        <v>8001</v>
      </c>
      <c r="C2">
        <v>469193</v>
      </c>
      <c r="D2" s="1" t="s">
        <v>1066</v>
      </c>
      <c r="E2" s="10">
        <f t="shared" ref="E2:E33" si="0">VALUE(LEFT(D2,SEARCH("m",D2)-2))</f>
        <v>1183.8969999999999</v>
      </c>
      <c r="F2" s="14">
        <f>The_64_Counties_of_the_State_of_Colorado[[#This Row],[2013 Pop]]/The_64_Counties_of_the_State_of_Colorado[[#This Row],[Area]]</f>
        <v>396.3123481181218</v>
      </c>
    </row>
    <row r="3" spans="1:6" x14ac:dyDescent="0.45">
      <c r="A3" s="1" t="s">
        <v>1067</v>
      </c>
      <c r="B3">
        <v>8003</v>
      </c>
      <c r="C3">
        <v>16253</v>
      </c>
      <c r="D3" s="1" t="s">
        <v>1068</v>
      </c>
      <c r="E3" s="10">
        <f t="shared" si="0"/>
        <v>723.34100000000001</v>
      </c>
      <c r="F3" s="14">
        <f>The_64_Counties_of_the_State_of_Colorado[[#This Row],[2013 Pop]]/The_64_Counties_of_the_State_of_Colorado[[#This Row],[Area]]</f>
        <v>22.469347099086047</v>
      </c>
    </row>
    <row r="4" spans="1:6" x14ac:dyDescent="0.45">
      <c r="A4" s="1" t="s">
        <v>1069</v>
      </c>
      <c r="B4">
        <v>8005</v>
      </c>
      <c r="C4">
        <v>607070</v>
      </c>
      <c r="D4" s="1" t="s">
        <v>1070</v>
      </c>
      <c r="E4" s="10">
        <f t="shared" si="0"/>
        <v>805.43799999999999</v>
      </c>
      <c r="F4" s="14">
        <f>The_64_Counties_of_the_State_of_Colorado[[#This Row],[2013 Pop]]/The_64_Counties_of_the_State_of_Colorado[[#This Row],[Area]]</f>
        <v>753.71412821346894</v>
      </c>
    </row>
    <row r="5" spans="1:6" x14ac:dyDescent="0.45">
      <c r="A5" s="1" t="s">
        <v>1071</v>
      </c>
      <c r="B5">
        <v>8007</v>
      </c>
      <c r="C5">
        <v>12194</v>
      </c>
      <c r="D5" s="1" t="s">
        <v>1072</v>
      </c>
      <c r="E5" s="10">
        <f t="shared" si="0"/>
        <v>1355.5139999999999</v>
      </c>
      <c r="F5" s="14">
        <f>The_64_Counties_of_the_State_of_Colorado[[#This Row],[2013 Pop]]/The_64_Counties_of_the_State_of_Colorado[[#This Row],[Area]]</f>
        <v>8.9958495448958846</v>
      </c>
    </row>
    <row r="6" spans="1:6" x14ac:dyDescent="0.45">
      <c r="A6" s="1" t="s">
        <v>1073</v>
      </c>
      <c r="B6">
        <v>8009</v>
      </c>
      <c r="C6">
        <v>3682</v>
      </c>
      <c r="D6" s="1" t="s">
        <v>1074</v>
      </c>
      <c r="E6" s="10">
        <f t="shared" si="0"/>
        <v>2557.3380000000002</v>
      </c>
      <c r="F6" s="14">
        <f>The_64_Counties_of_the_State_of_Colorado[[#This Row],[2013 Pop]]/The_64_Counties_of_the_State_of_Colorado[[#This Row],[Area]]</f>
        <v>1.4397783945649734</v>
      </c>
    </row>
    <row r="7" spans="1:6" x14ac:dyDescent="0.45">
      <c r="A7" s="1" t="s">
        <v>1075</v>
      </c>
      <c r="B7">
        <v>8011</v>
      </c>
      <c r="C7">
        <v>5688</v>
      </c>
      <c r="D7" s="1" t="s">
        <v>1076</v>
      </c>
      <c r="E7" s="10">
        <f t="shared" si="0"/>
        <v>1541.0830000000001</v>
      </c>
      <c r="F7" s="14">
        <f>The_64_Counties_of_the_State_of_Colorado[[#This Row],[2013 Pop]]/The_64_Counties_of_the_State_of_Colorado[[#This Row],[Area]]</f>
        <v>3.6909108724189417</v>
      </c>
    </row>
    <row r="8" spans="1:6" x14ac:dyDescent="0.45">
      <c r="A8" s="1" t="s">
        <v>1077</v>
      </c>
      <c r="B8">
        <v>8013</v>
      </c>
      <c r="C8">
        <v>310048</v>
      </c>
      <c r="D8" s="1" t="s">
        <v>1078</v>
      </c>
      <c r="E8" s="10">
        <f t="shared" si="0"/>
        <v>740.37</v>
      </c>
      <c r="F8" s="14">
        <f>The_64_Counties_of_the_State_of_Colorado[[#This Row],[2013 Pop]]/The_64_Counties_of_the_State_of_Colorado[[#This Row],[Area]]</f>
        <v>418.77439658549105</v>
      </c>
    </row>
    <row r="9" spans="1:6" x14ac:dyDescent="0.45">
      <c r="A9" s="1" t="s">
        <v>1079</v>
      </c>
      <c r="B9">
        <v>8014</v>
      </c>
      <c r="C9">
        <v>59471</v>
      </c>
      <c r="D9" s="1" t="s">
        <v>1080</v>
      </c>
      <c r="E9" s="10">
        <f t="shared" si="0"/>
        <v>33.6</v>
      </c>
      <c r="F9" s="14">
        <f>The_64_Counties_of_the_State_of_Colorado[[#This Row],[2013 Pop]]/The_64_Counties_of_the_State_of_Colorado[[#This Row],[Area]]</f>
        <v>1769.9702380952381</v>
      </c>
    </row>
    <row r="10" spans="1:6" x14ac:dyDescent="0.45">
      <c r="A10" s="1" t="s">
        <v>1081</v>
      </c>
      <c r="B10">
        <v>8015</v>
      </c>
      <c r="C10">
        <v>18510</v>
      </c>
      <c r="D10" s="1" t="s">
        <v>1082</v>
      </c>
      <c r="E10" s="10">
        <f t="shared" si="0"/>
        <v>1014.953</v>
      </c>
      <c r="F10" s="14">
        <f>The_64_Counties_of_the_State_of_Colorado[[#This Row],[2013 Pop]]/The_64_Counties_of_the_State_of_Colorado[[#This Row],[Area]]</f>
        <v>18.237297687676179</v>
      </c>
    </row>
    <row r="11" spans="1:6" x14ac:dyDescent="0.45">
      <c r="A11" s="1" t="s">
        <v>1083</v>
      </c>
      <c r="B11">
        <v>8017</v>
      </c>
      <c r="C11">
        <v>1890</v>
      </c>
      <c r="D11" s="1" t="s">
        <v>1084</v>
      </c>
      <c r="E11" s="10">
        <f t="shared" si="0"/>
        <v>1781.4290000000001</v>
      </c>
      <c r="F11" s="14">
        <f>The_64_Counties_of_the_State_of_Colorado[[#This Row],[2013 Pop]]/The_64_Counties_of_the_State_of_Colorado[[#This Row],[Area]]</f>
        <v>1.0609460158109023</v>
      </c>
    </row>
    <row r="12" spans="1:6" x14ac:dyDescent="0.45">
      <c r="A12" s="1" t="s">
        <v>1085</v>
      </c>
      <c r="B12">
        <v>8019</v>
      </c>
      <c r="C12">
        <v>9031</v>
      </c>
      <c r="D12" s="1" t="s">
        <v>1086</v>
      </c>
      <c r="E12" s="10">
        <f t="shared" si="0"/>
        <v>396.49299999999999</v>
      </c>
      <c r="F12" s="14">
        <f>The_64_Counties_of_the_State_of_Colorado[[#This Row],[2013 Pop]]/The_64_Counties_of_the_State_of_Colorado[[#This Row],[Area]]</f>
        <v>22.777199093048303</v>
      </c>
    </row>
    <row r="13" spans="1:6" x14ac:dyDescent="0.45">
      <c r="A13" s="1" t="s">
        <v>1087</v>
      </c>
      <c r="B13">
        <v>8021</v>
      </c>
      <c r="C13">
        <v>8277</v>
      </c>
      <c r="D13" s="1" t="s">
        <v>1088</v>
      </c>
      <c r="E13" s="10">
        <f t="shared" si="0"/>
        <v>1290.9559999999999</v>
      </c>
      <c r="F13" s="14">
        <f>The_64_Counties_of_the_State_of_Colorado[[#This Row],[2013 Pop]]/The_64_Counties_of_the_State_of_Colorado[[#This Row],[Area]]</f>
        <v>6.4115275811104331</v>
      </c>
    </row>
    <row r="14" spans="1:6" x14ac:dyDescent="0.45">
      <c r="A14" s="1" t="s">
        <v>1089</v>
      </c>
      <c r="B14">
        <v>8023</v>
      </c>
      <c r="C14">
        <v>3518</v>
      </c>
      <c r="D14" s="1" t="s">
        <v>1090</v>
      </c>
      <c r="E14" s="10">
        <f t="shared" si="0"/>
        <v>1230.3599999999999</v>
      </c>
      <c r="F14" s="14">
        <f>The_64_Counties_of_the_State_of_Colorado[[#This Row],[2013 Pop]]/The_64_Counties_of_the_State_of_Colorado[[#This Row],[Area]]</f>
        <v>2.85932572580383</v>
      </c>
    </row>
    <row r="15" spans="1:6" x14ac:dyDescent="0.45">
      <c r="A15" s="1" t="s">
        <v>1091</v>
      </c>
      <c r="B15">
        <v>8025</v>
      </c>
      <c r="C15">
        <v>5322</v>
      </c>
      <c r="D15" s="1" t="s">
        <v>1092</v>
      </c>
      <c r="E15" s="10">
        <f t="shared" si="0"/>
        <v>800.32899999999995</v>
      </c>
      <c r="F15" s="14">
        <f>The_64_Counties_of_the_State_of_Colorado[[#This Row],[2013 Pop]]/The_64_Counties_of_the_State_of_Colorado[[#This Row],[Area]]</f>
        <v>6.6497652840269446</v>
      </c>
    </row>
    <row r="16" spans="1:6" x14ac:dyDescent="0.45">
      <c r="A16" s="1" t="s">
        <v>1093</v>
      </c>
      <c r="B16">
        <v>8027</v>
      </c>
      <c r="C16">
        <v>4285</v>
      </c>
      <c r="D16" s="1" t="s">
        <v>1094</v>
      </c>
      <c r="E16" s="10">
        <f t="shared" si="0"/>
        <v>739.92499999999995</v>
      </c>
      <c r="F16" s="14">
        <f>The_64_Counties_of_the_State_of_Colorado[[#This Row],[2013 Pop]]/The_64_Counties_of_the_State_of_Colorado[[#This Row],[Area]]</f>
        <v>5.7911274791363994</v>
      </c>
    </row>
    <row r="17" spans="1:6" x14ac:dyDescent="0.45">
      <c r="A17" s="1" t="s">
        <v>1095</v>
      </c>
      <c r="B17">
        <v>8029</v>
      </c>
      <c r="C17">
        <v>30483</v>
      </c>
      <c r="D17" s="1" t="s">
        <v>1096</v>
      </c>
      <c r="E17" s="10">
        <f t="shared" si="0"/>
        <v>1148.5989999999999</v>
      </c>
      <c r="F17" s="14">
        <f>The_64_Counties_of_the_State_of_Colorado[[#This Row],[2013 Pop]]/The_64_Counties_of_the_State_of_Colorado[[#This Row],[Area]]</f>
        <v>26.539288298178914</v>
      </c>
    </row>
    <row r="18" spans="1:6" x14ac:dyDescent="0.45">
      <c r="A18" s="1" t="s">
        <v>1097</v>
      </c>
      <c r="B18">
        <v>8031</v>
      </c>
      <c r="C18">
        <v>649495</v>
      </c>
      <c r="D18" s="1" t="s">
        <v>1098</v>
      </c>
      <c r="E18" s="10">
        <f t="shared" si="0"/>
        <v>154.63200000000001</v>
      </c>
      <c r="F18" s="14">
        <f>The_64_Counties_of_the_State_of_Colorado[[#This Row],[2013 Pop]]/The_64_Counties_of_the_State_of_Colorado[[#This Row],[Area]]</f>
        <v>4200.2625588493975</v>
      </c>
    </row>
    <row r="19" spans="1:6" x14ac:dyDescent="0.45">
      <c r="A19" s="1" t="s">
        <v>1099</v>
      </c>
      <c r="B19">
        <v>8033</v>
      </c>
      <c r="C19">
        <v>2029</v>
      </c>
      <c r="D19" s="1" t="s">
        <v>1100</v>
      </c>
      <c r="E19" s="10">
        <f t="shared" si="0"/>
        <v>1068.0999999999999</v>
      </c>
      <c r="F19" s="14">
        <f>The_64_Counties_of_the_State_of_Colorado[[#This Row],[2013 Pop]]/The_64_Counties_of_the_State_of_Colorado[[#This Row],[Area]]</f>
        <v>1.8996348656492839</v>
      </c>
    </row>
    <row r="20" spans="1:6" x14ac:dyDescent="0.45">
      <c r="A20" s="1" t="s">
        <v>1101</v>
      </c>
      <c r="B20">
        <v>8035</v>
      </c>
      <c r="C20">
        <v>305963</v>
      </c>
      <c r="D20" s="1" t="s">
        <v>1102</v>
      </c>
      <c r="E20" s="10">
        <f t="shared" si="0"/>
        <v>842.86900000000003</v>
      </c>
      <c r="F20" s="14">
        <f>The_64_Counties_of_the_State_of_Colorado[[#This Row],[2013 Pop]]/The_64_Counties_of_the_State_of_Colorado[[#This Row],[Area]]</f>
        <v>363.00184251645271</v>
      </c>
    </row>
    <row r="21" spans="1:6" x14ac:dyDescent="0.45">
      <c r="A21" s="1" t="s">
        <v>1103</v>
      </c>
      <c r="B21">
        <v>8037</v>
      </c>
      <c r="C21">
        <v>52460</v>
      </c>
      <c r="D21" s="1" t="s">
        <v>1104</v>
      </c>
      <c r="E21" s="10">
        <f t="shared" si="0"/>
        <v>1691.7909999999999</v>
      </c>
      <c r="F21" s="14">
        <f>The_64_Counties_of_the_State_of_Colorado[[#This Row],[2013 Pop]]/The_64_Counties_of_the_State_of_Colorado[[#This Row],[Area]]</f>
        <v>31.008558385758054</v>
      </c>
    </row>
    <row r="22" spans="1:6" x14ac:dyDescent="0.45">
      <c r="A22" s="1" t="s">
        <v>1105</v>
      </c>
      <c r="B22">
        <v>8039</v>
      </c>
      <c r="C22">
        <v>23733</v>
      </c>
      <c r="D22" s="1" t="s">
        <v>1106</v>
      </c>
      <c r="E22" s="10">
        <f t="shared" si="0"/>
        <v>1851.018</v>
      </c>
      <c r="F22" s="14">
        <f>The_64_Counties_of_the_State_of_Colorado[[#This Row],[2013 Pop]]/The_64_Counties_of_the_State_of_Colorado[[#This Row],[Area]]</f>
        <v>12.821593307034291</v>
      </c>
    </row>
    <row r="23" spans="1:6" x14ac:dyDescent="0.45">
      <c r="A23" s="1" t="s">
        <v>1107</v>
      </c>
      <c r="B23">
        <v>8041</v>
      </c>
      <c r="C23">
        <v>655044</v>
      </c>
      <c r="D23" s="1" t="s">
        <v>1108</v>
      </c>
      <c r="E23" s="10">
        <f t="shared" si="0"/>
        <v>2129.547</v>
      </c>
      <c r="F23" s="14">
        <f>The_64_Counties_of_the_State_of_Colorado[[#This Row],[2013 Pop]]/The_64_Counties_of_the_State_of_Colorado[[#This Row],[Area]]</f>
        <v>307.59781305601615</v>
      </c>
    </row>
    <row r="24" spans="1:6" x14ac:dyDescent="0.45">
      <c r="A24" s="1" t="s">
        <v>1109</v>
      </c>
      <c r="B24">
        <v>8043</v>
      </c>
      <c r="C24">
        <v>46451</v>
      </c>
      <c r="D24" s="1" t="s">
        <v>1110</v>
      </c>
      <c r="E24" s="10">
        <f t="shared" si="0"/>
        <v>1533.931</v>
      </c>
      <c r="F24" s="14">
        <f>The_64_Counties_of_the_State_of_Colorado[[#This Row],[2013 Pop]]/The_64_Counties_of_the_State_of_Colorado[[#This Row],[Area]]</f>
        <v>30.282326910402098</v>
      </c>
    </row>
    <row r="25" spans="1:6" x14ac:dyDescent="0.45">
      <c r="A25" s="1" t="s">
        <v>1111</v>
      </c>
      <c r="B25">
        <v>8045</v>
      </c>
      <c r="C25">
        <v>57302</v>
      </c>
      <c r="D25" s="1" t="s">
        <v>1112</v>
      </c>
      <c r="E25" s="10">
        <f t="shared" si="0"/>
        <v>2955.8380000000002</v>
      </c>
      <c r="F25" s="14">
        <f>The_64_Counties_of_the_State_of_Colorado[[#This Row],[2013 Pop]]/The_64_Counties_of_the_State_of_Colorado[[#This Row],[Area]]</f>
        <v>19.386042130861028</v>
      </c>
    </row>
    <row r="26" spans="1:6" x14ac:dyDescent="0.45">
      <c r="A26" s="1" t="s">
        <v>1113</v>
      </c>
      <c r="B26">
        <v>8047</v>
      </c>
      <c r="C26">
        <v>5601</v>
      </c>
      <c r="D26" s="1" t="s">
        <v>1114</v>
      </c>
      <c r="E26" s="10">
        <f t="shared" si="0"/>
        <v>150.26</v>
      </c>
      <c r="F26" s="14">
        <f>The_64_Counties_of_the_State_of_Colorado[[#This Row],[2013 Pop]]/The_64_Counties_of_the_State_of_Colorado[[#This Row],[Area]]</f>
        <v>37.275389325169705</v>
      </c>
    </row>
    <row r="27" spans="1:6" x14ac:dyDescent="0.45">
      <c r="A27" s="1" t="s">
        <v>1115</v>
      </c>
      <c r="B27">
        <v>8049</v>
      </c>
      <c r="C27">
        <v>14289</v>
      </c>
      <c r="D27" s="1" t="s">
        <v>1116</v>
      </c>
      <c r="E27" s="10">
        <f t="shared" si="0"/>
        <v>1869.5920000000001</v>
      </c>
      <c r="F27" s="14">
        <f>The_64_Counties_of_the_State_of_Colorado[[#This Row],[2013 Pop]]/The_64_Counties_of_the_State_of_Colorado[[#This Row],[Area]]</f>
        <v>7.6428440001882763</v>
      </c>
    </row>
    <row r="28" spans="1:6" x14ac:dyDescent="0.45">
      <c r="A28" s="1" t="s">
        <v>1117</v>
      </c>
      <c r="B28">
        <v>8051</v>
      </c>
      <c r="C28">
        <v>15507</v>
      </c>
      <c r="D28" s="1" t="s">
        <v>1118</v>
      </c>
      <c r="E28" s="10">
        <f t="shared" si="0"/>
        <v>3259.6289999999999</v>
      </c>
      <c r="F28" s="14">
        <f>The_64_Counties_of_the_State_of_Colorado[[#This Row],[2013 Pop]]/The_64_Counties_of_the_State_of_Colorado[[#This Row],[Area]]</f>
        <v>4.7572898633556155</v>
      </c>
    </row>
    <row r="29" spans="1:6" x14ac:dyDescent="0.45">
      <c r="A29" s="1" t="s">
        <v>1119</v>
      </c>
      <c r="B29">
        <v>8053</v>
      </c>
      <c r="C29">
        <v>813</v>
      </c>
      <c r="D29" s="1" t="s">
        <v>1120</v>
      </c>
      <c r="E29" s="10">
        <f t="shared" si="0"/>
        <v>1123.1679999999999</v>
      </c>
      <c r="F29" s="14">
        <f>The_64_Counties_of_the_State_of_Colorado[[#This Row],[2013 Pop]]/The_64_Counties_of_the_State_of_Colorado[[#This Row],[Area]]</f>
        <v>0.7238454087011027</v>
      </c>
    </row>
    <row r="30" spans="1:6" x14ac:dyDescent="0.45">
      <c r="A30" s="1" t="s">
        <v>1121</v>
      </c>
      <c r="B30">
        <v>8055</v>
      </c>
      <c r="C30">
        <v>6519</v>
      </c>
      <c r="D30" s="1" t="s">
        <v>1122</v>
      </c>
      <c r="E30" s="10">
        <f t="shared" si="0"/>
        <v>1593.2370000000001</v>
      </c>
      <c r="F30" s="14">
        <f>The_64_Counties_of_the_State_of_Colorado[[#This Row],[2013 Pop]]/The_64_Counties_of_the_State_of_Colorado[[#This Row],[Area]]</f>
        <v>4.0916699775362986</v>
      </c>
    </row>
    <row r="31" spans="1:6" x14ac:dyDescent="0.45">
      <c r="A31" s="1" t="s">
        <v>156</v>
      </c>
      <c r="B31">
        <v>8057</v>
      </c>
      <c r="C31">
        <v>1365</v>
      </c>
      <c r="D31" s="1" t="s">
        <v>1123</v>
      </c>
      <c r="E31" s="10">
        <f t="shared" si="0"/>
        <v>1620.962</v>
      </c>
      <c r="F31" s="14">
        <f>The_64_Counties_of_the_State_of_Colorado[[#This Row],[2013 Pop]]/The_64_Counties_of_the_State_of_Colorado[[#This Row],[Area]]</f>
        <v>0.84209253517355742</v>
      </c>
    </row>
    <row r="32" spans="1:6" x14ac:dyDescent="0.45">
      <c r="A32" s="1" t="s">
        <v>160</v>
      </c>
      <c r="B32">
        <v>8059</v>
      </c>
      <c r="C32">
        <v>551798</v>
      </c>
      <c r="D32" s="1" t="s">
        <v>1124</v>
      </c>
      <c r="E32" s="10">
        <f t="shared" si="0"/>
        <v>774.03300000000002</v>
      </c>
      <c r="F32" s="14">
        <f>The_64_Counties_of_the_State_of_Colorado[[#This Row],[2013 Pop]]/The_64_Counties_of_the_State_of_Colorado[[#This Row],[Area]]</f>
        <v>712.88691825800709</v>
      </c>
    </row>
    <row r="33" spans="1:6" x14ac:dyDescent="0.45">
      <c r="A33" s="1" t="s">
        <v>1125</v>
      </c>
      <c r="B33">
        <v>8061</v>
      </c>
      <c r="C33">
        <v>1423</v>
      </c>
      <c r="D33" s="1" t="s">
        <v>1126</v>
      </c>
      <c r="E33" s="10">
        <f t="shared" si="0"/>
        <v>1785.9269999999999</v>
      </c>
      <c r="F33" s="14">
        <f>The_64_Counties_of_the_State_of_Colorado[[#This Row],[2013 Pop]]/The_64_Counties_of_the_State_of_Colorado[[#This Row],[Area]]</f>
        <v>0.79678508696044137</v>
      </c>
    </row>
    <row r="34" spans="1:6" x14ac:dyDescent="0.45">
      <c r="A34" s="1" t="s">
        <v>1127</v>
      </c>
      <c r="B34">
        <v>8063</v>
      </c>
      <c r="C34">
        <v>8037</v>
      </c>
      <c r="D34" s="1" t="s">
        <v>1128</v>
      </c>
      <c r="E34" s="10">
        <f t="shared" ref="E34:E65" si="1">VALUE(LEFT(D34,SEARCH("m",D34)-2))</f>
        <v>2161.6909999999998</v>
      </c>
      <c r="F34" s="14">
        <f>The_64_Counties_of_the_State_of_Colorado[[#This Row],[2013 Pop]]/The_64_Counties_of_the_State_of_Colorado[[#This Row],[Area]]</f>
        <v>3.717922681826404</v>
      </c>
    </row>
    <row r="35" spans="1:6" x14ac:dyDescent="0.45">
      <c r="A35" s="1" t="s">
        <v>1129</v>
      </c>
      <c r="B35">
        <v>8065</v>
      </c>
      <c r="C35">
        <v>7306</v>
      </c>
      <c r="D35" s="1" t="s">
        <v>1130</v>
      </c>
      <c r="E35" s="10">
        <f t="shared" si="1"/>
        <v>383.90899999999999</v>
      </c>
      <c r="F35" s="14">
        <f>The_64_Counties_of_the_State_of_Colorado[[#This Row],[2013 Pop]]/The_64_Counties_of_the_State_of_Colorado[[#This Row],[Area]]</f>
        <v>19.030551510904928</v>
      </c>
    </row>
    <row r="36" spans="1:6" x14ac:dyDescent="0.45">
      <c r="A36" s="1" t="s">
        <v>1131</v>
      </c>
      <c r="B36">
        <v>8067</v>
      </c>
      <c r="C36">
        <v>53284</v>
      </c>
      <c r="D36" s="1" t="s">
        <v>1132</v>
      </c>
      <c r="E36" s="10">
        <f t="shared" si="1"/>
        <v>1699.7080000000001</v>
      </c>
      <c r="F36" s="14">
        <f>The_64_Counties_of_the_State_of_Colorado[[#This Row],[2013 Pop]]/The_64_Counties_of_the_State_of_Colorado[[#This Row],[Area]]</f>
        <v>31.348914048766023</v>
      </c>
    </row>
    <row r="37" spans="1:6" x14ac:dyDescent="0.45">
      <c r="A37" s="1" t="s">
        <v>1133</v>
      </c>
      <c r="B37">
        <v>8069</v>
      </c>
      <c r="C37">
        <v>315988</v>
      </c>
      <c r="D37" s="1" t="s">
        <v>1134</v>
      </c>
      <c r="E37" s="10">
        <f t="shared" si="1"/>
        <v>2633.9540000000002</v>
      </c>
      <c r="F37" s="14">
        <f>The_64_Counties_of_the_State_of_Colorado[[#This Row],[2013 Pop]]/The_64_Counties_of_the_State_of_Colorado[[#This Row],[Area]]</f>
        <v>119.96716723222956</v>
      </c>
    </row>
    <row r="38" spans="1:6" x14ac:dyDescent="0.45">
      <c r="A38" s="1" t="s">
        <v>1135</v>
      </c>
      <c r="B38">
        <v>8071</v>
      </c>
      <c r="C38">
        <v>14446</v>
      </c>
      <c r="D38" s="1" t="s">
        <v>1136</v>
      </c>
      <c r="E38" s="10">
        <f t="shared" si="1"/>
        <v>4775.3469999999998</v>
      </c>
      <c r="F38" s="14">
        <f>The_64_Counties_of_the_State_of_Colorado[[#This Row],[2013 Pop]]/The_64_Counties_of_the_State_of_Colorado[[#This Row],[Area]]</f>
        <v>3.0251204781558285</v>
      </c>
    </row>
    <row r="39" spans="1:6" x14ac:dyDescent="0.45">
      <c r="A39" s="1" t="s">
        <v>789</v>
      </c>
      <c r="B39">
        <v>8073</v>
      </c>
      <c r="C39">
        <v>5430</v>
      </c>
      <c r="D39" s="1" t="s">
        <v>1137</v>
      </c>
      <c r="E39" s="10">
        <f t="shared" si="1"/>
        <v>2586.422</v>
      </c>
      <c r="F39" s="14">
        <f>The_64_Counties_of_the_State_of_Colorado[[#This Row],[2013 Pop]]/The_64_Counties_of_the_State_of_Colorado[[#This Row],[Area]]</f>
        <v>2.0994253837927452</v>
      </c>
    </row>
    <row r="40" spans="1:6" x14ac:dyDescent="0.45">
      <c r="A40" s="1" t="s">
        <v>803</v>
      </c>
      <c r="B40">
        <v>8075</v>
      </c>
      <c r="C40">
        <v>22450</v>
      </c>
      <c r="D40" s="1" t="s">
        <v>1138</v>
      </c>
      <c r="E40" s="10">
        <f t="shared" si="1"/>
        <v>1844.864</v>
      </c>
      <c r="F40" s="14">
        <f>The_64_Counties_of_the_State_of_Colorado[[#This Row],[2013 Pop]]/The_64_Counties_of_the_State_of_Colorado[[#This Row],[Area]]</f>
        <v>12.168918684520918</v>
      </c>
    </row>
    <row r="41" spans="1:6" x14ac:dyDescent="0.45">
      <c r="A41" s="1" t="s">
        <v>1139</v>
      </c>
      <c r="B41">
        <v>8077</v>
      </c>
      <c r="C41">
        <v>147554</v>
      </c>
      <c r="D41" s="1" t="s">
        <v>1140</v>
      </c>
      <c r="E41" s="10">
        <f t="shared" si="1"/>
        <v>3341.123</v>
      </c>
      <c r="F41" s="14">
        <f>The_64_Counties_of_the_State_of_Colorado[[#This Row],[2013 Pop]]/The_64_Counties_of_the_State_of_Colorado[[#This Row],[Area]]</f>
        <v>44.162995495825804</v>
      </c>
    </row>
    <row r="42" spans="1:6" x14ac:dyDescent="0.45">
      <c r="A42" s="1" t="s">
        <v>1141</v>
      </c>
      <c r="B42">
        <v>8079</v>
      </c>
      <c r="C42">
        <v>721</v>
      </c>
      <c r="D42" s="1" t="s">
        <v>1142</v>
      </c>
      <c r="E42" s="10">
        <f t="shared" si="1"/>
        <v>877.68299999999999</v>
      </c>
      <c r="F42" s="14">
        <f>The_64_Counties_of_the_State_of_Colorado[[#This Row],[2013 Pop]]/The_64_Counties_of_the_State_of_Colorado[[#This Row],[Area]]</f>
        <v>0.82148110422555753</v>
      </c>
    </row>
    <row r="43" spans="1:6" x14ac:dyDescent="0.45">
      <c r="A43" s="1" t="s">
        <v>1143</v>
      </c>
      <c r="B43">
        <v>8081</v>
      </c>
      <c r="C43">
        <v>13103</v>
      </c>
      <c r="D43" s="1" t="s">
        <v>1144</v>
      </c>
      <c r="E43" s="10">
        <f t="shared" si="1"/>
        <v>4750.9120000000003</v>
      </c>
      <c r="F43" s="14">
        <f>The_64_Counties_of_the_State_of_Colorado[[#This Row],[2013 Pop]]/The_64_Counties_of_the_State_of_Colorado[[#This Row],[Area]]</f>
        <v>2.7579967804076353</v>
      </c>
    </row>
    <row r="44" spans="1:6" x14ac:dyDescent="0.45">
      <c r="A44" s="1" t="s">
        <v>1145</v>
      </c>
      <c r="B44">
        <v>8083</v>
      </c>
      <c r="C44">
        <v>25642</v>
      </c>
      <c r="D44" s="1" t="s">
        <v>1146</v>
      </c>
      <c r="E44" s="10">
        <f t="shared" si="1"/>
        <v>2040.1510000000001</v>
      </c>
      <c r="F44" s="14">
        <f>The_64_Counties_of_the_State_of_Colorado[[#This Row],[2013 Pop]]/The_64_Counties_of_the_State_of_Colorado[[#This Row],[Area]]</f>
        <v>12.568677514556519</v>
      </c>
    </row>
    <row r="45" spans="1:6" x14ac:dyDescent="0.45">
      <c r="A45" s="1" t="s">
        <v>1147</v>
      </c>
      <c r="B45">
        <v>8085</v>
      </c>
      <c r="C45">
        <v>40713</v>
      </c>
      <c r="D45" s="1" t="s">
        <v>1148</v>
      </c>
      <c r="E45" s="10">
        <f t="shared" si="1"/>
        <v>2242.596</v>
      </c>
      <c r="F45" s="14">
        <f>The_64_Counties_of_the_State_of_Colorado[[#This Row],[2013 Pop]]/The_64_Counties_of_the_State_of_Colorado[[#This Row],[Area]]</f>
        <v>18.154406767870807</v>
      </c>
    </row>
    <row r="46" spans="1:6" x14ac:dyDescent="0.45">
      <c r="A46" s="1" t="s">
        <v>220</v>
      </c>
      <c r="B46">
        <v>8087</v>
      </c>
      <c r="C46">
        <v>28404</v>
      </c>
      <c r="D46" s="1" t="s">
        <v>1149</v>
      </c>
      <c r="E46" s="10">
        <f t="shared" si="1"/>
        <v>1293.7429999999999</v>
      </c>
      <c r="F46" s="14">
        <f>The_64_Counties_of_the_State_of_Colorado[[#This Row],[2013 Pop]]/The_64_Counties_of_the_State_of_Colorado[[#This Row],[Area]]</f>
        <v>21.954901398500322</v>
      </c>
    </row>
    <row r="47" spans="1:6" x14ac:dyDescent="0.45">
      <c r="A47" s="1" t="s">
        <v>1150</v>
      </c>
      <c r="B47">
        <v>8089</v>
      </c>
      <c r="C47">
        <v>18703</v>
      </c>
      <c r="D47" s="1" t="s">
        <v>1151</v>
      </c>
      <c r="E47" s="10">
        <f t="shared" si="1"/>
        <v>1269.704</v>
      </c>
      <c r="F47" s="14">
        <f>The_64_Counties_of_the_State_of_Colorado[[#This Row],[2013 Pop]]/The_64_Counties_of_the_State_of_Colorado[[#This Row],[Area]]</f>
        <v>14.730204835142679</v>
      </c>
    </row>
    <row r="48" spans="1:6" x14ac:dyDescent="0.45">
      <c r="A48" s="1" t="s">
        <v>1152</v>
      </c>
      <c r="B48">
        <v>8091</v>
      </c>
      <c r="C48">
        <v>4557</v>
      </c>
      <c r="D48" s="1" t="s">
        <v>1153</v>
      </c>
      <c r="E48" s="10">
        <f t="shared" si="1"/>
        <v>542.21</v>
      </c>
      <c r="F48" s="14">
        <f>The_64_Counties_of_the_State_of_Colorado[[#This Row],[2013 Pop]]/The_64_Counties_of_the_State_of_Colorado[[#This Row],[Area]]</f>
        <v>8.4044927242212424</v>
      </c>
    </row>
    <row r="49" spans="1:6" x14ac:dyDescent="0.45">
      <c r="A49" s="1" t="s">
        <v>1154</v>
      </c>
      <c r="B49">
        <v>8093</v>
      </c>
      <c r="C49">
        <v>16121</v>
      </c>
      <c r="D49" s="1" t="s">
        <v>1155</v>
      </c>
      <c r="E49" s="10">
        <f t="shared" si="1"/>
        <v>2210.6529999999998</v>
      </c>
      <c r="F49" s="14">
        <f>The_64_Counties_of_the_State_of_Colorado[[#This Row],[2013 Pop]]/The_64_Counties_of_the_State_of_Colorado[[#This Row],[Area]]</f>
        <v>7.2924154084788526</v>
      </c>
    </row>
    <row r="50" spans="1:6" x14ac:dyDescent="0.45">
      <c r="A50" s="1" t="s">
        <v>650</v>
      </c>
      <c r="B50">
        <v>8095</v>
      </c>
      <c r="C50">
        <v>4356</v>
      </c>
      <c r="D50" s="1" t="s">
        <v>1156</v>
      </c>
      <c r="E50" s="10">
        <f t="shared" si="1"/>
        <v>688.04399999999998</v>
      </c>
      <c r="F50" s="14">
        <f>The_64_Counties_of_the_State_of_Colorado[[#This Row],[2013 Pop]]/The_64_Counties_of_the_State_of_Colorado[[#This Row],[Area]]</f>
        <v>6.3309904599124476</v>
      </c>
    </row>
    <row r="51" spans="1:6" x14ac:dyDescent="0.45">
      <c r="A51" s="1" t="s">
        <v>1157</v>
      </c>
      <c r="B51">
        <v>8097</v>
      </c>
      <c r="C51">
        <v>17379</v>
      </c>
      <c r="D51" s="1" t="s">
        <v>1158</v>
      </c>
      <c r="E51" s="10">
        <f t="shared" si="1"/>
        <v>973.19500000000005</v>
      </c>
      <c r="F51" s="14">
        <f>The_64_Counties_of_the_State_of_Colorado[[#This Row],[2013 Pop]]/The_64_Counties_of_the_State_of_Colorado[[#This Row],[Area]]</f>
        <v>17.857674977779375</v>
      </c>
    </row>
    <row r="52" spans="1:6" x14ac:dyDescent="0.45">
      <c r="A52" s="1" t="s">
        <v>1159</v>
      </c>
      <c r="B52">
        <v>8099</v>
      </c>
      <c r="C52">
        <v>12291</v>
      </c>
      <c r="D52" s="1" t="s">
        <v>1160</v>
      </c>
      <c r="E52" s="10">
        <f t="shared" si="1"/>
        <v>1644.3219999999999</v>
      </c>
      <c r="F52" s="14">
        <f>The_64_Counties_of_the_State_of_Colorado[[#This Row],[2013 Pop]]/The_64_Counties_of_the_State_of_Colorado[[#This Row],[Area]]</f>
        <v>7.4748133273166699</v>
      </c>
    </row>
    <row r="53" spans="1:6" x14ac:dyDescent="0.45">
      <c r="A53" s="1" t="s">
        <v>1161</v>
      </c>
      <c r="B53">
        <v>8101</v>
      </c>
      <c r="C53">
        <v>161451</v>
      </c>
      <c r="D53" s="1" t="s">
        <v>1162</v>
      </c>
      <c r="E53" s="10">
        <f t="shared" si="1"/>
        <v>2397.7950000000001</v>
      </c>
      <c r="F53" s="14">
        <f>The_64_Counties_of_the_State_of_Colorado[[#This Row],[2013 Pop]]/The_64_Counties_of_the_State_of_Colorado[[#This Row],[Area]]</f>
        <v>67.333112296922792</v>
      </c>
    </row>
    <row r="54" spans="1:6" x14ac:dyDescent="0.45">
      <c r="A54" s="1" t="s">
        <v>1163</v>
      </c>
      <c r="B54">
        <v>8103</v>
      </c>
      <c r="C54">
        <v>6807</v>
      </c>
      <c r="D54" s="1" t="s">
        <v>1164</v>
      </c>
      <c r="E54" s="10">
        <f t="shared" si="1"/>
        <v>3222.8130000000001</v>
      </c>
      <c r="F54" s="14">
        <f>The_64_Counties_of_the_State_of_Colorado[[#This Row],[2013 Pop]]/The_64_Counties_of_the_State_of_Colorado[[#This Row],[Area]]</f>
        <v>2.1121299932698547</v>
      </c>
    </row>
    <row r="55" spans="1:6" x14ac:dyDescent="0.45">
      <c r="A55" s="1" t="s">
        <v>1165</v>
      </c>
      <c r="B55">
        <v>8105</v>
      </c>
      <c r="C55">
        <v>11803</v>
      </c>
      <c r="D55" s="1" t="s">
        <v>1166</v>
      </c>
      <c r="E55" s="10">
        <f t="shared" si="1"/>
        <v>912.33799999999997</v>
      </c>
      <c r="F55" s="14">
        <f>The_64_Counties_of_the_State_of_Colorado[[#This Row],[2013 Pop]]/The_64_Counties_of_the_State_of_Colorado[[#This Row],[Area]]</f>
        <v>12.937091297304288</v>
      </c>
    </row>
    <row r="56" spans="1:6" x14ac:dyDescent="0.45">
      <c r="A56" s="1" t="s">
        <v>1167</v>
      </c>
      <c r="B56">
        <v>8107</v>
      </c>
      <c r="C56">
        <v>23513</v>
      </c>
      <c r="D56" s="1" t="s">
        <v>1168</v>
      </c>
      <c r="E56" s="10">
        <f t="shared" si="1"/>
        <v>2368.136</v>
      </c>
      <c r="F56" s="14">
        <f>The_64_Counties_of_the_State_of_Colorado[[#This Row],[2013 Pop]]/The_64_Counties_of_the_State_of_Colorado[[#This Row],[Area]]</f>
        <v>9.9289061101220533</v>
      </c>
    </row>
    <row r="57" spans="1:6" x14ac:dyDescent="0.45">
      <c r="A57" s="1" t="s">
        <v>1169</v>
      </c>
      <c r="B57">
        <v>8109</v>
      </c>
      <c r="C57">
        <v>6208</v>
      </c>
      <c r="D57" s="1" t="s">
        <v>1170</v>
      </c>
      <c r="E57" s="10">
        <f t="shared" si="1"/>
        <v>3170.2440000000001</v>
      </c>
      <c r="F57" s="14">
        <f>The_64_Counties_of_the_State_of_Colorado[[#This Row],[2013 Pop]]/The_64_Counties_of_the_State_of_Colorado[[#This Row],[Area]]</f>
        <v>1.958208894962028</v>
      </c>
    </row>
    <row r="58" spans="1:6" x14ac:dyDescent="0.45">
      <c r="A58" s="1" t="s">
        <v>1171</v>
      </c>
      <c r="B58">
        <v>8111</v>
      </c>
      <c r="C58">
        <v>692</v>
      </c>
      <c r="D58" s="1" t="s">
        <v>1172</v>
      </c>
      <c r="E58" s="10">
        <f t="shared" si="1"/>
        <v>388.274</v>
      </c>
      <c r="F58" s="14">
        <f>The_64_Counties_of_the_State_of_Colorado[[#This Row],[2013 Pop]]/The_64_Counties_of_the_State_of_Colorado[[#This Row],[Area]]</f>
        <v>1.7822465578431725</v>
      </c>
    </row>
    <row r="59" spans="1:6" x14ac:dyDescent="0.45">
      <c r="A59" s="1" t="s">
        <v>1173</v>
      </c>
      <c r="B59">
        <v>8113</v>
      </c>
      <c r="C59">
        <v>7678</v>
      </c>
      <c r="D59" s="1" t="s">
        <v>1174</v>
      </c>
      <c r="E59" s="10">
        <f t="shared" si="1"/>
        <v>1288.625</v>
      </c>
      <c r="F59" s="14">
        <f>The_64_Counties_of_the_State_of_Colorado[[#This Row],[2013 Pop]]/The_64_Counties_of_the_State_of_Colorado[[#This Row],[Area]]</f>
        <v>5.9582888737995923</v>
      </c>
    </row>
    <row r="60" spans="1:6" x14ac:dyDescent="0.45">
      <c r="A60" s="1" t="s">
        <v>1175</v>
      </c>
      <c r="B60">
        <v>8115</v>
      </c>
      <c r="C60">
        <v>2360</v>
      </c>
      <c r="D60" s="1" t="s">
        <v>1176</v>
      </c>
      <c r="E60" s="10">
        <f t="shared" si="1"/>
        <v>549.404</v>
      </c>
      <c r="F60" s="14">
        <f>The_64_Counties_of_the_State_of_Colorado[[#This Row],[2013 Pop]]/The_64_Counties_of_the_State_of_Colorado[[#This Row],[Area]]</f>
        <v>4.2955639201753169</v>
      </c>
    </row>
    <row r="61" spans="1:6" x14ac:dyDescent="0.45">
      <c r="A61" s="1" t="s">
        <v>1177</v>
      </c>
      <c r="B61">
        <v>8117</v>
      </c>
      <c r="C61">
        <v>28649</v>
      </c>
      <c r="D61" s="1" t="s">
        <v>1179</v>
      </c>
      <c r="E61" s="10">
        <f t="shared" si="1"/>
        <v>619.27800000000002</v>
      </c>
      <c r="F61" s="14">
        <f>The_64_Counties_of_the_State_of_Colorado[[#This Row],[2013 Pop]]/The_64_Counties_of_the_State_of_Colorado[[#This Row],[Area]]</f>
        <v>46.261937288261493</v>
      </c>
    </row>
    <row r="62" spans="1:6" x14ac:dyDescent="0.45">
      <c r="A62" s="1" t="s">
        <v>1180</v>
      </c>
      <c r="B62">
        <v>8119</v>
      </c>
      <c r="C62">
        <v>23275</v>
      </c>
      <c r="D62" s="1" t="s">
        <v>1181</v>
      </c>
      <c r="E62" s="10">
        <f t="shared" si="1"/>
        <v>558.96500000000003</v>
      </c>
      <c r="F62" s="14">
        <f>The_64_Counties_of_the_State_of_Colorado[[#This Row],[2013 Pop]]/The_64_Counties_of_the_State_of_Colorado[[#This Row],[Area]]</f>
        <v>41.639458642312128</v>
      </c>
    </row>
    <row r="63" spans="1:6" x14ac:dyDescent="0.45">
      <c r="A63" s="1" t="s">
        <v>62</v>
      </c>
      <c r="B63">
        <v>8121</v>
      </c>
      <c r="C63">
        <v>4803</v>
      </c>
      <c r="D63" s="1" t="s">
        <v>1182</v>
      </c>
      <c r="E63" s="10">
        <f t="shared" si="1"/>
        <v>2523.9029999999998</v>
      </c>
      <c r="F63" s="14">
        <f>The_64_Counties_of_the_State_of_Colorado[[#This Row],[2013 Pop]]/The_64_Counties_of_the_State_of_Colorado[[#This Row],[Area]]</f>
        <v>1.9030049887020224</v>
      </c>
    </row>
    <row r="64" spans="1:6" x14ac:dyDescent="0.45">
      <c r="A64" s="1" t="s">
        <v>1183</v>
      </c>
      <c r="B64">
        <v>8123</v>
      </c>
      <c r="C64">
        <v>269785</v>
      </c>
      <c r="D64" s="1" t="s">
        <v>1184</v>
      </c>
      <c r="E64" s="10">
        <f t="shared" si="1"/>
        <v>4016.7959999999998</v>
      </c>
      <c r="F64" s="14">
        <f>The_64_Counties_of_the_State_of_Colorado[[#This Row],[2013 Pop]]/The_64_Counties_of_the_State_of_Colorado[[#This Row],[Area]]</f>
        <v>67.164227409109159</v>
      </c>
    </row>
    <row r="65" spans="1:6" x14ac:dyDescent="0.45">
      <c r="A65" s="1" t="s">
        <v>1038</v>
      </c>
      <c r="B65">
        <v>8125</v>
      </c>
      <c r="C65">
        <v>10151</v>
      </c>
      <c r="D65" s="1" t="s">
        <v>1185</v>
      </c>
      <c r="E65" s="10">
        <f t="shared" si="1"/>
        <v>2368.7040000000002</v>
      </c>
      <c r="F65" s="14">
        <f>The_64_Counties_of_the_State_of_Colorado[[#This Row],[2013 Pop]]/The_64_Counties_of_the_State_of_Colorado[[#This Row],[Area]]</f>
        <v>4.2854658074626455</v>
      </c>
    </row>
    <row r="66" spans="1:6" x14ac:dyDescent="0.45">
      <c r="A66" s="1" t="s">
        <v>1186</v>
      </c>
      <c r="B66">
        <v>8</v>
      </c>
      <c r="C66">
        <v>5268367</v>
      </c>
      <c r="D66" s="1" t="s">
        <v>1187</v>
      </c>
      <c r="E66" s="10">
        <f t="shared" ref="E66" si="2">VALUE(LEFT(D66,SEARCH("m",D66)-2))</f>
        <v>104093.662</v>
      </c>
      <c r="F66" s="14">
        <f>The_64_Counties_of_the_State_of_Colorado[[#This Row],[2013 Pop]]/The_64_Counties_of_the_State_of_Colorado[[#This Row],[Area]]</f>
        <v>50.611794212792709</v>
      </c>
    </row>
  </sheetData>
  <phoneticPr fontId="1" type="noConversion"/>
  <pageMargins left="0.7" right="0.7" top="0.75" bottom="0.75" header="0.3" footer="0.3"/>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FA21A-D10A-4ABD-BE41-8EC2D4B7DF8B}">
  <dimension ref="A1"/>
  <sheetViews>
    <sheetView workbookViewId="0">
      <selection activeCell="B2" sqref="B2"/>
    </sheetView>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850E1-FEEB-467C-ABAE-31EC497D072F}">
  <dimension ref="A1:F59"/>
  <sheetViews>
    <sheetView workbookViewId="0">
      <selection activeCell="E2" sqref="E2"/>
    </sheetView>
  </sheetViews>
  <sheetFormatPr defaultRowHeight="14.25" x14ac:dyDescent="0.45"/>
  <cols>
    <col min="1" max="1" width="20.265625" bestFit="1" customWidth="1"/>
    <col min="2" max="2" width="13.265625" bestFit="1" customWidth="1"/>
    <col min="3" max="3" width="24" bestFit="1" customWidth="1"/>
    <col min="4" max="4" width="20.73046875" bestFit="1" customWidth="1"/>
  </cols>
  <sheetData>
    <row r="1" spans="1:6" x14ac:dyDescent="0.45">
      <c r="A1" t="s">
        <v>0</v>
      </c>
      <c r="B1" t="s">
        <v>1188</v>
      </c>
      <c r="C1" t="s">
        <v>1189</v>
      </c>
      <c r="D1" t="s">
        <v>1190</v>
      </c>
      <c r="E1" t="s">
        <v>4838</v>
      </c>
      <c r="F1" t="s">
        <v>4839</v>
      </c>
    </row>
    <row r="2" spans="1:6" x14ac:dyDescent="0.45">
      <c r="A2" s="1" t="s">
        <v>1191</v>
      </c>
      <c r="B2" s="1" t="s">
        <v>10</v>
      </c>
      <c r="C2" s="1" t="s">
        <v>1192</v>
      </c>
      <c r="D2" s="1" t="s">
        <v>1193</v>
      </c>
      <c r="E2" s="1">
        <f t="shared" ref="E2:E32" si="0">VALUE(LEFT(D2,SEARCH("sq",D2)-2))</f>
        <v>738</v>
      </c>
      <c r="F2" s="1">
        <f>Table_1__12[[#This Row],[Population'[12']]]/Table_1__12[[#This Row],[Area]]</f>
        <v>36.086444007858546</v>
      </c>
    </row>
    <row r="3" spans="1:6" x14ac:dyDescent="0.45">
      <c r="A3" s="1" t="s">
        <v>1194</v>
      </c>
      <c r="B3" s="1" t="s">
        <v>16</v>
      </c>
      <c r="C3" s="1" t="s">
        <v>1195</v>
      </c>
      <c r="D3" s="1" t="s">
        <v>1196</v>
      </c>
      <c r="E3" s="1">
        <f t="shared" si="0"/>
        <v>739</v>
      </c>
      <c r="F3" s="1">
        <f>Table_1__12[[#This Row],[Population'[12']]]/Table_1__12[[#This Row],[Area]]</f>
        <v>24.508875739644971</v>
      </c>
    </row>
    <row r="4" spans="1:6" x14ac:dyDescent="0.45">
      <c r="A4" s="1" t="s">
        <v>1197</v>
      </c>
      <c r="B4" s="1" t="s">
        <v>20</v>
      </c>
      <c r="C4" s="1" t="s">
        <v>1199</v>
      </c>
      <c r="D4" s="1" t="s">
        <v>1200</v>
      </c>
      <c r="E4" s="1">
        <f t="shared" si="0"/>
        <v>606</v>
      </c>
      <c r="F4" s="1">
        <f>Table_1__12[[#This Row],[Population'[12']]]/Table_1__12[[#This Row],[Area]]</f>
        <v>39.291228070175436</v>
      </c>
    </row>
    <row r="5" spans="1:6" x14ac:dyDescent="0.45">
      <c r="A5" s="1" t="s">
        <v>1201</v>
      </c>
      <c r="B5" s="1" t="s">
        <v>25</v>
      </c>
      <c r="C5" s="1" t="s">
        <v>1202</v>
      </c>
      <c r="D5" s="1" t="s">
        <v>1203</v>
      </c>
      <c r="E5" s="1">
        <f t="shared" si="0"/>
        <v>1640</v>
      </c>
      <c r="F5" s="1">
        <f>Table_1__12[[#This Row],[Population'[12']]]/Table_1__12[[#This Row],[Area]]</f>
        <v>9.813411078717202</v>
      </c>
    </row>
    <row r="6" spans="1:6" x14ac:dyDescent="0.45">
      <c r="A6" s="1" t="s">
        <v>1204</v>
      </c>
      <c r="B6" s="1" t="s">
        <v>29</v>
      </c>
      <c r="C6" s="1" t="s">
        <v>1205</v>
      </c>
      <c r="D6" s="1" t="s">
        <v>1206</v>
      </c>
      <c r="E6" s="1">
        <f t="shared" si="0"/>
        <v>1020</v>
      </c>
      <c r="F6" s="1">
        <f>Table_1__12[[#This Row],[Population'[12']]]/Table_1__12[[#This Row],[Area]]</f>
        <v>179.7170542635659</v>
      </c>
    </row>
    <row r="7" spans="1:6" x14ac:dyDescent="0.45">
      <c r="A7" s="1" t="s">
        <v>1207</v>
      </c>
      <c r="B7" s="1" t="s">
        <v>33</v>
      </c>
      <c r="C7" s="1" t="s">
        <v>1208</v>
      </c>
      <c r="D7" s="1" t="s">
        <v>1209</v>
      </c>
      <c r="E7" s="1">
        <f t="shared" si="0"/>
        <v>1151</v>
      </c>
      <c r="F7" s="1">
        <f>Table_1__12[[#This Row],[Population'[12']]]/Table_1__12[[#This Row],[Area]]</f>
        <v>78.273504273504273</v>
      </c>
    </row>
    <row r="8" spans="1:6" x14ac:dyDescent="0.45">
      <c r="A8" s="1" t="s">
        <v>1210</v>
      </c>
      <c r="B8" s="1" t="s">
        <v>37</v>
      </c>
      <c r="C8" s="1" t="s">
        <v>1211</v>
      </c>
      <c r="D8" s="1" t="s">
        <v>1212</v>
      </c>
      <c r="E8" s="1">
        <f t="shared" si="0"/>
        <v>720</v>
      </c>
      <c r="F8" s="1">
        <f>Table_1__12[[#This Row],[Population'[12']]]/Table_1__12[[#This Row],[Area]]</f>
        <v>433.14197530864197</v>
      </c>
    </row>
    <row r="9" spans="1:6" x14ac:dyDescent="0.45">
      <c r="A9" s="1" t="s">
        <v>1213</v>
      </c>
      <c r="B9" s="1" t="s">
        <v>41</v>
      </c>
      <c r="C9" s="1" t="s">
        <v>1214</v>
      </c>
      <c r="D9" s="1" t="s">
        <v>1215</v>
      </c>
      <c r="E9" s="1">
        <f t="shared" si="0"/>
        <v>1008</v>
      </c>
      <c r="F9" s="1">
        <f>Table_1__12[[#This Row],[Population'[12']]]/Table_1__12[[#This Row],[Area]]</f>
        <v>218.82826086956521</v>
      </c>
    </row>
    <row r="10" spans="1:6" x14ac:dyDescent="0.45">
      <c r="A10" s="1" t="s">
        <v>1216</v>
      </c>
      <c r="B10" s="1" t="s">
        <v>45</v>
      </c>
      <c r="C10" s="1" t="s">
        <v>1217</v>
      </c>
      <c r="D10" s="1" t="s">
        <v>1218</v>
      </c>
      <c r="E10" s="1">
        <f t="shared" si="0"/>
        <v>1712</v>
      </c>
      <c r="F10" s="1">
        <f>Table_1__12[[#This Row],[Population'[12']]]/Table_1__12[[#This Row],[Area]]</f>
        <v>69.595238095238102</v>
      </c>
    </row>
    <row r="11" spans="1:6" x14ac:dyDescent="0.45">
      <c r="A11" s="1" t="s">
        <v>1219</v>
      </c>
      <c r="B11" s="1" t="s">
        <v>49</v>
      </c>
      <c r="C11" s="1" t="s">
        <v>1220</v>
      </c>
      <c r="D11" s="1" t="s">
        <v>1221</v>
      </c>
      <c r="E11" s="1">
        <f t="shared" si="0"/>
        <v>5963</v>
      </c>
      <c r="F11" s="1">
        <f>Table_1__12[[#This Row],[Population'[12']]]/Table_1__12[[#This Row],[Area]]</f>
        <v>42.126106194690266</v>
      </c>
    </row>
    <row r="12" spans="1:6" x14ac:dyDescent="0.45">
      <c r="A12" s="1" t="s">
        <v>1222</v>
      </c>
      <c r="B12" s="1" t="s">
        <v>53</v>
      </c>
      <c r="C12" s="1" t="s">
        <v>1223</v>
      </c>
      <c r="D12" s="1" t="s">
        <v>1224</v>
      </c>
      <c r="E12" s="1">
        <f t="shared" si="0"/>
        <v>1315</v>
      </c>
      <c r="F12" s="1">
        <f>Table_1__12[[#This Row],[Population'[12']]]/Table_1__12[[#This Row],[Area]]</f>
        <v>625.84799999999996</v>
      </c>
    </row>
    <row r="13" spans="1:6" x14ac:dyDescent="0.45">
      <c r="A13" s="1" t="s">
        <v>1225</v>
      </c>
      <c r="B13" s="1" t="s">
        <v>57</v>
      </c>
      <c r="C13" s="1" t="s">
        <v>1226</v>
      </c>
      <c r="D13" s="1" t="s">
        <v>1227</v>
      </c>
      <c r="E13" s="1">
        <f t="shared" si="0"/>
        <v>3573</v>
      </c>
      <c r="F13" s="1">
        <f>Table_1__12[[#This Row],[Population'[12']]]/Table_1__12[[#This Row],[Area]]</f>
        <v>59.506912442396313</v>
      </c>
    </row>
    <row r="14" spans="1:6" x14ac:dyDescent="0.45">
      <c r="A14" s="1" t="s">
        <v>1228</v>
      </c>
      <c r="B14" s="1" t="s">
        <v>61</v>
      </c>
      <c r="C14" s="1" t="s">
        <v>1229</v>
      </c>
      <c r="D14" s="1" t="s">
        <v>1230</v>
      </c>
      <c r="E14" s="1">
        <f t="shared" si="0"/>
        <v>4175</v>
      </c>
      <c r="F14" s="1">
        <f>Table_1__12[[#This Row],[Population'[12']]]/Table_1__12[[#This Row],[Area]]</f>
        <v>41.862612612612615</v>
      </c>
    </row>
    <row r="15" spans="1:6" x14ac:dyDescent="0.45">
      <c r="A15" s="1" t="s">
        <v>1231</v>
      </c>
      <c r="B15" s="1" t="s">
        <v>66</v>
      </c>
      <c r="C15" s="1" t="s">
        <v>1232</v>
      </c>
      <c r="D15" s="1" t="s">
        <v>1233</v>
      </c>
      <c r="E15" s="1">
        <f t="shared" si="0"/>
        <v>10192</v>
      </c>
      <c r="F15" s="1">
        <f>Table_1__12[[#This Row],[Population'[12']]]/Table_1__12[[#This Row],[Area]]</f>
        <v>31.180161943319838</v>
      </c>
    </row>
    <row r="16" spans="1:6" x14ac:dyDescent="0.45">
      <c r="A16" s="1" t="s">
        <v>1234</v>
      </c>
      <c r="B16" s="1" t="s">
        <v>70</v>
      </c>
      <c r="C16" s="1" t="s">
        <v>1235</v>
      </c>
      <c r="D16" s="1" t="s">
        <v>1236</v>
      </c>
      <c r="E16" s="1">
        <f t="shared" si="0"/>
        <v>8142</v>
      </c>
      <c r="F16" s="1">
        <f>Table_1__12[[#This Row],[Population'[12']]]/Table_1__12[[#This Row],[Area]]</f>
        <v>72.882352941176464</v>
      </c>
    </row>
    <row r="17" spans="1:6" x14ac:dyDescent="0.45">
      <c r="A17" s="1" t="s">
        <v>1237</v>
      </c>
      <c r="B17" s="1" t="s">
        <v>74</v>
      </c>
      <c r="C17" s="1" t="s">
        <v>1238</v>
      </c>
      <c r="D17" s="1" t="s">
        <v>1239</v>
      </c>
      <c r="E17" s="1">
        <f t="shared" si="0"/>
        <v>1390</v>
      </c>
      <c r="F17" s="1">
        <f>Table_1__12[[#This Row],[Population'[12']]]/Table_1__12[[#This Row],[Area]]</f>
        <v>106.43338213762812</v>
      </c>
    </row>
    <row r="18" spans="1:6" x14ac:dyDescent="0.45">
      <c r="A18" s="1" t="s">
        <v>1129</v>
      </c>
      <c r="B18" s="1" t="s">
        <v>79</v>
      </c>
      <c r="C18" s="1" t="s">
        <v>1240</v>
      </c>
      <c r="D18" s="1" t="s">
        <v>1241</v>
      </c>
      <c r="E18" s="1">
        <f t="shared" si="0"/>
        <v>1258</v>
      </c>
      <c r="F18" s="1">
        <f>Table_1__12[[#This Row],[Population'[12']]]/Table_1__12[[#This Row],[Area]]</f>
        <v>27.827918170878458</v>
      </c>
    </row>
    <row r="19" spans="1:6" x14ac:dyDescent="0.45">
      <c r="A19" s="1" t="s">
        <v>1242</v>
      </c>
      <c r="B19" s="1" t="s">
        <v>84</v>
      </c>
      <c r="C19" s="1" t="s">
        <v>1243</v>
      </c>
      <c r="D19" s="1" t="s">
        <v>1244</v>
      </c>
      <c r="E19" s="1">
        <f t="shared" si="0"/>
        <v>4558</v>
      </c>
      <c r="F19" s="1">
        <f>Table_1__12[[#This Row],[Population'[12']]]/Table_1__12[[#This Row],[Area]]</f>
        <v>125.79679144385027</v>
      </c>
    </row>
    <row r="20" spans="1:6" x14ac:dyDescent="0.45">
      <c r="A20" s="1" t="s">
        <v>1245</v>
      </c>
      <c r="B20" s="1" t="s">
        <v>89</v>
      </c>
      <c r="C20" s="1" t="s">
        <v>1246</v>
      </c>
      <c r="D20" s="1" t="s">
        <v>1247</v>
      </c>
      <c r="E20" s="1">
        <f t="shared" si="0"/>
        <v>4060</v>
      </c>
      <c r="F20" s="1">
        <f>Table_1__12[[#This Row],[Population'[12']]]/Table_1__12[[#This Row],[Area]]</f>
        <v>23.228571428571428</v>
      </c>
    </row>
    <row r="21" spans="1:6" x14ac:dyDescent="0.45">
      <c r="A21" s="1" t="s">
        <v>1248</v>
      </c>
      <c r="B21" s="1" t="s">
        <v>93</v>
      </c>
      <c r="C21" s="1" t="s">
        <v>1249</v>
      </c>
      <c r="D21" s="1" t="s">
        <v>1250</v>
      </c>
      <c r="E21" s="1">
        <f t="shared" si="0"/>
        <v>2138</v>
      </c>
      <c r="F21" s="1">
        <f>Table_1__12[[#This Row],[Population'[12']]]/Table_1__12[[#This Row],[Area]]</f>
        <v>81.590476190476195</v>
      </c>
    </row>
    <row r="22" spans="1:6" x14ac:dyDescent="0.45">
      <c r="A22" s="1" t="s">
        <v>1251</v>
      </c>
      <c r="B22" s="1" t="s">
        <v>98</v>
      </c>
      <c r="C22" s="1" t="s">
        <v>1252</v>
      </c>
      <c r="D22" s="1" t="s">
        <v>1253</v>
      </c>
      <c r="E22" s="1">
        <f t="shared" si="0"/>
        <v>520</v>
      </c>
      <c r="F22" s="1">
        <f>Table_1__12[[#This Row],[Population'[12']]]/Table_1__12[[#This Row],[Area]]</f>
        <v>45.008097165991906</v>
      </c>
    </row>
    <row r="23" spans="1:6" x14ac:dyDescent="0.45">
      <c r="A23" s="1" t="s">
        <v>1254</v>
      </c>
      <c r="B23" s="1" t="s">
        <v>103</v>
      </c>
      <c r="C23" s="1" t="s">
        <v>1255</v>
      </c>
      <c r="D23" s="1" t="s">
        <v>1256</v>
      </c>
      <c r="E23" s="1">
        <f t="shared" si="0"/>
        <v>1451</v>
      </c>
      <c r="F23" s="1">
        <f>Table_1__12[[#This Row],[Population'[12']]]/Table_1__12[[#This Row],[Area]]</f>
        <v>223.6072144288577</v>
      </c>
    </row>
    <row r="24" spans="1:6" x14ac:dyDescent="0.45">
      <c r="A24" s="1" t="s">
        <v>1257</v>
      </c>
      <c r="B24" s="1" t="s">
        <v>106</v>
      </c>
      <c r="C24" s="1" t="s">
        <v>1258</v>
      </c>
      <c r="D24" s="1" t="s">
        <v>1259</v>
      </c>
      <c r="E24" s="1">
        <f t="shared" si="0"/>
        <v>3509</v>
      </c>
      <c r="F24" s="1">
        <f>Table_1__12[[#This Row],[Population'[12']]]/Table_1__12[[#This Row],[Area]]</f>
        <v>401.51851851851853</v>
      </c>
    </row>
    <row r="25" spans="1:6" x14ac:dyDescent="0.45">
      <c r="A25" s="1" t="s">
        <v>1260</v>
      </c>
      <c r="B25" s="1" t="s">
        <v>110</v>
      </c>
      <c r="C25" s="1" t="s">
        <v>1261</v>
      </c>
      <c r="D25" s="1" t="s">
        <v>1262</v>
      </c>
      <c r="E25" s="1">
        <f t="shared" si="0"/>
        <v>1929</v>
      </c>
      <c r="F25" s="1">
        <f>Table_1__12[[#This Row],[Population'[12']]]/Table_1__12[[#This Row],[Area]]</f>
        <v>17.023047375160051</v>
      </c>
    </row>
    <row r="26" spans="1:6" x14ac:dyDescent="0.45">
      <c r="A26" s="1" t="s">
        <v>1263</v>
      </c>
      <c r="B26" s="1" t="s">
        <v>114</v>
      </c>
      <c r="C26" s="1" t="s">
        <v>1264</v>
      </c>
      <c r="D26" s="1" t="s">
        <v>1265</v>
      </c>
      <c r="E26" s="1">
        <f t="shared" si="0"/>
        <v>3944</v>
      </c>
      <c r="F26" s="1">
        <f>Table_1__12[[#This Row],[Population'[12']]]/Table_1__12[[#This Row],[Area]]</f>
        <v>628.2590909090909</v>
      </c>
    </row>
    <row r="27" spans="1:6" x14ac:dyDescent="0.45">
      <c r="A27" s="1" t="s">
        <v>1266</v>
      </c>
      <c r="B27" s="1" t="s">
        <v>118</v>
      </c>
      <c r="C27" s="1" t="s">
        <v>1267</v>
      </c>
      <c r="D27" s="1" t="s">
        <v>1268</v>
      </c>
      <c r="E27" s="1">
        <f t="shared" si="0"/>
        <v>3044</v>
      </c>
      <c r="F27" s="1">
        <f>Table_1__12[[#This Row],[Population'[12']]]/Table_1__12[[#This Row],[Area]]</f>
        <v>52.357429718875501</v>
      </c>
    </row>
    <row r="28" spans="1:6" x14ac:dyDescent="0.45">
      <c r="A28" s="1" t="s">
        <v>1269</v>
      </c>
      <c r="B28" s="1" t="s">
        <v>122</v>
      </c>
      <c r="C28" s="1" t="s">
        <v>1270</v>
      </c>
      <c r="D28" s="1" t="s">
        <v>1271</v>
      </c>
      <c r="E28" s="1">
        <f t="shared" si="0"/>
        <v>3322</v>
      </c>
      <c r="F28" s="1">
        <f>Table_1__12[[#This Row],[Population'[12']]]/Table_1__12[[#This Row],[Area]]</f>
        <v>81.926751592356695</v>
      </c>
    </row>
    <row r="29" spans="1:6" x14ac:dyDescent="0.45">
      <c r="A29" s="1" t="s">
        <v>1272</v>
      </c>
      <c r="B29" s="1" t="s">
        <v>126</v>
      </c>
      <c r="C29" s="1" t="s">
        <v>1273</v>
      </c>
      <c r="D29" s="1" t="s">
        <v>1274</v>
      </c>
      <c r="E29" s="1">
        <f t="shared" si="0"/>
        <v>754</v>
      </c>
      <c r="F29" s="1">
        <f>Table_1__12[[#This Row],[Population'[12']]]/Table_1__12[[#This Row],[Area]]</f>
        <v>521.96933962264154</v>
      </c>
    </row>
    <row r="30" spans="1:6" x14ac:dyDescent="0.45">
      <c r="A30" s="1" t="s">
        <v>848</v>
      </c>
      <c r="B30" s="1" t="s">
        <v>130</v>
      </c>
      <c r="C30" s="1" t="s">
        <v>1275</v>
      </c>
      <c r="D30" s="1" t="s">
        <v>1276</v>
      </c>
      <c r="E30" s="1">
        <f t="shared" si="0"/>
        <v>958</v>
      </c>
      <c r="F30" s="1">
        <f>Table_1__12[[#This Row],[Population'[12']]]/Table_1__12[[#This Row],[Area]]</f>
        <v>993.93388429752065</v>
      </c>
    </row>
    <row r="31" spans="1:6" x14ac:dyDescent="0.45">
      <c r="A31" s="1" t="s">
        <v>1277</v>
      </c>
      <c r="B31" s="1" t="s">
        <v>133</v>
      </c>
      <c r="C31" s="1" t="s">
        <v>1278</v>
      </c>
      <c r="D31" s="1" t="s">
        <v>1279</v>
      </c>
      <c r="E31" s="1">
        <f t="shared" si="0"/>
        <v>948</v>
      </c>
      <c r="F31" s="1">
        <f>Table_1__12[[#This Row],[Population'[12']]]/Table_1__12[[#This Row],[Area]]</f>
        <v>15.97948717948718</v>
      </c>
    </row>
    <row r="32" spans="1:6" x14ac:dyDescent="0.45">
      <c r="A32" s="1" t="s">
        <v>1280</v>
      </c>
      <c r="B32" s="1" t="s">
        <v>138</v>
      </c>
      <c r="C32" s="1" t="s">
        <v>1281</v>
      </c>
      <c r="D32" s="1" t="s">
        <v>1282</v>
      </c>
      <c r="E32" s="1">
        <f t="shared" si="0"/>
        <v>1407</v>
      </c>
      <c r="F32" s="1">
        <f>Table_1__12[[#This Row],[Population'[12']]]/Table_1__12[[#This Row],[Area]]</f>
        <v>1859.3566433566434</v>
      </c>
    </row>
    <row r="33" spans="1:6" x14ac:dyDescent="0.45">
      <c r="A33" s="1" t="s">
        <v>1283</v>
      </c>
      <c r="B33" s="1" t="s">
        <v>142</v>
      </c>
      <c r="C33" s="1" t="s">
        <v>1284</v>
      </c>
      <c r="D33" s="1" t="s">
        <v>1285</v>
      </c>
      <c r="E33" s="1">
        <f t="shared" ref="E33:E59" si="1">VALUE(LEFT(D33,SEARCH("sq",D33)-2))</f>
        <v>2554</v>
      </c>
      <c r="F33" s="1">
        <f>Table_1__12[[#This Row],[Population'[12']]]/Table_1__12[[#This Row],[Area]]</f>
        <v>8.3040791100123617</v>
      </c>
    </row>
    <row r="34" spans="1:6" x14ac:dyDescent="0.45">
      <c r="A34" s="1" t="s">
        <v>1286</v>
      </c>
      <c r="B34" s="1" t="s">
        <v>146</v>
      </c>
      <c r="C34" s="1" t="s">
        <v>1287</v>
      </c>
      <c r="D34" s="1" t="s">
        <v>1288</v>
      </c>
      <c r="E34" s="1">
        <f t="shared" si="1"/>
        <v>7208</v>
      </c>
      <c r="F34" s="1">
        <f>Table_1__12[[#This Row],[Population'[12']]]/Table_1__12[[#This Row],[Area]]</f>
        <v>2080.7117647058822</v>
      </c>
    </row>
    <row r="35" spans="1:6" x14ac:dyDescent="0.45">
      <c r="A35" s="1" t="s">
        <v>1289</v>
      </c>
      <c r="B35" s="1" t="s">
        <v>149</v>
      </c>
      <c r="C35" s="1" t="s">
        <v>1290</v>
      </c>
      <c r="D35" s="1" t="s">
        <v>1291</v>
      </c>
      <c r="E35" s="1">
        <f t="shared" si="1"/>
        <v>966</v>
      </c>
      <c r="F35" s="1">
        <f>Table_1__12[[#This Row],[Population'[12']]]/Table_1__12[[#This Row],[Area]]</f>
        <v>72.070116861435721</v>
      </c>
    </row>
    <row r="36" spans="1:6" x14ac:dyDescent="0.45">
      <c r="A36" s="1" t="s">
        <v>1292</v>
      </c>
      <c r="B36" s="1" t="s">
        <v>153</v>
      </c>
      <c r="C36" s="1" t="s">
        <v>1293</v>
      </c>
      <c r="D36" s="1" t="s">
        <v>1294</v>
      </c>
      <c r="E36" s="1">
        <f t="shared" si="1"/>
        <v>1389</v>
      </c>
      <c r="F36" s="1">
        <f>Table_1__12[[#This Row],[Population'[12']]]/Table_1__12[[#This Row],[Area]]</f>
        <v>83.581521739130437</v>
      </c>
    </row>
    <row r="37" spans="1:6" x14ac:dyDescent="0.45">
      <c r="A37" s="1" t="s">
        <v>1295</v>
      </c>
      <c r="B37" s="1" t="s">
        <v>157</v>
      </c>
      <c r="C37" s="1" t="s">
        <v>1296</v>
      </c>
      <c r="D37" s="1" t="s">
        <v>1297</v>
      </c>
      <c r="E37" s="1">
        <f t="shared" si="1"/>
        <v>20062</v>
      </c>
      <c r="F37" s="1">
        <f>Table_1__12[[#This Row],[Population'[12']]]/Table_1__12[[#This Row],[Area]]</f>
        <v>453.8862068965517</v>
      </c>
    </row>
    <row r="38" spans="1:6" x14ac:dyDescent="0.45">
      <c r="A38" s="1" t="s">
        <v>1298</v>
      </c>
      <c r="B38" s="1" t="s">
        <v>161</v>
      </c>
      <c r="C38" s="1" t="s">
        <v>1299</v>
      </c>
      <c r="D38" s="1" t="s">
        <v>1300</v>
      </c>
      <c r="E38" s="1">
        <f t="shared" si="1"/>
        <v>4204</v>
      </c>
      <c r="F38" s="1">
        <f>Table_1__12[[#This Row],[Population'[12']]]/Table_1__12[[#This Row],[Area]]</f>
        <v>73.899563318777297</v>
      </c>
    </row>
    <row r="39" spans="1:6" x14ac:dyDescent="0.45">
      <c r="A39" s="1" t="s">
        <v>1301</v>
      </c>
      <c r="B39" s="1" t="s">
        <v>165</v>
      </c>
      <c r="C39" s="1" t="s">
        <v>1302</v>
      </c>
      <c r="D39" s="1" t="s">
        <v>1303</v>
      </c>
      <c r="E39" s="1">
        <f t="shared" si="1"/>
        <v>47</v>
      </c>
      <c r="F39" s="1">
        <f>Table_1__12[[#This Row],[Population'[12']]]/Table_1__12[[#This Row],[Area]]</f>
        <v>295.55079006772007</v>
      </c>
    </row>
    <row r="40" spans="1:6" x14ac:dyDescent="0.45">
      <c r="A40" s="1" t="s">
        <v>1304</v>
      </c>
      <c r="B40" s="1" t="s">
        <v>169</v>
      </c>
      <c r="C40" s="1" t="s">
        <v>1305</v>
      </c>
      <c r="D40" s="1" t="s">
        <v>1306</v>
      </c>
      <c r="E40" s="1">
        <f t="shared" si="1"/>
        <v>1399</v>
      </c>
      <c r="F40" s="1">
        <f>Table_1__12[[#This Row],[Population'[12']]]/Table_1__12[[#This Row],[Area]]</f>
        <v>38.769230769230766</v>
      </c>
    </row>
    <row r="41" spans="1:6" x14ac:dyDescent="0.45">
      <c r="A41" s="1" t="s">
        <v>1307</v>
      </c>
      <c r="B41" s="1" t="s">
        <v>173</v>
      </c>
      <c r="C41" s="1" t="s">
        <v>1308</v>
      </c>
      <c r="D41" s="1" t="s">
        <v>1309</v>
      </c>
      <c r="E41" s="1">
        <f t="shared" si="1"/>
        <v>3304</v>
      </c>
      <c r="F41" s="1">
        <f>Table_1__12[[#This Row],[Population'[12']]]/Table_1__12[[#This Row],[Area]]</f>
        <v>86.153284671532845</v>
      </c>
    </row>
    <row r="42" spans="1:6" x14ac:dyDescent="0.45">
      <c r="A42" s="1" t="s">
        <v>1310</v>
      </c>
      <c r="B42" s="1" t="s">
        <v>177</v>
      </c>
      <c r="C42" s="1" t="s">
        <v>1311</v>
      </c>
      <c r="D42" s="1" t="s">
        <v>1312</v>
      </c>
      <c r="E42" s="1">
        <f t="shared" si="1"/>
        <v>449</v>
      </c>
      <c r="F42" s="1">
        <f>Table_1__12[[#This Row],[Population'[12']]]/Table_1__12[[#This Row],[Area]]</f>
        <v>94.770114942528735</v>
      </c>
    </row>
    <row r="43" spans="1:6" x14ac:dyDescent="0.45">
      <c r="A43" s="1" t="s">
        <v>1313</v>
      </c>
      <c r="B43" s="1" t="s">
        <v>181</v>
      </c>
      <c r="C43" s="1" t="s">
        <v>1314</v>
      </c>
      <c r="D43" s="1" t="s">
        <v>1315</v>
      </c>
      <c r="E43" s="1">
        <f t="shared" si="1"/>
        <v>2738</v>
      </c>
      <c r="F43" s="1">
        <f>Table_1__12[[#This Row],[Population'[12']]]/Table_1__12[[#This Row],[Area]]</f>
        <v>106.26540284360189</v>
      </c>
    </row>
    <row r="44" spans="1:6" x14ac:dyDescent="0.45">
      <c r="A44" s="1" t="s">
        <v>1316</v>
      </c>
      <c r="B44" s="1" t="s">
        <v>185</v>
      </c>
      <c r="C44" s="1" t="s">
        <v>1317</v>
      </c>
      <c r="D44" s="1" t="s">
        <v>1318</v>
      </c>
      <c r="E44" s="1">
        <f t="shared" si="1"/>
        <v>1291</v>
      </c>
      <c r="F44" s="1">
        <f>Table_1__12[[#This Row],[Population'[12']]]/Table_1__12[[#This Row],[Area]]</f>
        <v>46.078726968174202</v>
      </c>
    </row>
    <row r="45" spans="1:6" x14ac:dyDescent="0.45">
      <c r="A45" s="1" t="s">
        <v>1055</v>
      </c>
      <c r="B45" s="1" t="s">
        <v>189</v>
      </c>
      <c r="C45" s="1" t="s">
        <v>1319</v>
      </c>
      <c r="D45" s="1" t="s">
        <v>1320</v>
      </c>
      <c r="E45" s="1">
        <f t="shared" si="1"/>
        <v>446</v>
      </c>
      <c r="F45" s="1">
        <f>Table_1__12[[#This Row],[Population'[12']]]/Table_1__12[[#This Row],[Area]]</f>
        <v>2638.3917910447763</v>
      </c>
    </row>
    <row r="46" spans="1:6" x14ac:dyDescent="0.45">
      <c r="A46" s="1" t="s">
        <v>1321</v>
      </c>
      <c r="B46" s="1" t="s">
        <v>193</v>
      </c>
      <c r="C46" s="1" t="s">
        <v>1322</v>
      </c>
      <c r="D46" s="1" t="s">
        <v>1323</v>
      </c>
      <c r="E46" s="1">
        <f t="shared" si="1"/>
        <v>3786</v>
      </c>
      <c r="F46" s="1">
        <f>Table_1__12[[#This Row],[Population'[12']]]/Table_1__12[[#This Row],[Area]]</f>
        <v>42.572854291417165</v>
      </c>
    </row>
    <row r="47" spans="1:6" x14ac:dyDescent="0.45">
      <c r="A47" s="1" t="s">
        <v>1324</v>
      </c>
      <c r="B47" s="1" t="s">
        <v>198</v>
      </c>
      <c r="C47" s="1" t="s">
        <v>1325</v>
      </c>
      <c r="D47" s="1" t="s">
        <v>1326</v>
      </c>
      <c r="E47" s="1">
        <f t="shared" si="1"/>
        <v>953</v>
      </c>
      <c r="F47" s="1">
        <f>Table_1__12[[#This Row],[Population'[12']]]/Table_1__12[[#This Row],[Area]]</f>
        <v>36.43256997455471</v>
      </c>
    </row>
    <row r="48" spans="1:6" x14ac:dyDescent="0.45">
      <c r="A48" s="1" t="s">
        <v>1327</v>
      </c>
      <c r="B48" s="1" t="s">
        <v>202</v>
      </c>
      <c r="C48" s="1" t="s">
        <v>1328</v>
      </c>
      <c r="D48" s="1" t="s">
        <v>1329</v>
      </c>
      <c r="E48" s="1">
        <f t="shared" si="1"/>
        <v>6287</v>
      </c>
      <c r="F48" s="1">
        <f>Table_1__12[[#This Row],[Population'[12']]]/Table_1__12[[#This Row],[Area]]</f>
        <v>286.36666666666667</v>
      </c>
    </row>
    <row r="49" spans="1:6" x14ac:dyDescent="0.45">
      <c r="A49" s="1" t="s">
        <v>1330</v>
      </c>
      <c r="B49" s="1" t="s">
        <v>207</v>
      </c>
      <c r="C49" s="1" t="s">
        <v>1331</v>
      </c>
      <c r="D49" s="1" t="s">
        <v>1332</v>
      </c>
      <c r="E49" s="1">
        <f t="shared" si="1"/>
        <v>828</v>
      </c>
      <c r="F49" s="1">
        <f>Table_1__12[[#This Row],[Population'[12']]]/Table_1__12[[#This Row],[Area]]</f>
        <v>673.2211055276382</v>
      </c>
    </row>
    <row r="50" spans="1:6" x14ac:dyDescent="0.45">
      <c r="A50" s="1" t="s">
        <v>1333</v>
      </c>
      <c r="B50" s="1" t="s">
        <v>211</v>
      </c>
      <c r="C50" s="1" t="s">
        <v>1334</v>
      </c>
      <c r="D50" s="1" t="s">
        <v>1335</v>
      </c>
      <c r="E50" s="1">
        <f t="shared" si="1"/>
        <v>1576</v>
      </c>
      <c r="F50" s="1">
        <f>Table_1__12[[#This Row],[Population'[12']]]/Table_1__12[[#This Row],[Area]]</f>
        <v>20.731898238747554</v>
      </c>
    </row>
    <row r="51" spans="1:6" x14ac:dyDescent="0.45">
      <c r="A51" s="1" t="s">
        <v>1336</v>
      </c>
      <c r="B51" s="1" t="s">
        <v>214</v>
      </c>
      <c r="C51" s="1" t="s">
        <v>1337</v>
      </c>
      <c r="D51" s="1" t="s">
        <v>1338</v>
      </c>
      <c r="E51" s="1">
        <f t="shared" si="1"/>
        <v>1495</v>
      </c>
      <c r="F51" s="1">
        <f>Table_1__12[[#This Row],[Population'[12']]]/Table_1__12[[#This Row],[Area]]</f>
        <v>9.8712871287128721</v>
      </c>
    </row>
    <row r="52" spans="1:6" x14ac:dyDescent="0.45">
      <c r="A52" s="1" t="s">
        <v>1339</v>
      </c>
      <c r="B52" s="1" t="s">
        <v>217</v>
      </c>
      <c r="C52" s="1" t="s">
        <v>1340</v>
      </c>
      <c r="D52" s="1" t="s">
        <v>1341</v>
      </c>
      <c r="E52" s="1">
        <f t="shared" si="1"/>
        <v>603</v>
      </c>
      <c r="F52" s="1">
        <f>Table_1__12[[#This Row],[Population'[12']]]/Table_1__12[[#This Row],[Area]]</f>
        <v>111.02708333333334</v>
      </c>
    </row>
    <row r="53" spans="1:6" x14ac:dyDescent="0.45">
      <c r="A53" s="1" t="s">
        <v>1342</v>
      </c>
      <c r="B53" s="1" t="s">
        <v>221</v>
      </c>
      <c r="C53" s="1" t="s">
        <v>1343</v>
      </c>
      <c r="D53" s="1" t="s">
        <v>1344</v>
      </c>
      <c r="E53" s="1">
        <f t="shared" si="1"/>
        <v>2951</v>
      </c>
      <c r="F53" s="1">
        <f>Table_1__12[[#This Row],[Population'[12']]]/Table_1__12[[#This Row],[Area]]</f>
        <v>53.344173441734419</v>
      </c>
    </row>
    <row r="54" spans="1:6" x14ac:dyDescent="0.45">
      <c r="A54" s="1" t="s">
        <v>1345</v>
      </c>
      <c r="B54" s="1" t="s">
        <v>225</v>
      </c>
      <c r="C54" s="1" t="s">
        <v>1346</v>
      </c>
      <c r="D54" s="1" t="s">
        <v>1347</v>
      </c>
      <c r="E54" s="1">
        <f t="shared" si="1"/>
        <v>3179</v>
      </c>
      <c r="F54" s="1">
        <f>Table_1__12[[#This Row],[Population'[12']]]/Table_1__12[[#This Row],[Area]]</f>
        <v>33.379008746355687</v>
      </c>
    </row>
    <row r="55" spans="1:6" x14ac:dyDescent="0.45">
      <c r="A55" s="1" t="s">
        <v>1348</v>
      </c>
      <c r="B55" s="1" t="s">
        <v>231</v>
      </c>
      <c r="C55" s="1" t="s">
        <v>1349</v>
      </c>
      <c r="D55" s="1" t="s">
        <v>1350</v>
      </c>
      <c r="E55" s="1">
        <f t="shared" si="1"/>
        <v>4824</v>
      </c>
      <c r="F55" s="1">
        <f>Table_1__12[[#This Row],[Population'[12']]]/Table_1__12[[#This Row],[Area]]</f>
        <v>57.778378378378378</v>
      </c>
    </row>
    <row r="56" spans="1:6" x14ac:dyDescent="0.45">
      <c r="A56" s="1" t="s">
        <v>1351</v>
      </c>
      <c r="B56" s="1" t="s">
        <v>234</v>
      </c>
      <c r="C56" s="1" t="s">
        <v>1352</v>
      </c>
      <c r="D56" s="1" t="s">
        <v>1353</v>
      </c>
      <c r="E56" s="1">
        <f t="shared" si="1"/>
        <v>2236</v>
      </c>
      <c r="F56" s="1">
        <f>Table_1__12[[#This Row],[Population'[12']]]/Table_1__12[[#This Row],[Area]]</f>
        <v>60.860103626943008</v>
      </c>
    </row>
    <row r="57" spans="1:6" x14ac:dyDescent="0.45">
      <c r="A57" s="1" t="s">
        <v>1354</v>
      </c>
      <c r="B57" s="1" t="s">
        <v>238</v>
      </c>
      <c r="C57" s="1" t="s">
        <v>1355</v>
      </c>
      <c r="D57" s="1" t="s">
        <v>1356</v>
      </c>
      <c r="E57" s="1">
        <f t="shared" si="1"/>
        <v>1846</v>
      </c>
      <c r="F57" s="1">
        <f>Table_1__12[[#This Row],[Population'[12']]]/Table_1__12[[#This Row],[Area]]</f>
        <v>545.80710659898477</v>
      </c>
    </row>
    <row r="58" spans="1:6" x14ac:dyDescent="0.45">
      <c r="A58" s="1" t="s">
        <v>1357</v>
      </c>
      <c r="B58" s="1" t="s">
        <v>242</v>
      </c>
      <c r="C58" s="1" t="s">
        <v>1358</v>
      </c>
      <c r="D58" s="1" t="s">
        <v>1359</v>
      </c>
      <c r="E58" s="1">
        <f t="shared" si="1"/>
        <v>1012</v>
      </c>
      <c r="F58" s="1">
        <f>Table_1__12[[#This Row],[Population'[12']]]/Table_1__12[[#This Row],[Area]]</f>
        <v>187.4795321637427</v>
      </c>
    </row>
    <row r="59" spans="1:6" x14ac:dyDescent="0.45">
      <c r="A59" s="1" t="s">
        <v>1360</v>
      </c>
      <c r="B59" s="1" t="s">
        <v>246</v>
      </c>
      <c r="C59" s="1" t="s">
        <v>1361</v>
      </c>
      <c r="D59" s="1" t="s">
        <v>1362</v>
      </c>
      <c r="E59" s="1">
        <f t="shared" si="1"/>
        <v>630</v>
      </c>
      <c r="F59" s="1">
        <f>Table_1__12[[#This Row],[Population'[12']]]/Table_1__12[[#This Row],[Area]]</f>
        <v>831.53982300884957</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538D-08DC-4E0F-A351-9927FA90826D}">
  <dimension ref="A1:F9"/>
  <sheetViews>
    <sheetView workbookViewId="0">
      <selection activeCell="E1" sqref="E1:E1048576"/>
    </sheetView>
  </sheetViews>
  <sheetFormatPr defaultRowHeight="14.25" x14ac:dyDescent="0.45"/>
  <cols>
    <col min="1" max="1" width="17.86328125" bestFit="1" customWidth="1"/>
    <col min="2" max="2" width="13.265625" bestFit="1" customWidth="1"/>
    <col min="3" max="3" width="16.86328125" bestFit="1" customWidth="1"/>
    <col min="4" max="4" width="17.265625" bestFit="1" customWidth="1"/>
  </cols>
  <sheetData>
    <row r="1" spans="1:6" x14ac:dyDescent="0.45">
      <c r="A1" t="s">
        <v>0</v>
      </c>
      <c r="B1" t="s">
        <v>286</v>
      </c>
      <c r="C1" t="s">
        <v>1363</v>
      </c>
      <c r="D1" t="s">
        <v>1190</v>
      </c>
      <c r="E1" t="s">
        <v>4838</v>
      </c>
      <c r="F1" t="s">
        <v>7417</v>
      </c>
    </row>
    <row r="2" spans="1:6" x14ac:dyDescent="0.45">
      <c r="A2" s="1" t="s">
        <v>1364</v>
      </c>
      <c r="B2" s="1" t="s">
        <v>10</v>
      </c>
      <c r="C2" s="1" t="s">
        <v>1365</v>
      </c>
      <c r="D2" s="1" t="s">
        <v>1366</v>
      </c>
      <c r="E2" s="1">
        <f t="shared" ref="E2:E9" si="0">VALUE(LEFT(D2,SEARCH("sq",D2)-2))</f>
        <v>626</v>
      </c>
      <c r="F2" s="1">
        <f>Table_1__9[[#This Row],[Population'[6']'[8']]]/Table_1__9[[#This Row],[Column1]]</f>
        <v>1464.5830670926518</v>
      </c>
    </row>
    <row r="3" spans="1:6" x14ac:dyDescent="0.45">
      <c r="A3" s="1" t="s">
        <v>1367</v>
      </c>
      <c r="B3" s="1" t="s">
        <v>16</v>
      </c>
      <c r="C3" s="1" t="s">
        <v>1368</v>
      </c>
      <c r="D3" s="1" t="s">
        <v>1369</v>
      </c>
      <c r="E3" s="1">
        <f t="shared" si="0"/>
        <v>736</v>
      </c>
      <c r="F3" s="1">
        <f>Table_1__9[[#This Row],[Population'[6']'[8']]]/Table_1__9[[#This Row],[Column1]]</f>
        <v>1214.6929347826087</v>
      </c>
    </row>
    <row r="4" spans="1:6" x14ac:dyDescent="0.45">
      <c r="A4" s="1" t="s">
        <v>1370</v>
      </c>
      <c r="B4" s="1" t="s">
        <v>20</v>
      </c>
      <c r="C4" s="1" t="s">
        <v>1372</v>
      </c>
      <c r="D4" s="1" t="s">
        <v>1373</v>
      </c>
      <c r="E4" s="1">
        <f t="shared" si="0"/>
        <v>920</v>
      </c>
      <c r="F4" s="1">
        <f>Table_1__9[[#This Row],[Population'[6']'[8']]]/Table_1__9[[#This Row],[Column1]]</f>
        <v>206.44239130434784</v>
      </c>
    </row>
    <row r="5" spans="1:6" x14ac:dyDescent="0.45">
      <c r="A5" s="1" t="s">
        <v>1374</v>
      </c>
      <c r="B5" s="1" t="s">
        <v>25</v>
      </c>
      <c r="C5" s="1" t="s">
        <v>1375</v>
      </c>
      <c r="D5" s="1" t="s">
        <v>1376</v>
      </c>
      <c r="E5" s="1">
        <f t="shared" si="0"/>
        <v>369</v>
      </c>
      <c r="F5" s="1">
        <f>Table_1__9[[#This Row],[Population'[6']'[8']]]/Table_1__9[[#This Row],[Column1]]</f>
        <v>448.98644986449864</v>
      </c>
    </row>
    <row r="6" spans="1:6" x14ac:dyDescent="0.45">
      <c r="A6" s="1" t="s">
        <v>1377</v>
      </c>
      <c r="B6" s="1" t="s">
        <v>29</v>
      </c>
      <c r="C6" s="1" t="s">
        <v>1378</v>
      </c>
      <c r="D6" s="1" t="s">
        <v>1200</v>
      </c>
      <c r="E6" s="1">
        <f t="shared" si="0"/>
        <v>606</v>
      </c>
      <c r="F6" s="1">
        <f>Table_1__9[[#This Row],[Population'[6']'[8']]]/Table_1__9[[#This Row],[Column1]]</f>
        <v>1423.2293729372936</v>
      </c>
    </row>
    <row r="7" spans="1:6" x14ac:dyDescent="0.45">
      <c r="A7" s="1" t="s">
        <v>1379</v>
      </c>
      <c r="B7" s="1" t="s">
        <v>33</v>
      </c>
      <c r="C7" s="1" t="s">
        <v>1380</v>
      </c>
      <c r="D7" s="1" t="s">
        <v>1381</v>
      </c>
      <c r="E7" s="1">
        <f t="shared" si="0"/>
        <v>666</v>
      </c>
      <c r="F7" s="1">
        <f>Table_1__9[[#This Row],[Population'[6']'[8']]]/Table_1__9[[#This Row],[Column1]]</f>
        <v>411.49399399399397</v>
      </c>
    </row>
    <row r="8" spans="1:6" x14ac:dyDescent="0.45">
      <c r="A8" s="1" t="s">
        <v>1382</v>
      </c>
      <c r="B8" s="1" t="s">
        <v>37</v>
      </c>
      <c r="C8" s="1" t="s">
        <v>1383</v>
      </c>
      <c r="D8" s="1" t="s">
        <v>1384</v>
      </c>
      <c r="E8" s="1">
        <f t="shared" si="0"/>
        <v>410</v>
      </c>
      <c r="F8" s="1">
        <f>Table_1__9[[#This Row],[Population'[6']'[8']]]/Table_1__9[[#This Row],[Column1]]</f>
        <v>372.41707317073173</v>
      </c>
    </row>
    <row r="9" spans="1:6" x14ac:dyDescent="0.45">
      <c r="A9" s="1" t="s">
        <v>1385</v>
      </c>
      <c r="B9" s="1" t="s">
        <v>41</v>
      </c>
      <c r="C9" s="1" t="s">
        <v>1386</v>
      </c>
      <c r="D9" s="1" t="s">
        <v>1387</v>
      </c>
      <c r="E9" s="1">
        <f t="shared" si="0"/>
        <v>513</v>
      </c>
      <c r="F9" s="1">
        <f>Table_1__9[[#This Row],[Population'[6']'[8']]]/Table_1__9[[#This Row],[Column1]]</f>
        <v>230.85380116959064</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62A88-9526-49BB-BAEB-3AB1C6CF35DF}">
  <dimension ref="A1:F4"/>
  <sheetViews>
    <sheetView workbookViewId="0">
      <selection activeCell="C1" sqref="C1:C1048576"/>
    </sheetView>
  </sheetViews>
  <sheetFormatPr defaultRowHeight="14.25" x14ac:dyDescent="0.45"/>
  <cols>
    <col min="1" max="1" width="16.73046875" bestFit="1" customWidth="1"/>
    <col min="2" max="2" width="14.1328125" bestFit="1" customWidth="1"/>
    <col min="3" max="3" width="15.59765625" style="11" bestFit="1" customWidth="1"/>
    <col min="4" max="4" width="18.73046875" bestFit="1" customWidth="1"/>
    <col min="5" max="6" width="9.06640625" style="11"/>
  </cols>
  <sheetData>
    <row r="1" spans="1:6" x14ac:dyDescent="0.45">
      <c r="A1" t="s">
        <v>0</v>
      </c>
      <c r="B1" t="s">
        <v>1</v>
      </c>
      <c r="C1" s="11" t="s">
        <v>1388</v>
      </c>
      <c r="D1" t="s">
        <v>1389</v>
      </c>
      <c r="E1" s="11" t="s">
        <v>292</v>
      </c>
      <c r="F1" s="11" t="s">
        <v>7421</v>
      </c>
    </row>
    <row r="2" spans="1:6" x14ac:dyDescent="0.45">
      <c r="A2" s="1" t="s">
        <v>1390</v>
      </c>
      <c r="B2" s="1" t="s">
        <v>10</v>
      </c>
      <c r="C2" s="12" t="s">
        <v>1391</v>
      </c>
      <c r="D2" s="1" t="s">
        <v>1392</v>
      </c>
      <c r="E2" s="12">
        <f t="shared" ref="E2:E4" si="0">VALUE(LEFT(D2,SEARCH("sq",D2)-2))</f>
        <v>800</v>
      </c>
      <c r="F2" s="10">
        <f>Table_1__10[[#This Row],[Population'[14']]]/Table_1__10[[#This Row],[Area]]</f>
        <v>202.88749999999999</v>
      </c>
    </row>
    <row r="3" spans="1:6" x14ac:dyDescent="0.45">
      <c r="A3" s="1" t="s">
        <v>1393</v>
      </c>
      <c r="B3" s="1" t="s">
        <v>16</v>
      </c>
      <c r="C3" s="12" t="s">
        <v>1394</v>
      </c>
      <c r="D3" s="1" t="s">
        <v>1395</v>
      </c>
      <c r="E3" s="12">
        <f t="shared" si="0"/>
        <v>494</v>
      </c>
      <c r="F3" s="10">
        <f>Table_1__10[[#This Row],[Population'[14']]]/Table_1__10[[#This Row],[Area]]</f>
        <v>1090.0384615384614</v>
      </c>
    </row>
    <row r="4" spans="1:6" x14ac:dyDescent="0.45">
      <c r="A4" s="1" t="s">
        <v>1396</v>
      </c>
      <c r="B4" s="1" t="s">
        <v>20</v>
      </c>
      <c r="C4" s="12" t="s">
        <v>1397</v>
      </c>
      <c r="D4" s="1" t="s">
        <v>1398</v>
      </c>
      <c r="E4" s="12">
        <f t="shared" si="0"/>
        <v>1196</v>
      </c>
      <c r="F4" s="10">
        <f>Table_1__10[[#This Row],[Population'[14']]]/Table_1__10[[#This Row],[Area]]</f>
        <v>164.83695652173913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4A09F-99D0-403C-8833-47A883C56CC4}">
  <dimension ref="A1:F68"/>
  <sheetViews>
    <sheetView workbookViewId="0">
      <selection activeCell="E1" sqref="E1:F1"/>
    </sheetView>
  </sheetViews>
  <sheetFormatPr defaultRowHeight="14.25" x14ac:dyDescent="0.45"/>
  <cols>
    <col min="1" max="1" width="18" bestFit="1" customWidth="1"/>
    <col min="2" max="2" width="13.265625" bestFit="1" customWidth="1"/>
    <col min="3" max="3" width="15.59765625" bestFit="1" customWidth="1"/>
    <col min="4" max="4" width="18.73046875" bestFit="1" customWidth="1"/>
    <col min="6" max="6" width="10.19921875" bestFit="1" customWidth="1"/>
  </cols>
  <sheetData>
    <row r="1" spans="1:6" x14ac:dyDescent="0.45">
      <c r="A1" t="s">
        <v>0</v>
      </c>
      <c r="B1" t="s">
        <v>1013</v>
      </c>
      <c r="C1" t="s">
        <v>1399</v>
      </c>
      <c r="D1" t="s">
        <v>1400</v>
      </c>
      <c r="E1" s="11" t="s">
        <v>292</v>
      </c>
      <c r="F1" s="11" t="s">
        <v>7421</v>
      </c>
    </row>
    <row r="2" spans="1:6" x14ac:dyDescent="0.45">
      <c r="A2" s="1" t="s">
        <v>1401</v>
      </c>
      <c r="B2" s="1" t="s">
        <v>10</v>
      </c>
      <c r="C2" s="1" t="s">
        <v>1402</v>
      </c>
      <c r="D2" s="1" t="s">
        <v>1403</v>
      </c>
      <c r="E2" s="1">
        <f t="shared" ref="E2:E32" si="0">VALUE(LEFT(D2,SEARCH("sq",D2)-2))</f>
        <v>874</v>
      </c>
      <c r="F2" s="9">
        <f>Table_1__11[[#This Row],[Population'[10']]]/Table_1__11[[#This Row],[Area]]</f>
        <v>285.31464530892447</v>
      </c>
    </row>
    <row r="3" spans="1:6" x14ac:dyDescent="0.45">
      <c r="A3" s="1" t="s">
        <v>1404</v>
      </c>
      <c r="B3" s="1" t="s">
        <v>16</v>
      </c>
      <c r="C3" s="1" t="s">
        <v>1405</v>
      </c>
      <c r="D3" s="1" t="s">
        <v>1406</v>
      </c>
      <c r="E3" s="1">
        <f t="shared" si="0"/>
        <v>585</v>
      </c>
      <c r="F3" s="9">
        <f>Table_1__11[[#This Row],[Population'[10']]]/Table_1__11[[#This Row],[Area]]</f>
        <v>46.417094017094016</v>
      </c>
    </row>
    <row r="4" spans="1:6" x14ac:dyDescent="0.45">
      <c r="A4" s="1" t="s">
        <v>1407</v>
      </c>
      <c r="B4" s="1" t="s">
        <v>20</v>
      </c>
      <c r="C4" s="1" t="s">
        <v>1408</v>
      </c>
      <c r="D4" s="1" t="s">
        <v>1409</v>
      </c>
      <c r="E4" s="1">
        <f t="shared" si="0"/>
        <v>764</v>
      </c>
      <c r="F4" s="9">
        <f>Table_1__11[[#This Row],[Population'[10']]]/Table_1__11[[#This Row],[Area]]</f>
        <v>222.32460732984293</v>
      </c>
    </row>
    <row r="5" spans="1:6" x14ac:dyDescent="0.45">
      <c r="A5" s="1" t="s">
        <v>1410</v>
      </c>
      <c r="B5" s="1" t="s">
        <v>25</v>
      </c>
      <c r="C5" s="1" t="s">
        <v>1411</v>
      </c>
      <c r="D5" s="1" t="s">
        <v>1412</v>
      </c>
      <c r="E5" s="1">
        <f t="shared" si="0"/>
        <v>293</v>
      </c>
      <c r="F5" s="9">
        <f>Table_1__11[[#This Row],[Population'[10']]]/Table_1__11[[#This Row],[Area]]</f>
        <v>96.433447098976103</v>
      </c>
    </row>
    <row r="6" spans="1:6" x14ac:dyDescent="0.45">
      <c r="A6" s="1" t="s">
        <v>1413</v>
      </c>
      <c r="B6" s="1" t="s">
        <v>29</v>
      </c>
      <c r="C6" s="1" t="s">
        <v>1414</v>
      </c>
      <c r="D6" s="1" t="s">
        <v>1415</v>
      </c>
      <c r="E6" s="1">
        <f t="shared" si="0"/>
        <v>1018</v>
      </c>
      <c r="F6" s="9">
        <f>Table_1__11[[#This Row],[Population'[10']]]/Table_1__11[[#This Row],[Area]]</f>
        <v>533.95481335952854</v>
      </c>
    </row>
    <row r="7" spans="1:6" x14ac:dyDescent="0.45">
      <c r="A7" s="1" t="s">
        <v>1416</v>
      </c>
      <c r="B7" s="1" t="s">
        <v>33</v>
      </c>
      <c r="C7" s="1" t="s">
        <v>1417</v>
      </c>
      <c r="D7" s="1" t="s">
        <v>1418</v>
      </c>
      <c r="E7" s="1">
        <f t="shared" si="0"/>
        <v>1209</v>
      </c>
      <c r="F7" s="9">
        <f>Table_1__11[[#This Row],[Population'[10']]]/Table_1__11[[#This Row],[Area]]</f>
        <v>1472.4334160463193</v>
      </c>
    </row>
    <row r="8" spans="1:6" x14ac:dyDescent="0.45">
      <c r="A8" s="1" t="s">
        <v>40</v>
      </c>
      <c r="B8" s="1" t="s">
        <v>37</v>
      </c>
      <c r="C8" s="1" t="s">
        <v>1419</v>
      </c>
      <c r="D8" s="1" t="s">
        <v>1420</v>
      </c>
      <c r="E8" s="1">
        <f t="shared" si="0"/>
        <v>567</v>
      </c>
      <c r="F8" s="9">
        <f>Table_1__11[[#This Row],[Population'[10']]]/Table_1__11[[#This Row],[Area]]</f>
        <v>26.01410934744268</v>
      </c>
    </row>
    <row r="9" spans="1:6" x14ac:dyDescent="0.45">
      <c r="A9" s="1" t="s">
        <v>1421</v>
      </c>
      <c r="B9" s="1" t="s">
        <v>41</v>
      </c>
      <c r="C9" s="1" t="s">
        <v>1422</v>
      </c>
      <c r="D9" s="1" t="s">
        <v>1423</v>
      </c>
      <c r="E9" s="1">
        <f t="shared" si="0"/>
        <v>694</v>
      </c>
      <c r="F9" s="9">
        <f>Table_1__11[[#This Row],[Population'[10']]]/Table_1__11[[#This Row],[Area]]</f>
        <v>231.28386167146974</v>
      </c>
    </row>
    <row r="10" spans="1:6" x14ac:dyDescent="0.45">
      <c r="A10" s="1" t="s">
        <v>1424</v>
      </c>
      <c r="B10" s="1" t="s">
        <v>45</v>
      </c>
      <c r="C10" s="1" t="s">
        <v>1425</v>
      </c>
      <c r="D10" s="1" t="s">
        <v>1426</v>
      </c>
      <c r="E10" s="1">
        <f t="shared" si="0"/>
        <v>584</v>
      </c>
      <c r="F10" s="9">
        <f>Table_1__11[[#This Row],[Population'[10']]]/Table_1__11[[#This Row],[Area]]</f>
        <v>239.7791095890411</v>
      </c>
    </row>
    <row r="11" spans="1:6" x14ac:dyDescent="0.45">
      <c r="A11" s="1" t="s">
        <v>65</v>
      </c>
      <c r="B11" s="1" t="s">
        <v>49</v>
      </c>
      <c r="C11" s="1" t="s">
        <v>1427</v>
      </c>
      <c r="D11" s="1" t="s">
        <v>1428</v>
      </c>
      <c r="E11" s="1">
        <f t="shared" si="0"/>
        <v>601</v>
      </c>
      <c r="F11" s="9">
        <f>Table_1__11[[#This Row],[Population'[10']]]/Table_1__11[[#This Row],[Area]]</f>
        <v>320.08319467554077</v>
      </c>
    </row>
    <row r="12" spans="1:6" x14ac:dyDescent="0.45">
      <c r="A12" s="1" t="s">
        <v>1429</v>
      </c>
      <c r="B12" s="1" t="s">
        <v>53</v>
      </c>
      <c r="C12" s="1" t="s">
        <v>1430</v>
      </c>
      <c r="D12" s="1" t="s">
        <v>1431</v>
      </c>
      <c r="E12" s="1">
        <f t="shared" si="0"/>
        <v>2026</v>
      </c>
      <c r="F12" s="9">
        <f>Table_1__11[[#This Row],[Population'[10']]]/Table_1__11[[#This Row],[Area]]</f>
        <v>161.96150049358343</v>
      </c>
    </row>
    <row r="13" spans="1:6" x14ac:dyDescent="0.45">
      <c r="A13" s="1" t="s">
        <v>621</v>
      </c>
      <c r="B13" s="1" t="s">
        <v>57</v>
      </c>
      <c r="C13" s="1" t="s">
        <v>1432</v>
      </c>
      <c r="D13" s="1" t="s">
        <v>1433</v>
      </c>
      <c r="E13" s="1">
        <f t="shared" si="0"/>
        <v>797</v>
      </c>
      <c r="F13" s="9">
        <f>Table_1__11[[#This Row],[Population'[10']]]/Table_1__11[[#This Row],[Area]]</f>
        <v>84.673776662484315</v>
      </c>
    </row>
    <row r="14" spans="1:6" x14ac:dyDescent="0.45">
      <c r="A14" s="1" t="s">
        <v>1434</v>
      </c>
      <c r="B14" s="1" t="s">
        <v>66</v>
      </c>
      <c r="C14" s="1" t="s">
        <v>1435</v>
      </c>
      <c r="D14" s="1" t="s">
        <v>1436</v>
      </c>
      <c r="E14" s="1">
        <f t="shared" si="0"/>
        <v>637</v>
      </c>
      <c r="F14" s="9">
        <f>Table_1__11[[#This Row],[Population'[10']]]/Table_1__11[[#This Row],[Area]]</f>
        <v>54.778649921507068</v>
      </c>
    </row>
    <row r="15" spans="1:6" x14ac:dyDescent="0.45">
      <c r="A15" s="1" t="s">
        <v>1437</v>
      </c>
      <c r="B15" s="1" t="s">
        <v>70</v>
      </c>
      <c r="C15" s="1" t="s">
        <v>1438</v>
      </c>
      <c r="D15" s="1" t="s">
        <v>1439</v>
      </c>
      <c r="E15" s="1">
        <f t="shared" si="0"/>
        <v>704</v>
      </c>
      <c r="F15" s="9">
        <f>Table_1__11[[#This Row],[Population'[10']]]/Table_1__11[[#This Row],[Area]]</f>
        <v>23.417613636363637</v>
      </c>
    </row>
    <row r="16" spans="1:6" x14ac:dyDescent="0.45">
      <c r="A16" s="1" t="s">
        <v>1440</v>
      </c>
      <c r="B16" s="1" t="s">
        <v>74</v>
      </c>
      <c r="C16" s="1" t="s">
        <v>1441</v>
      </c>
      <c r="D16" s="1" t="s">
        <v>1442</v>
      </c>
      <c r="E16" s="1">
        <f t="shared" si="0"/>
        <v>774</v>
      </c>
      <c r="F16" s="9">
        <f>Table_1__11[[#This Row],[Population'[10']]]/Table_1__11[[#This Row],[Area]]</f>
        <v>1211.8010335917313</v>
      </c>
    </row>
    <row r="17" spans="1:6" x14ac:dyDescent="0.45">
      <c r="A17" s="1" t="s">
        <v>121</v>
      </c>
      <c r="B17" s="1" t="s">
        <v>79</v>
      </c>
      <c r="C17" s="1" t="s">
        <v>1443</v>
      </c>
      <c r="D17" s="1" t="s">
        <v>1444</v>
      </c>
      <c r="E17" s="1">
        <f t="shared" si="0"/>
        <v>664</v>
      </c>
      <c r="F17" s="9">
        <f>Table_1__11[[#This Row],[Population'[10']]]/Table_1__11[[#This Row],[Area]]</f>
        <v>450.47289156626505</v>
      </c>
    </row>
    <row r="18" spans="1:6" x14ac:dyDescent="0.45">
      <c r="A18" s="1" t="s">
        <v>1445</v>
      </c>
      <c r="B18" s="1" t="s">
        <v>84</v>
      </c>
      <c r="C18" s="1" t="s">
        <v>1446</v>
      </c>
      <c r="D18" s="1" t="s">
        <v>1447</v>
      </c>
      <c r="E18" s="1">
        <f t="shared" si="0"/>
        <v>485</v>
      </c>
      <c r="F18" s="9">
        <f>Table_1__11[[#This Row],[Population'[10']]]/Table_1__11[[#This Row],[Area]]</f>
        <v>200.77525773195876</v>
      </c>
    </row>
    <row r="19" spans="1:6" x14ac:dyDescent="0.45">
      <c r="A19" s="1" t="s">
        <v>80</v>
      </c>
      <c r="B19" s="1" t="s">
        <v>89</v>
      </c>
      <c r="C19" s="1" t="s">
        <v>1448</v>
      </c>
      <c r="D19" s="1" t="s">
        <v>1449</v>
      </c>
      <c r="E19" s="1">
        <f t="shared" si="0"/>
        <v>534</v>
      </c>
      <c r="F19" s="9">
        <f>Table_1__11[[#This Row],[Population'[10']]]/Table_1__11[[#This Row],[Area]]</f>
        <v>21.715355805243444</v>
      </c>
    </row>
    <row r="20" spans="1:6" x14ac:dyDescent="0.45">
      <c r="A20" s="1" t="s">
        <v>1450</v>
      </c>
      <c r="B20" s="1" t="s">
        <v>93</v>
      </c>
      <c r="C20" s="1" t="s">
        <v>1451</v>
      </c>
      <c r="D20" s="1" t="s">
        <v>1452</v>
      </c>
      <c r="E20" s="1">
        <f t="shared" si="0"/>
        <v>516</v>
      </c>
      <c r="F20" s="9">
        <f>Table_1__11[[#This Row],[Population'[10']]]/Table_1__11[[#This Row],[Area]]</f>
        <v>89.439922480620154</v>
      </c>
    </row>
    <row r="21" spans="1:6" x14ac:dyDescent="0.45">
      <c r="A21" s="1" t="s">
        <v>1453</v>
      </c>
      <c r="B21" s="1" t="s">
        <v>98</v>
      </c>
      <c r="C21" s="1" t="s">
        <v>1454</v>
      </c>
      <c r="D21" s="1" t="s">
        <v>1455</v>
      </c>
      <c r="E21" s="1">
        <f t="shared" si="0"/>
        <v>349</v>
      </c>
      <c r="F21" s="9">
        <f>Table_1__11[[#This Row],[Population'[10']]]/Table_1__11[[#This Row],[Area]]</f>
        <v>48.722063037249285</v>
      </c>
    </row>
    <row r="22" spans="1:6" x14ac:dyDescent="0.45">
      <c r="A22" s="1" t="s">
        <v>1456</v>
      </c>
      <c r="B22" s="1" t="s">
        <v>103</v>
      </c>
      <c r="C22" s="1" t="s">
        <v>1457</v>
      </c>
      <c r="D22" s="1" t="s">
        <v>1442</v>
      </c>
      <c r="E22" s="1">
        <f t="shared" si="0"/>
        <v>774</v>
      </c>
      <c r="F22" s="9">
        <f>Table_1__11[[#This Row],[Population'[10']]]/Table_1__11[[#This Row],[Area]]</f>
        <v>16.324289405684755</v>
      </c>
    </row>
    <row r="23" spans="1:6" x14ac:dyDescent="0.45">
      <c r="A23" s="1" t="s">
        <v>1458</v>
      </c>
      <c r="B23" s="1" t="s">
        <v>106</v>
      </c>
      <c r="C23" s="1" t="s">
        <v>1459</v>
      </c>
      <c r="D23" s="1" t="s">
        <v>1460</v>
      </c>
      <c r="E23" s="1">
        <f t="shared" si="0"/>
        <v>565</v>
      </c>
      <c r="F23" s="9">
        <f>Table_1__11[[#This Row],[Population'[10']]]/Table_1__11[[#This Row],[Area]]</f>
        <v>28.042477876106194</v>
      </c>
    </row>
    <row r="24" spans="1:6" x14ac:dyDescent="0.45">
      <c r="A24" s="1" t="s">
        <v>1461</v>
      </c>
      <c r="B24" s="1" t="s">
        <v>110</v>
      </c>
      <c r="C24" s="1" t="s">
        <v>1462</v>
      </c>
      <c r="D24" s="1" t="s">
        <v>1463</v>
      </c>
      <c r="E24" s="1">
        <f t="shared" si="0"/>
        <v>515</v>
      </c>
      <c r="F24" s="9">
        <f>Table_1__11[[#This Row],[Population'[10']]]/Table_1__11[[#This Row],[Area]]</f>
        <v>28.487378640776701</v>
      </c>
    </row>
    <row r="25" spans="1:6" x14ac:dyDescent="0.45">
      <c r="A25" s="1" t="s">
        <v>1464</v>
      </c>
      <c r="B25" s="1" t="s">
        <v>114</v>
      </c>
      <c r="C25" s="1" t="s">
        <v>1465</v>
      </c>
      <c r="D25" s="1" t="s">
        <v>1436</v>
      </c>
      <c r="E25" s="1">
        <f t="shared" si="0"/>
        <v>637</v>
      </c>
      <c r="F25" s="9">
        <f>Table_1__11[[#This Row],[Population'[10']]]/Table_1__11[[#This Row],[Area]]</f>
        <v>43.778649921507068</v>
      </c>
    </row>
    <row r="26" spans="1:6" x14ac:dyDescent="0.45">
      <c r="A26" s="1" t="s">
        <v>1466</v>
      </c>
      <c r="B26" s="1" t="s">
        <v>118</v>
      </c>
      <c r="C26" s="1" t="s">
        <v>1467</v>
      </c>
      <c r="D26" s="1" t="s">
        <v>1468</v>
      </c>
      <c r="E26" s="1">
        <f t="shared" si="0"/>
        <v>1153</v>
      </c>
      <c r="F26" s="9">
        <f>Table_1__11[[#This Row],[Population'[10']]]/Table_1__11[[#This Row],[Area]]</f>
        <v>33.901994796183871</v>
      </c>
    </row>
    <row r="27" spans="1:6" x14ac:dyDescent="0.45">
      <c r="A27" s="1" t="s">
        <v>1469</v>
      </c>
      <c r="B27" s="1" t="s">
        <v>122</v>
      </c>
      <c r="C27" s="1" t="s">
        <v>1470</v>
      </c>
      <c r="D27" s="1" t="s">
        <v>1471</v>
      </c>
      <c r="E27" s="1">
        <f t="shared" si="0"/>
        <v>478</v>
      </c>
      <c r="F27" s="9">
        <f>Table_1__11[[#This Row],[Population'[10']]]/Table_1__11[[#This Row],[Area]]</f>
        <v>362.12133891213387</v>
      </c>
    </row>
    <row r="28" spans="1:6" x14ac:dyDescent="0.45">
      <c r="A28" s="1" t="s">
        <v>1472</v>
      </c>
      <c r="B28" s="1" t="s">
        <v>126</v>
      </c>
      <c r="C28" s="1" t="s">
        <v>1473</v>
      </c>
      <c r="D28" s="1" t="s">
        <v>1474</v>
      </c>
      <c r="E28" s="1">
        <f t="shared" si="0"/>
        <v>1028</v>
      </c>
      <c r="F28" s="9">
        <f>Table_1__11[[#This Row],[Population'[10']]]/Table_1__11[[#This Row],[Area]]</f>
        <v>95.943579766536971</v>
      </c>
    </row>
    <row r="29" spans="1:6" x14ac:dyDescent="0.45">
      <c r="A29" s="1" t="s">
        <v>1475</v>
      </c>
      <c r="B29" s="1" t="s">
        <v>130</v>
      </c>
      <c r="C29" s="1" t="s">
        <v>1476</v>
      </c>
      <c r="D29" s="1" t="s">
        <v>1477</v>
      </c>
      <c r="E29" s="1">
        <f t="shared" si="0"/>
        <v>1051</v>
      </c>
      <c r="F29" s="9">
        <f>Table_1__11[[#This Row],[Population'[10']]]/Table_1__11[[#This Row],[Area]]</f>
        <v>1206.2559467174119</v>
      </c>
    </row>
    <row r="30" spans="1:6" x14ac:dyDescent="0.45">
      <c r="A30" s="1" t="s">
        <v>1478</v>
      </c>
      <c r="B30" s="1" t="s">
        <v>133</v>
      </c>
      <c r="C30" s="1" t="s">
        <v>1479</v>
      </c>
      <c r="D30" s="1" t="s">
        <v>401</v>
      </c>
      <c r="E30" s="1">
        <f t="shared" si="0"/>
        <v>482</v>
      </c>
      <c r="F30" s="9">
        <f>Table_1__11[[#This Row],[Population'[10']]]/Table_1__11[[#This Row],[Area]]</f>
        <v>41.230290456431533</v>
      </c>
    </row>
    <row r="31" spans="1:6" x14ac:dyDescent="0.45">
      <c r="A31" s="1" t="s">
        <v>1480</v>
      </c>
      <c r="B31" s="1" t="s">
        <v>138</v>
      </c>
      <c r="C31" s="1" t="s">
        <v>1481</v>
      </c>
      <c r="D31" s="1" t="s">
        <v>1482</v>
      </c>
      <c r="E31" s="1">
        <f t="shared" si="0"/>
        <v>503</v>
      </c>
      <c r="F31" s="9">
        <f>Table_1__11[[#This Row],[Population'[10']]]/Table_1__11[[#This Row],[Area]]</f>
        <v>276.13121272365805</v>
      </c>
    </row>
    <row r="32" spans="1:6" x14ac:dyDescent="0.45">
      <c r="A32" s="1" t="s">
        <v>156</v>
      </c>
      <c r="B32" s="1" t="s">
        <v>142</v>
      </c>
      <c r="C32" s="1" t="s">
        <v>1483</v>
      </c>
      <c r="D32" s="1" t="s">
        <v>1484</v>
      </c>
      <c r="E32" s="1">
        <f t="shared" si="0"/>
        <v>916</v>
      </c>
      <c r="F32" s="9">
        <f>Table_1__11[[#This Row],[Population'[10']]]/Table_1__11[[#This Row],[Area]]</f>
        <v>53.812227074235807</v>
      </c>
    </row>
    <row r="33" spans="1:6" x14ac:dyDescent="0.45">
      <c r="A33" s="1" t="s">
        <v>160</v>
      </c>
      <c r="B33" s="1" t="s">
        <v>146</v>
      </c>
      <c r="C33" s="1" t="s">
        <v>1485</v>
      </c>
      <c r="D33" s="1" t="s">
        <v>1486</v>
      </c>
      <c r="E33" s="1">
        <f t="shared" ref="E33:E68" si="1">VALUE(LEFT(D33,SEARCH("sq",D33)-2))</f>
        <v>598</v>
      </c>
      <c r="F33" s="9">
        <f>Table_1__11[[#This Row],[Population'[10']]]/Table_1__11[[#This Row],[Area]]</f>
        <v>24.511705685618729</v>
      </c>
    </row>
    <row r="34" spans="1:6" x14ac:dyDescent="0.45">
      <c r="A34" s="1" t="s">
        <v>771</v>
      </c>
      <c r="B34" s="1" t="s">
        <v>149</v>
      </c>
      <c r="C34" s="1" t="s">
        <v>1488</v>
      </c>
      <c r="D34" s="1" t="s">
        <v>1489</v>
      </c>
      <c r="E34" s="1">
        <f t="shared" si="1"/>
        <v>543</v>
      </c>
      <c r="F34" s="9">
        <f>Table_1__11[[#This Row],[Population'[10']]]/Table_1__11[[#This Row],[Area]]</f>
        <v>16.467771639042358</v>
      </c>
    </row>
    <row r="35" spans="1:6" x14ac:dyDescent="0.45">
      <c r="A35" s="1" t="s">
        <v>1129</v>
      </c>
      <c r="B35" s="1" t="s">
        <v>153</v>
      </c>
      <c r="C35" s="1" t="s">
        <v>1490</v>
      </c>
      <c r="D35" s="1" t="s">
        <v>1326</v>
      </c>
      <c r="E35" s="1">
        <f t="shared" si="1"/>
        <v>953</v>
      </c>
      <c r="F35" s="9">
        <f>Table_1__11[[#This Row],[Population'[10']]]/Table_1__11[[#This Row],[Area]]</f>
        <v>315.86463798530957</v>
      </c>
    </row>
    <row r="36" spans="1:6" x14ac:dyDescent="0.45">
      <c r="A36" s="1" t="s">
        <v>176</v>
      </c>
      <c r="B36" s="1" t="s">
        <v>157</v>
      </c>
      <c r="C36" s="1" t="s">
        <v>1491</v>
      </c>
      <c r="D36" s="1" t="s">
        <v>1492</v>
      </c>
      <c r="E36" s="1">
        <f t="shared" si="1"/>
        <v>804</v>
      </c>
      <c r="F36" s="9">
        <f>Table_1__11[[#This Row],[Population'[10']]]/Table_1__11[[#This Row],[Area]]</f>
        <v>785.2363184079602</v>
      </c>
    </row>
    <row r="37" spans="1:6" x14ac:dyDescent="0.45">
      <c r="A37" s="1" t="s">
        <v>1493</v>
      </c>
      <c r="B37" s="1" t="s">
        <v>161</v>
      </c>
      <c r="C37" s="1" t="s">
        <v>1494</v>
      </c>
      <c r="D37" s="1" t="s">
        <v>1495</v>
      </c>
      <c r="E37" s="1">
        <f t="shared" si="1"/>
        <v>667</v>
      </c>
      <c r="F37" s="9">
        <f>Table_1__11[[#This Row],[Population'[10']]]/Table_1__11[[#This Row],[Area]]</f>
        <v>416.74812593703149</v>
      </c>
    </row>
    <row r="38" spans="1:6" x14ac:dyDescent="0.45">
      <c r="A38" s="1" t="s">
        <v>1496</v>
      </c>
      <c r="B38" s="1" t="s">
        <v>165</v>
      </c>
      <c r="C38" s="1" t="s">
        <v>1497</v>
      </c>
      <c r="D38" s="1" t="s">
        <v>1498</v>
      </c>
      <c r="E38" s="1">
        <f t="shared" si="1"/>
        <v>1118</v>
      </c>
      <c r="F38" s="9">
        <f>Table_1__11[[#This Row],[Population'[10']]]/Table_1__11[[#This Row],[Area]]</f>
        <v>35.917710196779964</v>
      </c>
    </row>
    <row r="39" spans="1:6" x14ac:dyDescent="0.45">
      <c r="A39" s="1" t="s">
        <v>1499</v>
      </c>
      <c r="B39" s="1" t="s">
        <v>169</v>
      </c>
      <c r="C39" s="1" t="s">
        <v>1500</v>
      </c>
      <c r="D39" s="1" t="s">
        <v>1501</v>
      </c>
      <c r="E39" s="1">
        <f t="shared" si="1"/>
        <v>836</v>
      </c>
      <c r="F39" s="9">
        <f>Table_1__11[[#This Row],[Population'[10']]]/Table_1__11[[#This Row],[Area]]</f>
        <v>9.9449760765550241</v>
      </c>
    </row>
    <row r="40" spans="1:6" x14ac:dyDescent="0.45">
      <c r="A40" s="1" t="s">
        <v>192</v>
      </c>
      <c r="B40" s="1" t="s">
        <v>173</v>
      </c>
      <c r="C40" s="1" t="s">
        <v>1502</v>
      </c>
      <c r="D40" s="1" t="s">
        <v>1503</v>
      </c>
      <c r="E40" s="1">
        <f t="shared" si="1"/>
        <v>692</v>
      </c>
      <c r="F40" s="9">
        <f>Table_1__11[[#This Row],[Population'[10']]]/Table_1__11[[#This Row],[Area]]</f>
        <v>27.622832369942195</v>
      </c>
    </row>
    <row r="41" spans="1:6" x14ac:dyDescent="0.45">
      <c r="A41" s="1" t="s">
        <v>1504</v>
      </c>
      <c r="B41" s="1" t="s">
        <v>177</v>
      </c>
      <c r="C41" s="1" t="s">
        <v>1505</v>
      </c>
      <c r="D41" s="1" t="s">
        <v>1506</v>
      </c>
      <c r="E41" s="1">
        <f t="shared" si="1"/>
        <v>741</v>
      </c>
      <c r="F41" s="9">
        <f>Table_1__11[[#This Row],[Population'[10']]]/Table_1__11[[#This Row],[Area]]</f>
        <v>441.4871794871795</v>
      </c>
    </row>
    <row r="42" spans="1:6" x14ac:dyDescent="0.45">
      <c r="A42" s="1" t="s">
        <v>201</v>
      </c>
      <c r="B42" s="1" t="s">
        <v>181</v>
      </c>
      <c r="C42" s="1" t="s">
        <v>1507</v>
      </c>
      <c r="D42" s="1" t="s">
        <v>1508</v>
      </c>
      <c r="E42" s="1">
        <f t="shared" si="1"/>
        <v>1579</v>
      </c>
      <c r="F42" s="9">
        <f>Table_1__11[[#This Row],[Population'[10']]]/Table_1__11[[#This Row],[Area]]</f>
        <v>210.59468017732743</v>
      </c>
    </row>
    <row r="43" spans="1:6" x14ac:dyDescent="0.45">
      <c r="A43" s="1" t="s">
        <v>1509</v>
      </c>
      <c r="B43" s="1" t="s">
        <v>185</v>
      </c>
      <c r="C43" s="1" t="s">
        <v>1510</v>
      </c>
      <c r="D43" s="1" t="s">
        <v>1511</v>
      </c>
      <c r="E43" s="1">
        <f t="shared" si="1"/>
        <v>556</v>
      </c>
      <c r="F43" s="9">
        <f>Table_1__11[[#This Row],[Population'[10']]]/Table_1__11[[#This Row],[Area]]</f>
        <v>265.27877697841728</v>
      </c>
    </row>
    <row r="44" spans="1:6" x14ac:dyDescent="0.45">
      <c r="A44" s="1" t="s">
        <v>1512</v>
      </c>
      <c r="B44" s="1" t="s">
        <v>1513</v>
      </c>
      <c r="C44" s="1" t="s">
        <v>1514</v>
      </c>
      <c r="D44" s="1" t="s">
        <v>1515</v>
      </c>
      <c r="E44" s="1">
        <f t="shared" si="1"/>
        <v>1946</v>
      </c>
      <c r="F44" s="9">
        <f>Table_1__11[[#This Row],[Population'[10']]]/Table_1__11[[#This Row],[Area]]</f>
        <v>1368.3833504624872</v>
      </c>
    </row>
    <row r="45" spans="1:6" x14ac:dyDescent="0.45">
      <c r="A45" s="1" t="s">
        <v>85</v>
      </c>
      <c r="B45" s="1" t="s">
        <v>189</v>
      </c>
      <c r="C45" s="1" t="s">
        <v>1516</v>
      </c>
      <c r="D45" s="1" t="s">
        <v>1517</v>
      </c>
      <c r="E45" s="1">
        <f t="shared" si="1"/>
        <v>997</v>
      </c>
      <c r="F45" s="9">
        <f>Table_1__11[[#This Row],[Population'[10']]]/Table_1__11[[#This Row],[Area]]</f>
        <v>74.095285857572719</v>
      </c>
    </row>
    <row r="46" spans="1:6" x14ac:dyDescent="0.45">
      <c r="A46" s="1" t="s">
        <v>1518</v>
      </c>
      <c r="B46" s="1" t="s">
        <v>193</v>
      </c>
      <c r="C46" s="1" t="s">
        <v>1519</v>
      </c>
      <c r="D46" s="1" t="s">
        <v>1520</v>
      </c>
      <c r="E46" s="1">
        <f t="shared" si="1"/>
        <v>652</v>
      </c>
      <c r="F46" s="9">
        <f>Table_1__11[[#This Row],[Population'[10']]]/Table_1__11[[#This Row],[Area]]</f>
        <v>113.79601226993866</v>
      </c>
    </row>
    <row r="47" spans="1:6" x14ac:dyDescent="0.45">
      <c r="A47" s="1" t="s">
        <v>1521</v>
      </c>
      <c r="B47" s="1" t="s">
        <v>198</v>
      </c>
      <c r="C47" s="1" t="s">
        <v>1522</v>
      </c>
      <c r="D47" s="1" t="s">
        <v>1523</v>
      </c>
      <c r="E47" s="1">
        <f t="shared" si="1"/>
        <v>936</v>
      </c>
      <c r="F47" s="9">
        <f>Table_1__11[[#This Row],[Population'[10']]]/Table_1__11[[#This Row],[Area]]</f>
        <v>196.02777777777777</v>
      </c>
    </row>
    <row r="48" spans="1:6" x14ac:dyDescent="0.45">
      <c r="A48" s="1" t="s">
        <v>1524</v>
      </c>
      <c r="B48" s="1" t="s">
        <v>202</v>
      </c>
      <c r="C48" s="1" t="s">
        <v>1525</v>
      </c>
      <c r="D48" s="1" t="s">
        <v>1442</v>
      </c>
      <c r="E48" s="1">
        <f t="shared" si="1"/>
        <v>774</v>
      </c>
      <c r="F48" s="9">
        <f>Table_1__11[[#This Row],[Population'[10']]]/Table_1__11[[#This Row],[Area]]</f>
        <v>51.860465116279073</v>
      </c>
    </row>
    <row r="49" spans="1:6" x14ac:dyDescent="0.45">
      <c r="A49" s="1" t="s">
        <v>1277</v>
      </c>
      <c r="B49" s="1" t="s">
        <v>207</v>
      </c>
      <c r="C49" s="1" t="s">
        <v>1526</v>
      </c>
      <c r="D49" s="1" t="s">
        <v>1527</v>
      </c>
      <c r="E49" s="1">
        <f t="shared" si="1"/>
        <v>908</v>
      </c>
      <c r="F49" s="9">
        <f>Table_1__11[[#This Row],[Population'[10']]]/Table_1__11[[#This Row],[Area]]</f>
        <v>1287.5627753303966</v>
      </c>
    </row>
    <row r="50" spans="1:6" x14ac:dyDescent="0.45">
      <c r="A50" s="1" t="s">
        <v>1528</v>
      </c>
      <c r="B50" s="1" t="s">
        <v>211</v>
      </c>
      <c r="C50" s="1" t="s">
        <v>1529</v>
      </c>
      <c r="D50" s="1" t="s">
        <v>1530</v>
      </c>
      <c r="E50" s="1">
        <f t="shared" si="1"/>
        <v>1322</v>
      </c>
      <c r="F50" s="9">
        <f>Table_1__11[[#This Row],[Population'[10']]]/Table_1__11[[#This Row],[Area]]</f>
        <v>208.89788199697429</v>
      </c>
    </row>
    <row r="51" spans="1:6" x14ac:dyDescent="0.45">
      <c r="A51" s="1" t="s">
        <v>1531</v>
      </c>
      <c r="B51" s="1" t="s">
        <v>214</v>
      </c>
      <c r="C51" s="1" t="s">
        <v>1532</v>
      </c>
      <c r="D51" s="1" t="s">
        <v>1533</v>
      </c>
      <c r="E51" s="1">
        <f t="shared" si="1"/>
        <v>2034</v>
      </c>
      <c r="F51" s="9">
        <f>Table_1__11[[#This Row],[Population'[10']]]/Table_1__11[[#This Row],[Area]]</f>
        <v>656.43411996066868</v>
      </c>
    </row>
    <row r="52" spans="1:6" x14ac:dyDescent="0.45">
      <c r="A52" s="1" t="s">
        <v>1534</v>
      </c>
      <c r="B52" s="1" t="s">
        <v>217</v>
      </c>
      <c r="C52" s="1" t="s">
        <v>1535</v>
      </c>
      <c r="D52" s="1" t="s">
        <v>1536</v>
      </c>
      <c r="E52" s="1">
        <f t="shared" si="1"/>
        <v>745</v>
      </c>
      <c r="F52" s="9">
        <f>Table_1__11[[#This Row],[Population'[10']]]/Table_1__11[[#This Row],[Area]]</f>
        <v>626.11677852348998</v>
      </c>
    </row>
    <row r="53" spans="1:6" x14ac:dyDescent="0.45">
      <c r="A53" s="1" t="s">
        <v>1537</v>
      </c>
      <c r="B53" s="1" t="s">
        <v>221</v>
      </c>
      <c r="C53" s="1" t="s">
        <v>1538</v>
      </c>
      <c r="D53" s="1" t="s">
        <v>1539</v>
      </c>
      <c r="E53" s="1">
        <f t="shared" si="1"/>
        <v>280</v>
      </c>
      <c r="F53" s="9">
        <f>Table_1__11[[#This Row],[Population'[10']]]/Table_1__11[[#This Row],[Area]]</f>
        <v>3276.4214285714284</v>
      </c>
    </row>
    <row r="54" spans="1:6" x14ac:dyDescent="0.45">
      <c r="A54" s="1" t="s">
        <v>889</v>
      </c>
      <c r="B54" s="1" t="s">
        <v>225</v>
      </c>
      <c r="C54" s="1" t="s">
        <v>1540</v>
      </c>
      <c r="D54" s="1" t="s">
        <v>1541</v>
      </c>
      <c r="E54" s="1">
        <f t="shared" si="1"/>
        <v>1875</v>
      </c>
      <c r="F54" s="9">
        <f>Table_1__11[[#This Row],[Population'[10']]]/Table_1__11[[#This Row],[Area]]</f>
        <v>325.06240000000003</v>
      </c>
    </row>
    <row r="55" spans="1:6" x14ac:dyDescent="0.45">
      <c r="A55" s="1" t="s">
        <v>1542</v>
      </c>
      <c r="B55" s="1" t="s">
        <v>231</v>
      </c>
      <c r="C55" s="1" t="s">
        <v>1543</v>
      </c>
      <c r="D55" s="1" t="s">
        <v>1544</v>
      </c>
      <c r="E55" s="1">
        <f t="shared" si="1"/>
        <v>722</v>
      </c>
      <c r="F55" s="9">
        <f>Table_1__11[[#This Row],[Population'[10']]]/Table_1__11[[#This Row],[Area]]</f>
        <v>102.54986149584488</v>
      </c>
    </row>
    <row r="56" spans="1:6" x14ac:dyDescent="0.45">
      <c r="A56" s="1" t="s">
        <v>1545</v>
      </c>
      <c r="B56" s="1" t="s">
        <v>234</v>
      </c>
      <c r="C56" s="1" t="s">
        <v>1546</v>
      </c>
      <c r="D56" s="1" t="s">
        <v>1547</v>
      </c>
      <c r="E56" s="1">
        <f t="shared" si="1"/>
        <v>609</v>
      </c>
      <c r="F56" s="9">
        <f>Table_1__11[[#This Row],[Population'[10']]]/Table_1__11[[#This Row],[Area]]</f>
        <v>321.54844006568146</v>
      </c>
    </row>
    <row r="57" spans="1:6" x14ac:dyDescent="0.45">
      <c r="A57" s="1" t="s">
        <v>1548</v>
      </c>
      <c r="B57" s="1" t="s">
        <v>238</v>
      </c>
      <c r="C57" s="1" t="s">
        <v>1549</v>
      </c>
      <c r="D57" s="1" t="s">
        <v>1550</v>
      </c>
      <c r="E57" s="1">
        <f t="shared" si="1"/>
        <v>572</v>
      </c>
      <c r="F57" s="9">
        <f>Table_1__11[[#This Row],[Population'[10']]]/Table_1__11[[#This Row],[Area]]</f>
        <v>490.17307692307691</v>
      </c>
    </row>
    <row r="58" spans="1:6" x14ac:dyDescent="0.45">
      <c r="A58" s="1" t="s">
        <v>1551</v>
      </c>
      <c r="B58" s="1" t="s">
        <v>242</v>
      </c>
      <c r="C58" s="1" t="s">
        <v>1552</v>
      </c>
      <c r="D58" s="1" t="s">
        <v>1553</v>
      </c>
      <c r="E58" s="1">
        <f t="shared" si="1"/>
        <v>1016</v>
      </c>
      <c r="F58" s="9">
        <f>Table_1__11[[#This Row],[Population'[10']]]/Table_1__11[[#This Row],[Area]]</f>
        <v>151.6771653543307</v>
      </c>
    </row>
    <row r="59" spans="1:6" x14ac:dyDescent="0.45">
      <c r="A59" s="1" t="s">
        <v>1554</v>
      </c>
      <c r="B59" s="1" t="s">
        <v>246</v>
      </c>
      <c r="C59" s="1" t="s">
        <v>1555</v>
      </c>
      <c r="D59" s="1" t="s">
        <v>1550</v>
      </c>
      <c r="E59" s="1">
        <f t="shared" si="1"/>
        <v>572</v>
      </c>
      <c r="F59" s="9">
        <f>Table_1__11[[#This Row],[Population'[10']]]/Table_1__11[[#This Row],[Area]]</f>
        <v>668.2045454545455</v>
      </c>
    </row>
    <row r="60" spans="1:6" x14ac:dyDescent="0.45">
      <c r="A60" s="1" t="s">
        <v>1556</v>
      </c>
      <c r="B60" s="1" t="s">
        <v>250</v>
      </c>
      <c r="C60" s="1" t="s">
        <v>1557</v>
      </c>
      <c r="D60" s="1" t="s">
        <v>1558</v>
      </c>
      <c r="E60" s="1">
        <f t="shared" si="1"/>
        <v>308</v>
      </c>
      <c r="F60" s="9">
        <f>Table_1__11[[#This Row],[Population'[10']]]/Table_1__11[[#This Row],[Area]]</f>
        <v>1380.1006493506493</v>
      </c>
    </row>
    <row r="61" spans="1:6" x14ac:dyDescent="0.45">
      <c r="A61" s="1" t="s">
        <v>253</v>
      </c>
      <c r="B61" s="1" t="s">
        <v>254</v>
      </c>
      <c r="C61" s="1" t="s">
        <v>1559</v>
      </c>
      <c r="D61" s="1" t="s">
        <v>1560</v>
      </c>
      <c r="E61" s="1">
        <f t="shared" si="1"/>
        <v>546</v>
      </c>
      <c r="F61" s="9">
        <f>Table_1__11[[#This Row],[Population'[10']]]/Table_1__11[[#This Row],[Area]]</f>
        <v>179.04029304029305</v>
      </c>
    </row>
    <row r="62" spans="1:6" x14ac:dyDescent="0.45">
      <c r="A62" s="1" t="s">
        <v>1561</v>
      </c>
      <c r="B62" s="1" t="s">
        <v>258</v>
      </c>
      <c r="C62" s="1" t="s">
        <v>1562</v>
      </c>
      <c r="D62" s="1" t="s">
        <v>1563</v>
      </c>
      <c r="E62" s="1">
        <f t="shared" si="1"/>
        <v>688</v>
      </c>
      <c r="F62" s="9">
        <f>Table_1__11[[#This Row],[Population'[10']]]/Table_1__11[[#This Row],[Area]]</f>
        <v>61.005813953488371</v>
      </c>
    </row>
    <row r="63" spans="1:6" x14ac:dyDescent="0.45">
      <c r="A63" s="1" t="s">
        <v>1564</v>
      </c>
      <c r="B63" s="1" t="s">
        <v>262</v>
      </c>
      <c r="C63" s="1" t="s">
        <v>1565</v>
      </c>
      <c r="D63" s="1" t="s">
        <v>1566</v>
      </c>
      <c r="E63" s="1">
        <f t="shared" si="1"/>
        <v>1042</v>
      </c>
      <c r="F63" s="9">
        <f>Table_1__11[[#This Row],[Population'[10']]]/Table_1__11[[#This Row],[Area]]</f>
        <v>21.776391554702496</v>
      </c>
    </row>
    <row r="64" spans="1:6" x14ac:dyDescent="0.45">
      <c r="A64" s="1" t="s">
        <v>573</v>
      </c>
      <c r="B64" s="1" t="s">
        <v>265</v>
      </c>
      <c r="C64" s="1" t="s">
        <v>1567</v>
      </c>
      <c r="D64" s="1" t="s">
        <v>1568</v>
      </c>
      <c r="E64" s="1">
        <f t="shared" si="1"/>
        <v>240</v>
      </c>
      <c r="F64" s="9">
        <f>Table_1__11[[#This Row],[Population'[10']]]/Table_1__11[[#This Row],[Area]]</f>
        <v>64.11666666666666</v>
      </c>
    </row>
    <row r="65" spans="1:6" x14ac:dyDescent="0.45">
      <c r="A65" s="1" t="s">
        <v>1569</v>
      </c>
      <c r="B65" s="1" t="s">
        <v>269</v>
      </c>
      <c r="C65" s="1" t="s">
        <v>1570</v>
      </c>
      <c r="D65" s="1" t="s">
        <v>1571</v>
      </c>
      <c r="E65" s="1">
        <f t="shared" si="1"/>
        <v>1106</v>
      </c>
      <c r="F65" s="9">
        <f>Table_1__11[[#This Row],[Population'[10']]]/Table_1__11[[#This Row],[Area]]</f>
        <v>447.38155515370704</v>
      </c>
    </row>
    <row r="66" spans="1:6" x14ac:dyDescent="0.45">
      <c r="A66" s="1" t="s">
        <v>1572</v>
      </c>
      <c r="B66" s="1" t="s">
        <v>273</v>
      </c>
      <c r="C66" s="1" t="s">
        <v>1573</v>
      </c>
      <c r="D66" s="1" t="s">
        <v>1574</v>
      </c>
      <c r="E66" s="1">
        <f t="shared" si="1"/>
        <v>607</v>
      </c>
      <c r="F66" s="9">
        <f>Table_1__11[[#This Row],[Population'[10']]]/Table_1__11[[#This Row],[Area]]</f>
        <v>51.034596375617795</v>
      </c>
    </row>
    <row r="67" spans="1:6" x14ac:dyDescent="0.45">
      <c r="A67" s="1" t="s">
        <v>1575</v>
      </c>
      <c r="B67" s="1" t="s">
        <v>277</v>
      </c>
      <c r="C67" s="1" t="s">
        <v>1576</v>
      </c>
      <c r="D67" s="1" t="s">
        <v>1577</v>
      </c>
      <c r="E67" s="1">
        <f t="shared" si="1"/>
        <v>1058</v>
      </c>
      <c r="F67" s="9">
        <f>Table_1__11[[#This Row],[Population'[10']]]/Table_1__11[[#This Row],[Area]]</f>
        <v>52.734404536862002</v>
      </c>
    </row>
    <row r="68" spans="1:6" x14ac:dyDescent="0.45">
      <c r="A68" s="1" t="s">
        <v>62</v>
      </c>
      <c r="B68" s="1" t="s">
        <v>282</v>
      </c>
      <c r="C68" s="1" t="s">
        <v>1578</v>
      </c>
      <c r="D68" s="1" t="s">
        <v>1579</v>
      </c>
      <c r="E68" s="1">
        <f t="shared" si="1"/>
        <v>580</v>
      </c>
      <c r="F68" s="9">
        <f>Table_1__11[[#This Row],[Population'[10']]]/Table_1__11[[#This Row],[Area]]</f>
        <v>42.991379310344826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M A A B Q S w M E F A A C A A g A a k o u 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G p K L 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S i 5 S m t x 7 Y x g J A A B x Z g A A E w A c A E Z v c m 1 1 b G F z L 1 N l Y 3 R p b 2 4 x L m 0 g o h g A K K A U A A A A A A A A A A A A A A A A A A A A A A A A A A A A 7 V z b b t s 4 E H 0 v 0 H 8 g 0 p c Y K B x L T t J 2 F / v Q O r 2 4 j d O g z j Z Y G E H A O I x F R C Y N k W 7 i L f o v / Z Z + 2 Z K S n U j V k H J s U X I X D Q q k 0 V g X 6 w z n c m a G g g w l 5 Q z 1 k 9 / e n 4 8 f P X 4 k A h y R S / R k 6 5 A K i f g V G v I p k 5 S I A b m k 8 m w L / Y V C I h 8 / Q u q n z 6 f R k K g j p + S i e Y x H Z F v / p 8 O Z J E y K 7 a 1 A y o n 4 Y 2 e H s O Y N v a Y T d Q X c 5 N F o R / + 1 o 2 9 w z q / O F z c 4 p + z 8 i N y c / 8 O j 6 6 1 G 4 2 l y j w M s s a d u k d z r q / d t o I + c z a V P t j o B Z i P 1 w C e z C d E P d 4 I v Q t I 8 i T A T V z w a d 3 g 4 H T M t F N v x p Z 5 + / b r V 0 X e c b T 1 F U h 1 H k t z K b 0 / R 1 6 0 3 3 e M + 6 v B L g g b t s 5 w 0 O Q k J g i U a 7 O X l r 4 V s g o I 3 6 j H U A 1 5 F f I w G X l 5 + h G M x j 9 D A z 0 s P C B N U 3 X f 7 m E + a O 2 P q N 3 I f 0 R K 0 7 b e 8 V g M N 9 v O X e B k R D D 5 Z D 0 8 y x 7 4 1 H j + i D H y z W d 2 I X z L y H C v D B 3 X i d H g 9 q 0 8 Z h k o Z B r t W X T C p A n T 8 Y 0 R H l E E o v 5 a z M Q / 5 a A Y J F b 7 T E O s l a k L X B b h K o x q O A e 4 y 9 R G G a 8 b 3 m R 3 f 9 t n g u Q F i W J S g b I H 4 R f 6 c V 7 3 P 6 G g 6 v i D K C H g t q w o A C q J V Y P s Q s 0 v E W T h r 6 O f y A E O z p k a 0 H G v D x 4 D y r C q 0 7 l W h t a Y q t J Z S B e j V z 3 W h r 3 X B A / x C r A k e Y C T m q 9 2 D D M S d L q g T w U + k A F c P B d 4 4 X v i Q Y P 2 V 3 3 a 9 8 l + G + A K P 6 1 7 5 0 C L J L v 2 c + J A O l U M m P 7 4 / U Q s V M u S J X b A F A b A W 3 W n E / h m o T Y s 4 o E B b f n x P A g H w Y 7 G J S N S m f I f h u 1 c Z c f 2 T x v j 3 G u O v q T F + r D H q J U 8 F U t 8 L P y w g O M T R i K h 4 W f I b h r a x 0 I G z 3 2 q 1 8 s H a H d A m h K 2 m w G A F A I + y v h H Y r c A I 5 B A t 2 w a 8 4 h G f j o K H o T k / y R j f d d S D C x 1 q q 9 j B G B w Y 4 7 9 f W C X 2 f q v E b 5 X I q s S + c 5 W I 6 L 9 8 0 5 M E E + L A 8 X Q k Y M 0 E g S g h B f L z M w j P G G d Y t D 7 U z 9 x D f a 1 A w q J e r K 1 A A 2 s r B h p A s j A P t K f 6 p l X s J O B / 7 h r a D g 6 p Q o T R u h c y Z L t T + A I E S 4 w v c D y 1 k C 0 g A 4 b j L W E k w i E 6 x D e I R 0 h 9 z U j q x B 8 w F p n A / v 0 0 n K m o 0 n v R M C 5 9 4 D F X V 4 6 A o P 1 d 1 J m j q E N a q Q 7 1 J Z Z E / 6 H e P 4 / w J X e t O Y v b u I 3 8 Y b 3 p H n W 6 J 3 1 1 u M v k / m 5 T n 5 R 4 Y f 0 O l G K o K 1 M R k E s b a w C B i j 5 h d p 2 / r A K 3 j Z Q Y l L R Q k p 7 k h f q C y Z c u R H / x c V M Y c Z c i 5 i S n W C s p K D r h U q k z K O r h W / Q 6 J F / y A s p g w a F S d z k F z P A h Z 6 O 8 5 O G 2 7 o V z W 8 c Z 0 y W V 4 V R u N n V 9 c f Y Q e 7 f g s 2 w x C 2 D t M u w 1 Z O P K N 1 w L p L 2 W a 6 g P S I h v 1 G 0 3 n M j S n J K J r D L I 3 q l v y 6 O E j r L y V Z A 0 H c Y A O p h Q U M B N S 4 D c c w 3 5 G + W O 6 G X d Y c y K + Q g A R j o f A c K K e 6 D N p G Q B e w 3 j v w c a g x I 0 w H n Z 6 i 1 R 4 t o D W Q C r T K I C v P e k V A E I F q b d a t s h 6 T I K Y C h Y g Q 9 S A v z O a x f v l M W n t G b 0 A X + Z R h 8 w D z H 4 0 H E j 1 d Q V o Y o G t w X Y c X D P Q 5 h I C B f g O u e k u 5 c 4 4 H V 7 c z u 2 J k d u p C A s d S x 0 H O p M 5 o A I O m J Y O X z I y t 9 p C N h E k i l N G x s U 3 D h 7 5 3 x 0 N w w p 4 7 R m R q p 0 j b C y j p A K F P c f O E L Y O b 3 c 5 T d 1 e 3 J L 1 0 E M L 4 D H E 1 N 4 B 3 r p T P H Z y j k b 2 k Z Q / n 5 p D 2 9 q T g A e v A S V c E 5 D f 9 g A E r q g A x E 0 0 4 Y A v 3 D J m y n R D k S H L 9 G O V j 7 w f g X t a I d 8 S k W + I a 1 s q v E Y R 1 Q 8 s P y Y n L N i w 6 E F e g D A F L z A F d 1 1 G 3 r O a x A 9 T F n d T A 3 w 6 v o P r D s 8 u G S c Z e C A F G D O w E G i E n B 1 z r f 2 c D T T m c r m Q Z s N 0 o w g w 6 I V u 4 X f h H g E 6 V h o 0 w u L U j h J 5 H z n z G w P C 4 G H w V Q Q K e v 2 5 R A H m u F q T C b d s 9 D w E L 9 j j e P S E Z v J c U O C l d G G J 0 g q c O Q 9 O g z o C L N 6 p 0 i g l Z N C H U S 8 T G M P I l z 2 W m 5 V A i d j R H C J a + 4 O X z E k 9 8 C M e r 6 M 9 8 4 M j n c p d 7 5 r L q j B o h I s t / M C S 4 8 K o f 9 N J n W T r A + n X f p j K g P B m c o i 0 E l E G R 9 T H I L j Z K t m a 6 t Q M 0 7 y c L + C d S + E u m j d W u C m 9 c 9 a U 2 3 r D r 6 i Q S C T D 3 e z 7 J 2 X V Y 7 I R e S + + X e D q F Y j J z + J O f l J R K 7 o L W g 7 6 m J j f e f l l y P y B d d e W w f e X c F U k G n q Z + 7 k b T U V Q 3 i w B A v T B r P G t a L 1 q m a 8 0 T s 8 n o i A 1 t 0 4 U z z o b Q j q Q E F m 0 N s 2 9 Q c O e t 8 j b h n i 3 i 0 X 8 0 4 m M 6 s A 9 / c k E q T u g e 4 V O i c W 8 1 0 d K u H k 2 t h a k f b 5 c K R / N / 8 P 1 m b u 5 v 8 n J E L G 8 X / L g G i Z X R b 3 N q K C t E / r S 4 / c 0 m E 9 r b 8 p I 2 F 3 C M b w H h R k j M Q q x f a m x T y 0 y + V w 0 3 C 7 j / 9 4 J A P U w R E P a d 3 j P u X 6 h S Q K K H I J J r T 1 P O 8 z p I x P s 2 H 1 C 0 7 I e 9 9 5 h 0 U C + w G + z v E 7 v 3 D c Z 2 2 a T I V 2 a r 1 a o r v y y 2 y t C t b x 7 2 0 c D J x 7 9 d s 4 + M 6 7 Z z 5 e h z j g t W / k U N 5 Q V 2 H F H D C z S z T B V j r 2 4 D v v k P k Y k R G v s b z i p E P G 6 p 8 L O h + r a 4 R p V b A x w z F h T M z C L z g 3 r l m 5 K S 9 7 8 y 0 L w v Z e G F O F 3 M 3 O W 8 5 7 Y T 4 F O s x N O r w 3 t p W 9 b 2 5 l X w x e W r q e I W J + m S q K a b b W y U y 9 7 7 w 7 R l 1 x Y / K q C p e z B W E Q X g f Y t p 0 3 u S T Y / s + S p 6 X m 6 m 0 L 2 D R x 6 G a r N O f 1 8 B O i 2 x 8 E q b t 1 0 d 7 O Y t w Z A z g + N 9 D W a U N A W L C C k w z L C c b O u c 4 T c l t 7 x 3 k B v h B a G l / g + D o 9 D M Z 5 U S f u t + 2 c D v l b 4 m C z G x h 8 w 4 T 3 v D M V k i 3 T m r o M J W J s Q 3 R C Z r a d J 0 6 f S T R W p 2 + e K + 7 r W m u 8 O 2 H Z 5 e v N I j j 9 C g j O z z R S b + X n z L j q q l R x K G 2 k v c q N p i v J j N O b E J 1 i E V A 2 k i o M c A t 0 6 k Y b v C G Z M e 7 y 4 I 0 9 f h o G t O / u Y c E 9 2 W n 2 R b 4 e H W 8 h h G M z 7 i Y a c 1 6 T O t W l f n i Z V 9 + P V k B z m h a 5 O e z 2 4 C H R T E d S w f y A e V z E A d 3 p H m 4 q h p w J y m r m O l f c 0 6 G g 0 X T 1 L M t Q V S 6 d 2 E 6 3 G T g P 0 U 5 n f K y M e t 3 9 B f a K F d j i k f Q X 2 M e 7 Q X m q y c C 6 P x d C l h 2 6 Y t m a O d h / U E s B A i 0 A F A A C A A g A a k o u U u 1 e f i q i A A A A 9 Q A A A B I A A A A A A A A A A A A A A A A A A A A A A E N v b m Z p Z y 9 Q Y W N r Y W d l L n h t b F B L A Q I t A B Q A A g A I A G p K L l I P y u m r p A A A A O k A A A A T A A A A A A A A A A A A A A A A A O 4 A A A B b Q 2 9 u d G V u d F 9 U e X B l c 1 0 u e G 1 s U E s B A i 0 A F A A C A A g A a k o u U p r c e 2 M Y C Q A A c W Y A A B M A A A A A A A A A A A A A A A A A 3 w E A A E Z v c m 1 1 b G F z L 1 N l Y 3 R p b 2 4 x L m 1 Q S w U G A A A A A A M A A w D C A A A A R A 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3 0 C A A A A A A B B f Q I 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l z d C U y M G 9 m J T I w Y 2 9 1 b n R p Z X M l N U J l Z G l 0 J T V 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G l z d F 9 v Z l 9 j b 3 V u d G l l c 1 9 l Z G l 0 I i A v P j x F b n R y e S B U e X B l P S J G a W x s Z W R D b 2 1 w b G V 0 Z V J l c 3 V s d F R v V 2 9 y a 3 N o Z W V 0 I i B W Y W x 1 Z T 0 i b D E i I C 8 + P E V u d H J 5 I F R 5 c G U 9 I k F k Z G V k V G 9 E Y X R h T W 9 k Z W w i I F Z h b H V l P S J s M C I g L z 4 8 R W 5 0 c n k g V H l w Z T 0 i R m l s b E N v d W 5 0 I i B W Y W x 1 Z T 0 i b D Y z I i A v P j x F b n R y e S B U e X B l P S J G a W x s R X J y b 3 J D b 2 R l I i B W Y W x 1 Z T 0 i c 1 V u a 2 5 v d 2 4 i I C 8 + P E V u d H J 5 I F R 5 c G U 9 I k Z p b G x F c n J v c k N v d W 5 0 I i B W Y W x 1 Z T 0 i b D A i I C 8 + P E V u d H J 5 I F R 5 c G U 9 I k Z p b G x M Y X N 0 V X B k Y X R l Z C I g V m F s d W U 9 I m Q y M D I w L T E x L T E w V D A 2 O j U 2 O j U 3 L j I x N T g 4 M T B a I i A v P j x F b n R y e S B U e X B l P S J G a W x s Q 2 9 s d W 1 u V H l w Z X M i I F Z h b H V l P S J z Q m d Z R 0 J n W U d C Z 1 l H Q m c 9 P S I g L z 4 8 R W 5 0 c n k g V H l w Z T 0 i R m l s b E N v b H V t b k 5 h b W V z I i B W Y W x 1 Z T 0 i c 1 s m c X V v d D t D b 3 V u d H k m c X V v d D s s J n F 1 b 3 Q 7 R k l Q U y B D b 2 R l I F s z X S Z x d W 9 0 O y w m c X V v d D t D b 3 V u d H k g c 2 V h d C B b N V 0 m c X V v d D s s J n F 1 b 3 Q 7 R X N 0 L i B b N V 0 m c X V v d D s s J n F 1 b 3 Q 7 R m 9 y b W V k I G Z y b 2 0 g W z F d J n F 1 b 3 Q 7 L C Z x d W 9 0 O 0 5 h b W V k I G Z v c i B b M l 0 m c X V v d D s s J n F 1 b 3 Q 7 R G V u c 2 l 0 e S A o U G 9 w L i 9 t a T I p J n F 1 b 3 Q 7 L C Z x d W 9 0 O 1 B v c C 4 g K D I w M T A p I F s 2 X S Z x d W 9 0 O y w m c X V v d D t B c m V h I F s 1 X S Z x d W 9 0 O y w m c X V v d D t N Y X 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T G l z d C B v Z i B j b 3 V u d G l l c 1 t l Z G l 0 X S 9 D a G F u Z 2 V k I F R 5 c G U u e 0 N v d W 5 0 e S w w f S Z x d W 9 0 O y w m c X V v d D t T Z W N 0 a W 9 u M S 9 M a X N 0 I G 9 m I G N v d W 5 0 a W V z W 2 V k a X R d L 0 N o Y W 5 n Z W Q g V H l w Z S 5 7 R k l Q U y B D b 2 R l I F s z X S w x f S Z x d W 9 0 O y w m c X V v d D t T Z W N 0 a W 9 u M S 9 M a X N 0 I G 9 m I G N v d W 5 0 a W V z W 2 V k a X R d L 0 N o Y W 5 n Z W Q g V H l w Z S 5 7 Q 2 9 1 b n R 5 I H N l Y X Q g W z V d L D J 9 J n F 1 b 3 Q 7 L C Z x d W 9 0 O 1 N l Y 3 R p b 2 4 x L 0 x p c 3 Q g b 2 Y g Y 2 9 1 b n R p Z X N b Z W R p d F 0 v Q 2 h h b m d l Z C B U e X B l L n t F c 3 Q u I F s 1 X S w z f S Z x d W 9 0 O y w m c X V v d D t T Z W N 0 a W 9 u M S 9 M a X N 0 I G 9 m I G N v d W 5 0 a W V z W 2 V k a X R d L 0 N o Y W 5 n Z W Q g V H l w Z S 5 7 R m 9 y b W V k I G Z y b 2 0 g W z F d L D R 9 J n F 1 b 3 Q 7 L C Z x d W 9 0 O 1 N l Y 3 R p b 2 4 x L 0 x p c 3 Q g b 2 Y g Y 2 9 1 b n R p Z X N b Z W R p d F 0 v Q 2 h h b m d l Z C B U e X B l L n t O Y W 1 l Z C B m b 3 I g W z J d L D V 9 J n F 1 b 3 Q 7 L C Z x d W 9 0 O 1 N l Y 3 R p b 2 4 x L 0 x p c 3 Q g b 2 Y g Y 2 9 1 b n R p Z X N b Z W R p d F 0 v Q 2 h h b m d l Z C B U e X B l L n t E Z W 5 z a X R 5 I C h Q b 3 A u L 2 1 p M i k s N n 0 m c X V v d D s s J n F 1 b 3 Q 7 U 2 V j d G l v b j E v T G l z d C B v Z i B j b 3 V u d G l l c 1 t l Z G l 0 X S 9 D a G F u Z 2 V k I F R 5 c G U u e 1 B v c C 4 g K D I w M T A p I F s 2 X S w 3 f S Z x d W 9 0 O y w m c X V v d D t T Z W N 0 a W 9 u M S 9 M a X N 0 I G 9 m I G N v d W 5 0 a W V z W 2 V k a X R d L 0 N o Y W 5 n Z W Q g V H l w Z S 5 7 Q X J l Y S B b N V 0 s O H 0 m c X V v d D s s J n F 1 b 3 Q 7 U 2 V j d G l v b j E v T G l z d C B v Z i B j b 3 V u d G l l c 1 t l Z G l 0 X S 9 D a G F u Z 2 V k I F R 5 c G U u e 0 1 h c C w 5 f S Z x d W 9 0 O 1 0 s J n F 1 b 3 Q 7 Q 2 9 s d W 1 u Q 2 9 1 b n Q m c X V v d D s 6 M T A s J n F 1 b 3 Q 7 S 2 V 5 Q 2 9 s d W 1 u T m F t Z X M m c X V v d D s 6 W 1 0 s J n F 1 b 3 Q 7 Q 2 9 s d W 1 u S W R l b n R p d G l l c y Z x d W 9 0 O z p b J n F 1 b 3 Q 7 U 2 V j d G l v b j E v T G l z d C B v Z i B j b 3 V u d G l l c 1 t l Z G l 0 X S 9 D a G F u Z 2 V k I F R 5 c G U u e 0 N v d W 5 0 e S w w f S Z x d W 9 0 O y w m c X V v d D t T Z W N 0 a W 9 u M S 9 M a X N 0 I G 9 m I G N v d W 5 0 a W V z W 2 V k a X R d L 0 N o Y W 5 n Z W Q g V H l w Z S 5 7 R k l Q U y B D b 2 R l I F s z X S w x f S Z x d W 9 0 O y w m c X V v d D t T Z W N 0 a W 9 u M S 9 M a X N 0 I G 9 m I G N v d W 5 0 a W V z W 2 V k a X R d L 0 N o Y W 5 n Z W Q g V H l w Z S 5 7 Q 2 9 1 b n R 5 I H N l Y X Q g W z V d L D J 9 J n F 1 b 3 Q 7 L C Z x d W 9 0 O 1 N l Y 3 R p b 2 4 x L 0 x p c 3 Q g b 2 Y g Y 2 9 1 b n R p Z X N b Z W R p d F 0 v Q 2 h h b m d l Z C B U e X B l L n t F c 3 Q u I F s 1 X S w z f S Z x d W 9 0 O y w m c X V v d D t T Z W N 0 a W 9 u M S 9 M a X N 0 I G 9 m I G N v d W 5 0 a W V z W 2 V k a X R d L 0 N o Y W 5 n Z W Q g V H l w Z S 5 7 R m 9 y b W V k I G Z y b 2 0 g W z F d L D R 9 J n F 1 b 3 Q 7 L C Z x d W 9 0 O 1 N l Y 3 R p b 2 4 x L 0 x p c 3 Q g b 2 Y g Y 2 9 1 b n R p Z X N b Z W R p d F 0 v Q 2 h h b m d l Z C B U e X B l L n t O Y W 1 l Z C B m b 3 I g W z J d L D V 9 J n F 1 b 3 Q 7 L C Z x d W 9 0 O 1 N l Y 3 R p b 2 4 x L 0 x p c 3 Q g b 2 Y g Y 2 9 1 b n R p Z X N b Z W R p d F 0 v Q 2 h h b m d l Z C B U e X B l L n t E Z W 5 z a X R 5 I C h Q b 3 A u L 2 1 p M i k s N n 0 m c X V v d D s s J n F 1 b 3 Q 7 U 2 V j d G l v b j E v T G l z d C B v Z i B j b 3 V u d G l l c 1 t l Z G l 0 X S 9 D a G F u Z 2 V k I F R 5 c G U u e 1 B v c C 4 g K D I w M T A p I F s 2 X S w 3 f S Z x d W 9 0 O y w m c X V v d D t T Z W N 0 a W 9 u M S 9 M a X N 0 I G 9 m I G N v d W 5 0 a W V z W 2 V k a X R d L 0 N o Y W 5 n Z W Q g V H l w Z S 5 7 Q X J l Y S B b N V 0 s O H 0 m c X V v d D s s J n F 1 b 3 Q 7 U 2 V j d G l v b j E v T G l z d C B v Z i B j b 3 V u d G l l c 1 t l Z G l 0 X S 9 D a G F u Z 2 V k I F R 5 c G U u e 0 1 h c C w 5 f S Z x d W 9 0 O 1 0 s J n F 1 b 3 Q 7 U m V s Y X R p b 2 5 z a G l w S W 5 m b y Z x d W 9 0 O z p b X X 0 i I C 8 + P C 9 T d G F i b G V F b n R y a W V z P j w v S X R l b T 4 8 S X R l b T 4 8 S X R l b U x v Y 2 F 0 a W 9 u P j x J d G V t V H l w Z T 5 G b 3 J t d W x h P C 9 J d G V t V H l w Z T 4 8 S X R l b V B h d G g + U 2 V j d G l v b j E v T G l z d C U y M G 9 m J T I w Y 2 9 1 b n R p Z X M l N U J l Z G l 0 J T V E L 1 N v d X J j Z T w v S X R l b V B h d G g + P C 9 J d G V t T G 9 j Y X R p b 2 4 + P F N 0 Y W J s Z U V u d H J p Z X M g L z 4 8 L 0 l 0 Z W 0 + P E l 0 Z W 0 + P E l 0 Z W 1 M b 2 N h d G l v b j 4 8 S X R l b V R 5 c G U + R m 9 y b X V s Y T w v S X R l b V R 5 c G U + P E l 0 Z W 1 Q Y X R o P l N l Y 3 R p b 2 4 x L 0 x p c 3 Q l M j B v Z i U y M G N v d W 5 0 a W V z J T V C Z W R p d C U 1 R C 9 E Y X R h M T w v S X R l b V B h d G g + P C 9 J d G V t T G 9 j Y X R p b 2 4 + P F N 0 Y W J s Z U V u d H J p Z X M g L z 4 8 L 0 l 0 Z W 0 + P E l 0 Z W 0 + P E l 0 Z W 1 M b 2 N h d G l v b j 4 8 S X R l b V R 5 c G U + R m 9 y b X V s Y T w v S X R l b V R 5 c G U + P E l 0 Z W 1 Q Y X R o P l N l Y 3 R p b 2 4 x L 0 x p c 3 Q l M j B v Z i U y M G N v d W 5 0 a W V z J T V C Z W R p d C U 1 R C 9 D a G F u Z 2 V k J T I w V H l w Z T w v S X R l b V B h d G g + P C 9 J d G V t T G 9 j Y X R p b 2 4 + P F N 0 Y W J s Z U V u d H J p Z X M g L z 4 8 L 0 l 0 Z W 0 + P E l 0 Z W 0 + P E l 0 Z W 1 M b 2 N h d G l v b j 4 8 S X R l b V R 5 c G U + R m 9 y b X V s Y T w v S X R l b V R 5 c G U + P E l 0 Z W 1 Q Y X R o P l N l Y 3 R p b 2 4 x L 1 R h Y m x l 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E i I C 8 + P E V u d H J 5 I F R 5 c G U 9 I k Z p b G x l Z E N v b X B s Z X R l U m V z d W x 0 V G 9 X b 3 J r c 2 h l Z X Q i I F Z h b H V l P S J s M S I g L z 4 8 R W 5 0 c n k g V H l w Z T 0 i Q W R k Z W R U b 0 R h d G F N b 2 R l b C I g V m F s d W U 9 I m w w I i A v P j x F b n R y e S B U e X B l P S J G a W x s Q 2 9 1 b n Q i I F Z h b H V l P S J s M T I x I i A v P j x F b n R y e S B U e X B l P S J G a W x s R X J y b 3 J D b 2 R l I i B W Y W x 1 Z T 0 i c 1 V u a 2 5 v d 2 4 i I C 8 + P E V u d H J 5 I F R 5 c G U 9 I k Z p b G x F c n J v c k N v d W 5 0 I i B W Y W x 1 Z T 0 i b D A i I C 8 + P E V u d H J 5 I F R 5 c G U 9 I k Z p b G x M Y X N 0 V X B k Y X R l Z C I g V m F s d W U 9 I m Q y M D I w L T E x L T E w V D A 2 O j U 4 O j A w L j c 2 M T U 1 M j Z a I i A v P j x F b n R y e S B U e X B l P S J G a W x s Q 2 9 s d W 1 u V H l w Z X M i I F Z h b H V l P S J z Q m d Z R 0 J n W U d C Z 1 l H I i A v P j x F b n R y e S B U e X B l P S J G a W x s Q 2 9 s d W 1 u T m F t Z X M i I F Z h b H V l P S J z W y Z x d W 9 0 O 0 N v d W 5 0 e S Z x d W 9 0 O y w m c X V v d D t G S V B T I G N v Z G V b N F 0 m c X V v d D s s J n F 1 b 3 Q 7 Q 2 9 1 b n R 5 I H N l Y X R b N V 0 m c X V v d D s s J n F 1 b 3 Q 7 R X N 0 L l s 1 X S Z x d W 9 0 O y w m c X V v d D t P c m l n a W 5 b M l 0 m c X V v d D s s J n F 1 b 3 Q 7 R X R 5 b W 9 s b 2 d 5 W z J d J n F 1 b 3 Q 7 L C Z x d W 9 0 O 1 B v c H V s Y X R p b 2 5 b N l 0 m c X V v d D s s J n F 1 b 3 Q 7 Q X J l Y V s 1 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L 0 N o Y W 5 n Z W Q g V H l w Z S 5 7 Q 2 9 1 b n R 5 L D B 9 J n F 1 b 3 Q 7 L C Z x d W 9 0 O 1 N l Y 3 R p b 2 4 x L 1 R h Y m x l I D E v Q 2 h h b m d l Z C B U e X B l L n t G S V B T I G N v Z G V b N F 0 s M X 0 m c X V v d D s s J n F 1 b 3 Q 7 U 2 V j d G l v b j E v V G F i b G U g M S 9 D a G F u Z 2 V k I F R 5 c G U u e 0 N v d W 5 0 e S B z Z W F 0 W z V d L D J 9 J n F 1 b 3 Q 7 L C Z x d W 9 0 O 1 N l Y 3 R p b 2 4 x L 1 R h Y m x l I D E v Q 2 h h b m d l Z C B U e X B l L n t F c 3 Q u W z V d L D N 9 J n F 1 b 3 Q 7 L C Z x d W 9 0 O 1 N l Y 3 R p b 2 4 x L 1 R h Y m x l I D E v Q 2 h h b m d l Z C B U e X B l L n t P c m l n a W 5 b M l 0 s N H 0 m c X V v d D s s J n F 1 b 3 Q 7 U 2 V j d G l v b j E v V G F i b G U g M S 9 D a G F u Z 2 V k I F R 5 c G U u e 0 V 0 e W 1 v b G 9 n e V s y X S w 1 f S Z x d W 9 0 O y w m c X V v d D t T Z W N 0 a W 9 u M S 9 U Y W J s Z S A x L 0 N o Y W 5 n Z W Q g V H l w Z S 5 7 U G 9 w d W x h d G l v b l s 2 X S w 2 f S Z x d W 9 0 O y w m c X V v d D t T Z W N 0 a W 9 u M S 9 U Y W J s Z S A x L 0 N o Y W 5 n Z W Q g V H l w Z S 5 7 Q X J l Y V s 1 X S w 3 f S Z x d W 9 0 O y w m c X V v d D t T Z W N 0 a W 9 u M S 9 U Y W J s Z S A x L 0 N o Y W 5 n Z W Q g V H l w Z S 5 7 T W F w L D h 9 J n F 1 b 3 Q 7 X S w m c X V v d D t D b 2 x 1 b W 5 D b 3 V u d C Z x d W 9 0 O z o 5 L C Z x d W 9 0 O 0 t l e U N v b H V t b k 5 h b W V z J n F 1 b 3 Q 7 O l t d L C Z x d W 9 0 O 0 N v b H V t b k l k Z W 5 0 a X R p Z X M m c X V v d D s 6 W y Z x d W 9 0 O 1 N l Y 3 R p b 2 4 x L 1 R h Y m x l I D E v Q 2 h h b m d l Z C B U e X B l L n t D b 3 V u d H k s M H 0 m c X V v d D s s J n F 1 b 3 Q 7 U 2 V j d G l v b j E v V G F i b G U g M S 9 D a G F u Z 2 V k I F R 5 c G U u e 0 Z J U F M g Y 2 9 k Z V s 0 X S w x f S Z x d W 9 0 O y w m c X V v d D t T Z W N 0 a W 9 u M S 9 U Y W J s Z S A x L 0 N o Y W 5 n Z W Q g V H l w Z S 5 7 Q 2 9 1 b n R 5 I H N l Y X R b N V 0 s M n 0 m c X V v d D s s J n F 1 b 3 Q 7 U 2 V j d G l v b j E v V G F i b G U g M S 9 D a G F u Z 2 V k I F R 5 c G U u e 0 V z d C 5 b N V 0 s M 3 0 m c X V v d D s s J n F 1 b 3 Q 7 U 2 V j d G l v b j E v V G F i b G U g M S 9 D a G F u Z 2 V k I F R 5 c G U u e 0 9 y a W d p b l s y X S w 0 f S Z x d W 9 0 O y w m c X V v d D t T Z W N 0 a W 9 u M S 9 U Y W J s Z S A x L 0 N o Y W 5 n Z W Q g V H l w Z S 5 7 R X R 5 b W 9 s b 2 d 5 W z J d L D V 9 J n F 1 b 3 Q 7 L C Z x d W 9 0 O 1 N l Y 3 R p b 2 4 x L 1 R h Y m x l I D E v Q 2 h h b m d l Z C B U e X B l L n t Q b 3 B 1 b G F 0 a W 9 u W z Z d L D Z 9 J n F 1 b 3 Q 7 L C Z x d W 9 0 O 1 N l Y 3 R p b 2 4 x L 1 R h Y m x l I D E v Q 2 h h b m d l Z C B U e X B l L n t B c m V h W z V d L D d 9 J n F 1 b 3 Q 7 L C Z x d W 9 0 O 1 N l Y 3 R p b 2 4 x L 1 R h Y m x l I D E v Q 2 h h b m d l Z C B U e X B l L n t N Y X A s O H 0 m c X V v d D t d L C Z x d W 9 0 O 1 J l b G F 0 a W 9 u c 2 h p c E l u Z m 8 m c X V v d D s 6 W 1 1 9 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R G F 0 Y T E 8 L 0 l 0 Z W 1 Q Y X R o P j w v S X R l b U x v Y 2 F 0 a W 9 u P j x T d G F i b G V F b n R y a W V z I C 8 + P C 9 J d G V t P j x J d G V t P j x J d G V t T G 9 j Y X R p b 2 4 + P E l 0 Z W 1 U e X B l P k Z v c m 1 1 b G E 8 L 0 l 0 Z W 1 U e X B l P j x J d G V t U G F 0 a D 5 T Z W N 0 a W 9 u M S 9 U Y W J s Z S U y M D E v Q 2 h h b m d l Z C U y M F R 5 c G U 8 L 0 l 0 Z W 1 Q Y X R o P j w v S X R l b U x v Y 2 F 0 a W 9 u P j x T d G F i b G V F b n R y a W V z I C 8 + P C 9 J d G V t P j x J d G V t P j x J d G V t T G 9 j Y X R p b 2 4 + P E l 0 Z W 1 U e X B l P k Z v c m 1 1 b G E 8 L 0 l 0 Z W 1 U e X B l P j x J d G V t U G F 0 a D 5 T Z W N 0 a W 9 u M S 9 U Y W J s Z S U y M 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y I i A v P j x F b n R y e S B U e X B l P S J G a W x s Z W R D b 2 1 w b G V 0 Z V J l c 3 V s d F R v V 2 9 y a 3 N o Z W V 0 I i B W Y W x 1 Z T 0 i b D E i I C 8 + P E V u d H J 5 I F R 5 c G U 9 I k F k Z G V k V G 9 E Y X R h T W 9 k Z W w i I F Z h b H V l P S J s M C I g L z 4 8 R W 5 0 c n k g V H l w Z T 0 i R m l s b E N v d W 5 0 I i B W Y W x 1 Z T 0 i b D k z I i A v P j x F b n R y e S B U e X B l P S J G a W x s R X J y b 3 J D b 2 R l I i B W Y W x 1 Z T 0 i c 1 V u a 2 5 v d 2 4 i I C 8 + P E V u d H J 5 I F R 5 c G U 9 I k Z p b G x F c n J v c k N v d W 5 0 I i B W Y W x 1 Z T 0 i b D A i I C 8 + P E V u d H J 5 I F R 5 c G U 9 I k Z p b G x M Y X N 0 V X B k Y X R l Z C I g V m F s d W U 9 I m Q y M D I w L T E x L T E w V D A 3 O j A w O j A x L j k 3 M D I x O D Z a I i A v P j x F b n R y e S B U e X B l P S J G a W x s Q 2 9 s d W 1 u V H l w Z X M i I F Z h b H V l P S J z Q m d Z R 0 J n W U d C Z 1 l H Q m c 9 P S I g L z 4 8 R W 5 0 c n k g V H l w Z T 0 i R m l s b E N v b H V t b k 5 h b W V z I i B W Y W x 1 Z T 0 i c 1 s m c X V v d D t D b 3 V u d H k m c X V v d D s s J n F 1 b 3 Q 7 R k l Q U y B j b 2 R l W z d d J n F 1 b 3 Q 7 L C Z x d W 9 0 O 0 N v d W 5 0 e S B z Z W F 0 W z N d W z h d J n F 1 b 3 Q 7 L C Z x d W 9 0 O 0 V z d C 5 b M 1 1 b O F 0 m c X V v d D s s J n F 1 b 3 Q 7 T 3 J p Z 2 l u J n F 1 b 3 Q 7 L C Z x d W 9 0 O 0 V 0 e W 1 v b G 9 n e V s 5 X S Z x d W 9 0 O y w m c X V v d D t C T V Y g T n V t Y m V y I F s x M F 0 m c X V v d D s s J n F 1 b 3 Q 7 U G 9 w d W x h d G l v b l s y X S Z x d W 9 0 O y w m c X V v d D t B c m V h K E x h b m Q g b 2 5 s e S l b M 1 1 b M T F d J n F 1 b 3 Q 7 L C Z x d W 9 0 O 0 1 h 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S A x I C g y K S 9 D a G F u Z 2 V k I F R 5 c G U u e 0 N v d W 5 0 e S w w f S Z x d W 9 0 O y w m c X V v d D t T Z W N 0 a W 9 u M S 9 U Y W J s Z S A x I C g y K S 9 D a G F u Z 2 V k I F R 5 c G U u e 0 Z J U F M g Y 2 9 k Z V s 3 X S w x f S Z x d W 9 0 O y w m c X V v d D t T Z W N 0 a W 9 u M S 9 U Y W J s Z S A x I C g y K S 9 D a G F u Z 2 V k I F R 5 c G U u e 0 N v d W 5 0 e S B z Z W F 0 W z N d W z h d L D J 9 J n F 1 b 3 Q 7 L C Z x d W 9 0 O 1 N l Y 3 R p b 2 4 x L 1 R h Y m x l I D E g K D I p L 0 N o Y W 5 n Z W Q g V H l w Z S 5 7 R X N 0 L l s z X V s 4 X S w z f S Z x d W 9 0 O y w m c X V v d D t T Z W N 0 a W 9 u M S 9 U Y W J s Z S A x I C g y K S 9 D a G F u Z 2 V k I F R 5 c G U u e 0 9 y a W d p b i w 0 f S Z x d W 9 0 O y w m c X V v d D t T Z W N 0 a W 9 u M S 9 U Y W J s Z S A x I C g y K S 9 D a G F u Z 2 V k I F R 5 c G U u e 0 V 0 e W 1 v b G 9 n e V s 5 X S w 1 f S Z x d W 9 0 O y w m c X V v d D t T Z W N 0 a W 9 u M S 9 U Y W J s Z S A x I C g y K S 9 D a G F u Z 2 V k I F R 5 c G U u e 0 J N V i B O d W 1 i Z X I g W z E w X S w 2 f S Z x d W 9 0 O y w m c X V v d D t T Z W N 0 a W 9 u M S 9 U Y W J s Z S A x I C g y K S 9 D a G F u Z 2 V k I F R 5 c G U u e 1 B v c H V s Y X R p b 2 5 b M l 0 s N 3 0 m c X V v d D s s J n F 1 b 3 Q 7 U 2 V j d G l v b j E v V G F i b G U g M S A o M i k v Q 2 h h b m d l Z C B U e X B l L n t B c m V h K E x h b m Q g b 2 5 s e S l b M 1 1 b M T F d L D h 9 J n F 1 b 3 Q 7 L C Z x d W 9 0 O 1 N l Y 3 R p b 2 4 x L 1 R h Y m x l I D E g K D I p L 0 N o Y W 5 n Z W Q g V H l w Z S 5 7 T W F w L D l 9 J n F 1 b 3 Q 7 X S w m c X V v d D t D b 2 x 1 b W 5 D b 3 V u d C Z x d W 9 0 O z o x M C w m c X V v d D t L Z X l D b 2 x 1 b W 5 O Y W 1 l c y Z x d W 9 0 O z p b X S w m c X V v d D t D b 2 x 1 b W 5 J Z G V u d G l 0 a W V z J n F 1 b 3 Q 7 O l s m c X V v d D t T Z W N 0 a W 9 u M S 9 U Y W J s Z S A x I C g y K S 9 D a G F u Z 2 V k I F R 5 c G U u e 0 N v d W 5 0 e S w w f S Z x d W 9 0 O y w m c X V v d D t T Z W N 0 a W 9 u M S 9 U Y W J s Z S A x I C g y K S 9 D a G F u Z 2 V k I F R 5 c G U u e 0 Z J U F M g Y 2 9 k Z V s 3 X S w x f S Z x d W 9 0 O y w m c X V v d D t T Z W N 0 a W 9 u M S 9 U Y W J s Z S A x I C g y K S 9 D a G F u Z 2 V k I F R 5 c G U u e 0 N v d W 5 0 e S B z Z W F 0 W z N d W z h d L D J 9 J n F 1 b 3 Q 7 L C Z x d W 9 0 O 1 N l Y 3 R p b 2 4 x L 1 R h Y m x l I D E g K D I p L 0 N o Y W 5 n Z W Q g V H l w Z S 5 7 R X N 0 L l s z X V s 4 X S w z f S Z x d W 9 0 O y w m c X V v d D t T Z W N 0 a W 9 u M S 9 U Y W J s Z S A x I C g y K S 9 D a G F u Z 2 V k I F R 5 c G U u e 0 9 y a W d p b i w 0 f S Z x d W 9 0 O y w m c X V v d D t T Z W N 0 a W 9 u M S 9 U Y W J s Z S A x I C g y K S 9 D a G F u Z 2 V k I F R 5 c G U u e 0 V 0 e W 1 v b G 9 n e V s 5 X S w 1 f S Z x d W 9 0 O y w m c X V v d D t T Z W N 0 a W 9 u M S 9 U Y W J s Z S A x I C g y K S 9 D a G F u Z 2 V k I F R 5 c G U u e 0 J N V i B O d W 1 i Z X I g W z E w X S w 2 f S Z x d W 9 0 O y w m c X V v d D t T Z W N 0 a W 9 u M S 9 U Y W J s Z S A x I C g y K S 9 D a G F u Z 2 V k I F R 5 c G U u e 1 B v c H V s Y X R p b 2 5 b M l 0 s N 3 0 m c X V v d D s s J n F 1 b 3 Q 7 U 2 V j d G l v b j E v V G F i b G U g M S A o M i k v Q 2 h h b m d l Z C B U e X B l L n t B c m V h K E x h b m Q g b 2 5 s e S l b M 1 1 b M T F d L D h 9 J n F 1 b 3 Q 7 L C Z x d W 9 0 O 1 N l Y 3 R p b 2 4 x L 1 R h Y m x l I D E g K D I p L 0 N o Y W 5 n Z W Q g V H l w Z S 5 7 T W F w L D l 9 J n F 1 b 3 Q 7 X S w m c X V v d D t S Z W x h d G l v b n N o a X B J b m Z v J n F 1 b 3 Q 7 O l t d f S I g L z 4 8 L 1 N 0 Y W J s Z U V u d H J p Z X M + P C 9 J d G V t P j x J d G V t P j x J d G V t T G 9 j Y X R p b 2 4 + P E l 0 Z W 1 U e X B l P k Z v c m 1 1 b G E 8 L 0 l 0 Z W 1 U e X B l P j x J d G V t U G F 0 a D 5 T Z W N 0 a W 9 u M S 9 U Y W J s Z S U y M D E l M j A o M i k v U 2 9 1 c m N l P C 9 J d G V t U G F 0 a D 4 8 L 0 l 0 Z W 1 M b 2 N h d G l v b j 4 8 U 3 R h Y m x l R W 5 0 c m l l c y A v P j w v S X R l b T 4 8 S X R l b T 4 8 S X R l b U x v Y 2 F 0 a W 9 u P j x J d G V t V H l w Z T 5 G b 3 J t d W x h P C 9 J d G V t V H l w Z T 4 8 S X R l b V B h d G g + U 2 V j d G l v b j E v V G F i b G U l M j A x J T I w K D I p L 0 R h d G E x P C 9 J d G V t U G F 0 a D 4 8 L 0 l 0 Z W 1 M b 2 N h d G l v b j 4 8 U 3 R h Y m x l R W 5 0 c m l l c y A v P j w v S X R l b T 4 8 S X R l b T 4 8 S X R l b U x v Y 2 F 0 a W 9 u P j x J d G V t V H l w Z T 5 G b 3 J t d W x h P C 9 J d G V t V H l w Z T 4 8 S X R l b V B h d G g + U 2 V j d G l v b j E v V G F i b G U l M j A x J T I w K D I p L 0 N o Y W 5 n Z W Q l M j B U e X B l P C 9 J d G V t U G F 0 a D 4 8 L 0 l 0 Z W 1 M b 2 N h d G l v b j 4 8 U 3 R h Y m x l R W 5 0 c m l l c y A v 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C I g L z 4 8 R W 5 0 c n k g V H l w Z T 0 i R m l s b G V k Q 2 9 t c G x l d G V S Z X N 1 b H R U b 1 d v c m t z a G V l d C I g V m F s d W U 9 I m w x I i A v P j x F b n R y e S B U e X B l P S J B Z G R l Z F R v R G F 0 Y U 1 v Z G V s I i B W Y W x 1 Z T 0 i b D A i I C 8 + P E V u d H J 5 I F R 5 c G U 9 I k Z p b G x D b 3 V u d C I g V m F s d W U 9 I m w 4 O S I g L z 4 8 R W 5 0 c n k g V H l w Z T 0 i R m l s b E V y c m 9 y Q 2 9 k Z S I g V m F s d W U 9 I n N V b m t u b 3 d u I i A v P j x F b n R y e S B U e X B l P S J G a W x s R X J y b 3 J D b 3 V u d C I g V m F s d W U 9 I m w w I i A v P j x F b n R y e S B U e X B l P S J G a W x s T G F z d F V w Z G F 0 Z W Q i I F Z h b H V l P S J k M j A y M C 0 x M S 0 x M F Q w N z o w M z o y M S 4 3 M D A w O D I 1 W i I g L z 4 8 R W 5 0 c n k g V H l w Z T 0 i R m l s b E N v b H V t b l R 5 c G V z I i B W Y W x 1 Z T 0 i c 0 J n W U d C Z 1 l H Q m d Z R y I g L z 4 8 R W 5 0 c n k g V H l w Z T 0 i R m l s b E N v b H V t b k 5 h b W V z I i B W Y W x 1 Z T 0 i c 1 s m c X V v d D t D b 3 V u d H k m c X V v d D s s J n F 1 b 3 Q 7 R k l Q U y B j b 2 R l W z E w X S Z x d W 9 0 O y w m c X V v d D t D b 3 V u d H k g U 2 V h d F s x M 1 0 m c X V v d D s s J n F 1 b 3 Q 7 R X N 0 L l s x N F 0 m c X V v d D s s J n F 1 b 3 Q 7 T 3 J p Z 2 l u W z E 1 X S Z x d W 9 0 O y w m c X V v d D t F d H l t b 2 x v Z 3 l b M T R d W z E 1 X S Z x d W 9 0 O y w m c X V v d D t Q b 3 B 1 b G F 0 a W 9 u W z E w X V s x M 1 0 m c X V v d D s s J n F 1 b 3 Q 7 Q X J l Y V s x M 1 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C 9 D a G F u Z 2 V k I F R 5 c G U u e 0 N v d W 5 0 e S w w f S Z x d W 9 0 O y w m c X V v d D t T Z W N 0 a W 9 u M S 9 U Y W J s Z S A w L 0 N o Y W 5 n Z W Q g V H l w Z S 5 7 R k l Q U y B j b 2 R l W z E w X S w x f S Z x d W 9 0 O y w m c X V v d D t T Z W N 0 a W 9 u M S 9 U Y W J s Z S A w L 0 N o Y W 5 n Z W Q g V H l w Z S 5 7 Q 2 9 1 b n R 5 I F N l Y X R b M T N d L D J 9 J n F 1 b 3 Q 7 L C Z x d W 9 0 O 1 N l Y 3 R p b 2 4 x L 1 R h Y m x l I D A v Q 2 h h b m d l Z C B U e X B l L n t F c 3 Q u W z E 0 X S w z f S Z x d W 9 0 O y w m c X V v d D t T Z W N 0 a W 9 u M S 9 U Y W J s Z S A w L 0 N o Y W 5 n Z W Q g V H l w Z S 5 7 T 3 J p Z 2 l u W z E 1 X S w 0 f S Z x d W 9 0 O y w m c X V v d D t T Z W N 0 a W 9 u M S 9 U Y W J s Z S A w L 0 N o Y W 5 n Z W Q g V H l w Z S 5 7 R X R 5 b W 9 s b 2 d 5 W z E 0 X V s x N V 0 s N X 0 m c X V v d D s s J n F 1 b 3 Q 7 U 2 V j d G l v b j E v V G F i b G U g M C 9 D a G F u Z 2 V k I F R 5 c G U u e 1 B v c H V s Y X R p b 2 5 b M T B d W z E z X S w 2 f S Z x d W 9 0 O y w m c X V v d D t T Z W N 0 a W 9 u M S 9 U Y W J s Z S A w L 0 N o Y W 5 n Z W Q g V H l w Z S 5 7 Q X J l Y V s x M 1 0 s N 3 0 m c X V v d D s s J n F 1 b 3 Q 7 U 2 V j d G l v b j E v V G F i b G U g M C 9 D a G F u Z 2 V k I F R 5 c G U u e 0 1 h c C w 4 f S Z x d W 9 0 O 1 0 s J n F 1 b 3 Q 7 Q 2 9 s d W 1 u Q 2 9 1 b n Q m c X V v d D s 6 O S w m c X V v d D t L Z X l D b 2 x 1 b W 5 O Y W 1 l c y Z x d W 9 0 O z p b X S w m c X V v d D t D b 2 x 1 b W 5 J Z G V u d G l 0 a W V z J n F 1 b 3 Q 7 O l s m c X V v d D t T Z W N 0 a W 9 u M S 9 U Y W J s Z S A w L 0 N o Y W 5 n Z W Q g V H l w Z S 5 7 Q 2 9 1 b n R 5 L D B 9 J n F 1 b 3 Q 7 L C Z x d W 9 0 O 1 N l Y 3 R p b 2 4 x L 1 R h Y m x l I D A v Q 2 h h b m d l Z C B U e X B l L n t G S V B T I G N v Z G V b M T B d L D F 9 J n F 1 b 3 Q 7 L C Z x d W 9 0 O 1 N l Y 3 R p b 2 4 x L 1 R h Y m x l I D A v Q 2 h h b m d l Z C B U e X B l L n t D b 3 V u d H k g U 2 V h d F s x M 1 0 s M n 0 m c X V v d D s s J n F 1 b 3 Q 7 U 2 V j d G l v b j E v V G F i b G U g M C 9 D a G F u Z 2 V k I F R 5 c G U u e 0 V z d C 5 b M T R d L D N 9 J n F 1 b 3 Q 7 L C Z x d W 9 0 O 1 N l Y 3 R p b 2 4 x L 1 R h Y m x l I D A v Q 2 h h b m d l Z C B U e X B l L n t P c m l n a W 5 b M T V d L D R 9 J n F 1 b 3 Q 7 L C Z x d W 9 0 O 1 N l Y 3 R p b 2 4 x L 1 R h Y m x l I D A v Q 2 h h b m d l Z C B U e X B l L n t F d H l t b 2 x v Z 3 l b M T R d W z E 1 X S w 1 f S Z x d W 9 0 O y w m c X V v d D t T Z W N 0 a W 9 u M S 9 U Y W J s Z S A w L 0 N o Y W 5 n Z W Q g V H l w Z S 5 7 U G 9 w d W x h d G l v b l s x M F 1 b M T N d L D Z 9 J n F 1 b 3 Q 7 L C Z x d W 9 0 O 1 N l Y 3 R p b 2 4 x L 1 R h Y m x l I D A v Q 2 h h b m d l Z C B U e X B l L n t B c m V h W z E z X S w 3 f S Z x d W 9 0 O y w m c X V v d D t T Z W N 0 a W 9 u M S 9 U Y W J s Z S A w L 0 N o Y W 5 n Z W Q g V H l w Z S 5 7 T W F w L D h 9 J n F 1 b 3 Q 7 X S w m c X V v d D t S Z W x h d G l v b n N o a X B J b m Z v J n F 1 b 3 Q 7 O l t d f S 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S X R l b T 4 8 S X R l b U x v Y 2 F 0 a W 9 u P j x J d G V t V H l w Z T 5 G b 3 J t d W x h P C 9 J d G V t V H l w Z T 4 8 S X R l b V B h d G g + U 2 V j d G l v b j E v V G F i b G U l M j A 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V 9 f M y I g L z 4 8 R W 5 0 c n k g V H l w Z T 0 i R m l s b G V k Q 2 9 t c G x l d G V S Z X N 1 b H R U b 1 d v c m t z a G V l d C I g V m F s d W U 9 I m w x I i A v P j x F b n R y e S B U e X B l P S J B Z G R l Z F R v R G F 0 Y U 1 v Z G V s I i B W Y W x 1 Z T 0 i b D A i I C 8 + P E V u d H J 5 I F R 5 c G U 9 I k Z p b G x D b 3 V u d C I g V m F s d W U 9 I m w 2 O C I g L z 4 8 R W 5 0 c n k g V H l w Z T 0 i R m l s b E V y c m 9 y Q 2 9 k Z S I g V m F s d W U 9 I n N V b m t u b 3 d u I i A v P j x F b n R y e S B U e X B l P S J G a W x s R X J y b 3 J D b 3 V u d C I g V m F s d W U 9 I m w w I i A v P j x F b n R y e S B U e X B l P S J G a W x s T G F z d F V w Z G F 0 Z W Q i I F Z h b H V l P S J k M j A y M C 0 x M S 0 x M F Q w N z o w N z o x M y 4 w N T A 0 N j I 3 W i I g L z 4 8 R W 5 0 c n k g V H l w Z T 0 i R m l s b E N v b H V t b l R 5 c G V z I i B W Y W x 1 Z T 0 i c 0 J n W U d C Z 1 l H Q m d Z R 0 J n W T 0 i I C 8 + P E V u d H J 5 I F R 5 c G U 9 I k Z p b G x D b 2 x 1 b W 5 O Y W 1 l c y I g V m F s d W U 9 I n N b J n F 1 b 3 Q 7 Q 2 9 1 b n R 5 J n F 1 b 3 Q 7 L C Z x d W 9 0 O 0 Z J U F M g Y 2 9 k Z V s x M V 0 m c X V v d D s s J n F 1 b 3 Q 7 Q 2 9 1 b n R 5 I H N l Y X R b M 1 0 m c X V v d D s s J n F 1 b 3 Q 7 T G l j Z W 5 z Z c K g I y B b M T J d J n F 1 b 3 Q 7 L C Z x d W 9 0 O 0 V z d C 5 b M 1 0 m c X V v d D s s J n F 1 b 3 Q 7 R m 9 y b W V k I G Z y b 2 1 b M T N d J n F 1 b 3 Q 7 L C Z x d W 9 0 O 0 V 0 e W 1 v b G 9 n e V s 2 X V s x N F 0 m c X V v d D s s J n F 1 b 3 Q 7 R G V u c 2 l 0 e S B b M T V d J n F 1 b 3 Q 7 L C Z x d W 9 0 O 1 B v c H V s Y X R p b 2 7 C o C g y M D E w K V s x N V 0 m c X V v d D s s J n F 1 b 3 Q 7 T G F u Z C B B c m V h W z E 1 X S Z x d W 9 0 O y w m c X V v d D t N Y 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g M S A o M y k v Q 2 h h b m d l Z C B U e X B l L n t D b 3 V u d H k s M H 0 m c X V v d D s s J n F 1 b 3 Q 7 U 2 V j d G l v b j E v V G F i b G U g M S A o M y k v Q 2 h h b m d l Z C B U e X B l L n t G S V B T I G N v Z G V b M T F d L D F 9 J n F 1 b 3 Q 7 L C Z x d W 9 0 O 1 N l Y 3 R p b 2 4 x L 1 R h Y m x l I D E g K D M p L 0 N o Y W 5 n Z W Q g V H l w Z S 5 7 Q 2 9 1 b n R 5 I H N l Y X R b M 1 0 s M n 0 m c X V v d D s s J n F 1 b 3 Q 7 U 2 V j d G l v b j E v V G F i b G U g M S A o M y k v Q 2 h h b m d l Z C B U e X B l L n t M a W N l b n N l w q A j I F s x M l 0 s M 3 0 m c X V v d D s s J n F 1 b 3 Q 7 U 2 V j d G l v b j E v V G F i b G U g M S A o M y k v Q 2 h h b m d l Z C B U e X B l L n t F c 3 Q u W z N d L D R 9 J n F 1 b 3 Q 7 L C Z x d W 9 0 O 1 N l Y 3 R p b 2 4 x L 1 R h Y m x l I D E g K D M p L 0 N o Y W 5 n Z W Q g V H l w Z S 5 7 R m 9 y b W V k I G Z y b 2 1 b M T N d L D V 9 J n F 1 b 3 Q 7 L C Z x d W 9 0 O 1 N l Y 3 R p b 2 4 x L 1 R h Y m x l I D E g K D M p L 0 N o Y W 5 n Z W Q g V H l w Z S 5 7 R X R 5 b W 9 s b 2 d 5 W z Z d W z E 0 X S w 2 f S Z x d W 9 0 O y w m c X V v d D t T Z W N 0 a W 9 u M S 9 U Y W J s Z S A x I C g z K S 9 D a G F u Z 2 V k I F R 5 c G U u e 0 R l b n N p d H k g W z E 1 X S w 3 f S Z x d W 9 0 O y w m c X V v d D t T Z W N 0 a W 9 u M S 9 U Y W J s Z S A x I C g z K S 9 D a G F u Z 2 V k I F R 5 c G U u e 1 B v c H V s Y X R p b 2 7 C o C g y M D E w K V s x N V 0 s O H 0 m c X V v d D s s J n F 1 b 3 Q 7 U 2 V j d G l v b j E v V G F i b G U g M S A o M y k v Q 2 h h b m d l Z C B U e X B l L n t M Y W 5 k I E F y Z W F b M T V d L D l 9 J n F 1 b 3 Q 7 L C Z x d W 9 0 O 1 N l Y 3 R p b 2 4 x L 1 R h Y m x l I D E g K D M p L 0 N o Y W 5 n Z W Q g V H l w Z S 5 7 T W F w L D E w f S Z x d W 9 0 O 1 0 s J n F 1 b 3 Q 7 Q 2 9 s d W 1 u Q 2 9 1 b n Q m c X V v d D s 6 M T E s J n F 1 b 3 Q 7 S 2 V 5 Q 2 9 s d W 1 u T m F t Z X M m c X V v d D s 6 W 1 0 s J n F 1 b 3 Q 7 Q 2 9 s d W 1 u S W R l b n R p d G l l c y Z x d W 9 0 O z p b J n F 1 b 3 Q 7 U 2 V j d G l v b j E v V G F i b G U g M S A o M y k v Q 2 h h b m d l Z C B U e X B l L n t D b 3 V u d H k s M H 0 m c X V v d D s s J n F 1 b 3 Q 7 U 2 V j d G l v b j E v V G F i b G U g M S A o M y k v Q 2 h h b m d l Z C B U e X B l L n t G S V B T I G N v Z G V b M T F d L D F 9 J n F 1 b 3 Q 7 L C Z x d W 9 0 O 1 N l Y 3 R p b 2 4 x L 1 R h Y m x l I D E g K D M p L 0 N o Y W 5 n Z W Q g V H l w Z S 5 7 Q 2 9 1 b n R 5 I H N l Y X R b M 1 0 s M n 0 m c X V v d D s s J n F 1 b 3 Q 7 U 2 V j d G l v b j E v V G F i b G U g M S A o M y k v Q 2 h h b m d l Z C B U e X B l L n t M a W N l b n N l w q A j I F s x M l 0 s M 3 0 m c X V v d D s s J n F 1 b 3 Q 7 U 2 V j d G l v b j E v V G F i b G U g M S A o M y k v Q 2 h h b m d l Z C B U e X B l L n t F c 3 Q u W z N d L D R 9 J n F 1 b 3 Q 7 L C Z x d W 9 0 O 1 N l Y 3 R p b 2 4 x L 1 R h Y m x l I D E g K D M p L 0 N o Y W 5 n Z W Q g V H l w Z S 5 7 R m 9 y b W V k I G Z y b 2 1 b M T N d L D V 9 J n F 1 b 3 Q 7 L C Z x d W 9 0 O 1 N l Y 3 R p b 2 4 x L 1 R h Y m x l I D E g K D M p L 0 N o Y W 5 n Z W Q g V H l w Z S 5 7 R X R 5 b W 9 s b 2 d 5 W z Z d W z E 0 X S w 2 f S Z x d W 9 0 O y w m c X V v d D t T Z W N 0 a W 9 u M S 9 U Y W J s Z S A x I C g z K S 9 D a G F u Z 2 V k I F R 5 c G U u e 0 R l b n N p d H k g W z E 1 X S w 3 f S Z x d W 9 0 O y w m c X V v d D t T Z W N 0 a W 9 u M S 9 U Y W J s Z S A x I C g z K S 9 D a G F u Z 2 V k I F R 5 c G U u e 1 B v c H V s Y X R p b 2 7 C o C g y M D E w K V s x N V 0 s O H 0 m c X V v d D s s J n F 1 b 3 Q 7 U 2 V j d G l v b j E v V G F i b G U g M S A o M y k v Q 2 h h b m d l Z C B U e X B l L n t M Y W 5 k I E F y Z W F b M T V d L D l 9 J n F 1 b 3 Q 7 L C Z x d W 9 0 O 1 N l Y 3 R p b 2 4 x L 1 R h Y m x l I D E g K D M p L 0 N o Y W 5 n Z W Q g V H l w Z S 5 7 T W F w L D E w f S Z x d W 9 0 O 1 0 s J n F 1 b 3 Q 7 U m V s Y X R p b 2 5 z a G l w S W 5 m b y Z x d W 9 0 O z p b X X 0 i I C 8 + P C 9 T d G F i b G V F b n R y a W V z P j w v S X R l b T 4 8 S X R l b T 4 8 S X R l b U x v Y 2 F 0 a W 9 u P j x J d G V t V H l w Z T 5 G b 3 J t d W x h P C 9 J d G V t V H l w Z T 4 8 S X R l b V B h d G g + U 2 V j d G l v b j E v V G F i b G U l M j A x J T I w K D M p L 1 N v d X J j Z T w v S X R l b V B h d G g + P C 9 J d G V t T G 9 j Y X R p b 2 4 + P F N 0 Y W J s Z U V u d H J p Z X M g L z 4 8 L 0 l 0 Z W 0 + P E l 0 Z W 0 + P E l 0 Z W 1 M b 2 N h d G l v b j 4 8 S X R l b V R 5 c G U + R m 9 y b X V s Y T w v S X R l b V R 5 c G U + P E l 0 Z W 1 Q Y X R o P l N l Y 3 R p b 2 4 x L 1 R h Y m x l J T I w M S U y M C g z K S 9 E Y X R h M T w v S X R l b V B h d G g + P C 9 J d G V t T G 9 j Y X R p b 2 4 + P F N 0 Y W J s Z U V u d H J p Z X M g L z 4 8 L 0 l 0 Z W 0 + P E l 0 Z W 0 + P E l 0 Z W 1 M b 2 N h d G l v b j 4 8 S X R l b V R 5 c G U + R m 9 y b X V s Y T w v S X R l b V R 5 c G U + P E l 0 Z W 1 Q Y X R o P l N l Y 3 R p b 2 4 x L 1 R h Y m x l J T I w M S U y M C g z K S 9 D a G F u Z 2 V k J T I w V H l w Z T w v S X R l b V B h d G g + P C 9 J d G V t T G 9 j Y X R p b 2 4 + P F N 0 Y W J s Z U V u d H J p Z X M g L z 4 8 L 0 l 0 Z W 0 + P E l 0 Z W 0 + P E l 0 Z W 1 M b 2 N h d G l v b j 4 8 S X R l b V R 5 c G U + R m 9 y b X V s Y T w v S X R l b V R 5 c G U + P E l 0 Z W 1 Q Y X R o P l N l Y 3 R p b 2 4 x L 1 R h Y m x l 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I 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A t M T E t M T B U M D c 6 M T c 6 M z g u O D g x M z U x O F o i I C 8 + P E V u d H J 5 I F R 5 c G U 9 I k Z p b G x D b 2 x 1 b W 5 U e X B l c y I g V m F s d W U 9 I n N C Z 1 l H Q m d Z R 0 J n W T 0 i I C 8 + P E V u d H J 5 I F R 5 c G U 9 I k Z p b G x D b 2 x 1 b W 5 O Y W 1 l c y I g V m F s d W U 9 I n N b J n F 1 b 3 Q 7 Q 2 V u c 3 V z I G F y Z W E m c X V v d D s s J n F 1 b 3 Q 7 R k l Q U y B j b 2 R l W z R d J n F 1 b 3 Q 7 L C Z x d W 9 0 O 0 x h c m d l c 3 Q g d G 9 3 b i A o Y X M g b 2 Y g M j A w M C k m c X V v d D s s J n F 1 b 3 Q 7 R X R 5 b W 9 s b 2 d 5 J n F 1 b 3 Q 7 L C Z x d W 9 0 O 0 R l b n N p d H k m c X V v d D s s J n F 1 b 3 Q 7 U G 9 w d W x h d G l v b l s x X S Z x d W 9 0 O y w m c X V v d D t B c m V h W z l d J n F 1 b 3 Q 7 L C Z x d W 9 0 O 0 1 h c 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I D I v Q 2 h h b m d l Z C B U e X B l L n t D Z W 5 z d X M g Y X J l Y S w w f S Z x d W 9 0 O y w m c X V v d D t T Z W N 0 a W 9 u M S 9 U Y W J s Z S A y L 0 N o Y W 5 n Z W Q g V H l w Z S 5 7 R k l Q U y B j b 2 R l W z R d L D F 9 J n F 1 b 3 Q 7 L C Z x d W 9 0 O 1 N l Y 3 R p b 2 4 x L 1 R h Y m x l I D I v Q 2 h h b m d l Z C B U e X B l L n t M Y X J n Z X N 0 I H R v d 2 4 g K G F z I G 9 m I D I w M D A p L D J 9 J n F 1 b 3 Q 7 L C Z x d W 9 0 O 1 N l Y 3 R p b 2 4 x L 1 R h Y m x l I D I v Q 2 h h b m d l Z C B U e X B l L n t F d H l t b 2 x v Z 3 k s M 3 0 m c X V v d D s s J n F 1 b 3 Q 7 U 2 V j d G l v b j E v V G F i b G U g M i 9 D a G F u Z 2 V k I F R 5 c G U u e 0 R l b n N p d H k s N H 0 m c X V v d D s s J n F 1 b 3 Q 7 U 2 V j d G l v b j E v V G F i b G U g M i 9 D a G F u Z 2 V k I F R 5 c G U u e 1 B v c H V s Y X R p b 2 5 b M V 0 s N X 0 m c X V v d D s s J n F 1 b 3 Q 7 U 2 V j d G l v b j E v V G F i b G U g M i 9 D a G F u Z 2 V k I F R 5 c G U u e 0 F y Z W F b O V 0 s N n 0 m c X V v d D s s J n F 1 b 3 Q 7 U 2 V j d G l v b j E v V G F i b G U g M i 9 D a G F u Z 2 V k I F R 5 c G U u e 0 1 h c C w 3 f S Z x d W 9 0 O 1 0 s J n F 1 b 3 Q 7 Q 2 9 s d W 1 u Q 2 9 1 b n Q m c X V v d D s 6 O C w m c X V v d D t L Z X l D b 2 x 1 b W 5 O Y W 1 l c y Z x d W 9 0 O z p b X S w m c X V v d D t D b 2 x 1 b W 5 J Z G V u d G l 0 a W V z J n F 1 b 3 Q 7 O l s m c X V v d D t T Z W N 0 a W 9 u M S 9 U Y W J s Z S A y L 0 N o Y W 5 n Z W Q g V H l w Z S 5 7 Q 2 V u c 3 V z I G F y Z W E s M H 0 m c X V v d D s s J n F 1 b 3 Q 7 U 2 V j d G l v b j E v V G F i b G U g M i 9 D a G F u Z 2 V k I F R 5 c G U u e 0 Z J U F M g Y 2 9 k Z V s 0 X S w x f S Z x d W 9 0 O y w m c X V v d D t T Z W N 0 a W 9 u M S 9 U Y W J s Z S A y L 0 N o Y W 5 n Z W Q g V H l w Z S 5 7 T G F y Z 2 V z d C B 0 b 3 d u I C h h c y B v Z i A y M D A w K S w y f S Z x d W 9 0 O y w m c X V v d D t T Z W N 0 a W 9 u M S 9 U Y W J s Z S A y L 0 N o Y W 5 n Z W Q g V H l w Z S 5 7 R X R 5 b W 9 s b 2 d 5 L D N 9 J n F 1 b 3 Q 7 L C Z x d W 9 0 O 1 N l Y 3 R p b 2 4 x L 1 R h Y m x l I D I v Q 2 h h b m d l Z C B U e X B l L n t E Z W 5 z a X R 5 L D R 9 J n F 1 b 3 Q 7 L C Z x d W 9 0 O 1 N l Y 3 R p b 2 4 x L 1 R h Y m x l I D I v Q 2 h h b m d l Z C B U e X B l L n t Q b 3 B 1 b G F 0 a W 9 u W z F d L D V 9 J n F 1 b 3 Q 7 L C Z x d W 9 0 O 1 N l Y 3 R p b 2 4 x L 1 R h Y m x l I D I v Q 2 h h b m d l Z C B U e X B l L n t B c m V h W z l d L D Z 9 J n F 1 b 3 Q 7 L C Z x d W 9 0 O 1 N l Y 3 R p b 2 4 x L 1 R h Y m x l I D I v Q 2 h h b m d l Z C B U e X B l L n t N Y X A s N 3 0 m c X V v d D t d L C Z x d W 9 0 O 1 J l b G F 0 a W 9 u c 2 h p c E l u Z m 8 m c X V v d D s 6 W 1 1 9 I i A v P j w v U 3 R h Y m x l R W 5 0 c m l l c z 4 8 L 0 l 0 Z W 0 + P E l 0 Z W 0 + P E l 0 Z W 1 M b 2 N h d G l v b j 4 8 S X R l b V R 5 c G U + R m 9 y b X V s Y T w v S X R l b V R 5 c G U + P E l 0 Z W 1 Q Y X R o P l N l Y 3 R p b 2 4 x L 1 R h Y m x l J T I w M i 9 T b 3 V y Y 2 U 8 L 0 l 0 Z W 1 Q Y X R o P j w v S X R l b U x v Y 2 F 0 a W 9 u P j x T d G F i b G V F b n R y a W V z I C 8 + P C 9 J d G V t P j x J d G V t P j x J d G V t T G 9 j Y X R p b 2 4 + P E l 0 Z W 1 U e X B l P k Z v c m 1 1 b G E 8 L 0 l 0 Z W 1 U e X B l P j x J d G V t U G F 0 a D 5 T Z W N 0 a W 9 u M S 9 U Y W J s Z S U y M D I v R G F 0 Y T I 8 L 0 l 0 Z W 1 Q Y X R o P j w v S X R l b U x v Y 2 F 0 a W 9 u P j x T d G F i b G V F b n R y a W V z I C 8 + P C 9 J d G V t P j x J d G V t P j x J d G V t T G 9 j Y X R p b 2 4 + P E l 0 Z W 1 U e X B l P k Z v c m 1 1 b G E 8 L 0 l 0 Z W 1 U e X B l P j x J d G V t U G F 0 a D 5 T Z W N 0 a W 9 u M S 9 U Y W J s Z S U y M D I v Q 2 h h b m d l Z C U y M F R 5 c G U 8 L 0 l 0 Z W 1 Q Y X R o P j w v S X R l b U x v Y 2 F 0 a W 9 u P j x T d G F i b G V F b n R y a W V z I C 8 + P C 9 J d G V t P j x J d G V t P j x J d G V t T G 9 j Y X R p b 2 4 + P E l 0 Z W 1 U e X B l P k Z v c m 1 1 b G E 8 L 0 l 0 Z W 1 U e X B l P j x J d G V t U G F 0 a D 5 T Z W N 0 a W 9 u M S 9 U Y W J s Z S U y M 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C 0 x M S 0 x M F Q w N z o x O D o 0 O C 4 2 M z k 0 M T g 2 W i I g L z 4 8 R W 5 0 c n k g V H l w Z T 0 i R m l s b E N v b H V t b l R 5 c G V z I i B W Y W x 1 Z T 0 i c 0 J n W U d C Z 1 l H Q m d Z R 0 J n W T 0 i I C 8 + P E V u d H J 5 I F R 5 c G U 9 I k Z p b G x D b 2 x 1 b W 5 O Y W 1 l c y I g V m F s d W U 9 I n N b J n F 1 b 3 Q 7 Q m 9 y b 3 V n a C Z x d W 9 0 O y w m c X V v d D t G S V B T I G N v Z G V b N F 0 m c X V v d D s s J n F 1 b 3 Q 7 Q m 9 y b 3 V n a C B z Z W F 0 W z V d J n F 1 b 3 Q 7 L C Z x d W 9 0 O 0 N s Y X N z I F s 2 X V s 3 X V s 4 X S Z x d W 9 0 O y w m c X V v d D t F c 3 Q u W z V d J n F 1 b 3 Q 7 L C Z x d W 9 0 O 0 9 y a W d p b i Z x d W 9 0 O y w m c X V v d D t F d H l t b 2 x v Z 3 k m c X V v d D s s J n F 1 b 3 Q 7 R G V u c 2 l 0 e S Z x d W 9 0 O y w m c X V v d D t Q b 3 B 1 b G F 0 a W 9 u W z F d J n F 1 b 3 Q 7 L C Z x d W 9 0 O 0 F y Z W F b O V 0 m c X V v d D s s J n F 1 b 3 Q 7 T W F 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I D E g K D Q p L 0 N o Y W 5 n Z W Q g V H l w Z S 5 7 Q m 9 y b 3 V n a C w w f S Z x d W 9 0 O y w m c X V v d D t T Z W N 0 a W 9 u M S 9 U Y W J s Z S A x I C g 0 K S 9 D a G F u Z 2 V k I F R 5 c G U u e 0 Z J U F M g Y 2 9 k Z V s 0 X S w x f S Z x d W 9 0 O y w m c X V v d D t T Z W N 0 a W 9 u M S 9 U Y W J s Z S A x I C g 0 K S 9 D a G F u Z 2 V k I F R 5 c G U u e 0 J v c m 9 1 Z 2 g g c 2 V h d F s 1 X S w y f S Z x d W 9 0 O y w m c X V v d D t T Z W N 0 a W 9 u M S 9 U Y W J s Z S A x I C g 0 K S 9 D a G F u Z 2 V k I F R 5 c G U u e 0 N s Y X N z I F s 2 X V s 3 X V s 4 X S w z f S Z x d W 9 0 O y w m c X V v d D t T Z W N 0 a W 9 u M S 9 U Y W J s Z S A x I C g 0 K S 9 D a G F u Z 2 V k I F R 5 c G U u e 0 V z d C 5 b N V 0 s N H 0 m c X V v d D s s J n F 1 b 3 Q 7 U 2 V j d G l v b j E v V G F i b G U g M S A o N C k v Q 2 h h b m d l Z C B U e X B l L n t P c m l n a W 4 s N X 0 m c X V v d D s s J n F 1 b 3 Q 7 U 2 V j d G l v b j E v V G F i b G U g M S A o N C k v Q 2 h h b m d l Z C B U e X B l L n t F d H l t b 2 x v Z 3 k s N n 0 m c X V v d D s s J n F 1 b 3 Q 7 U 2 V j d G l v b j E v V G F i b G U g M S A o N C k v Q 2 h h b m d l Z C B U e X B l L n t E Z W 5 z a X R 5 L D d 9 J n F 1 b 3 Q 7 L C Z x d W 9 0 O 1 N l Y 3 R p b 2 4 x L 1 R h Y m x l I D E g K D Q p L 0 N o Y W 5 n Z W Q g V H l w Z S 5 7 U G 9 w d W x h d G l v b l s x X S w 4 f S Z x d W 9 0 O y w m c X V v d D t T Z W N 0 a W 9 u M S 9 U Y W J s Z S A x I C g 0 K S 9 D a G F u Z 2 V k I F R 5 c G U u e 0 F y Z W F b O V 0 s O X 0 m c X V v d D s s J n F 1 b 3 Q 7 U 2 V j d G l v b j E v V G F i b G U g M S A o N C k v Q 2 h h b m d l Z C B U e X B l L n t N Y X A s M T B 9 J n F 1 b 3 Q 7 X S w m c X V v d D t D b 2 x 1 b W 5 D b 3 V u d C Z x d W 9 0 O z o x M S w m c X V v d D t L Z X l D b 2 x 1 b W 5 O Y W 1 l c y Z x d W 9 0 O z p b X S w m c X V v d D t D b 2 x 1 b W 5 J Z G V u d G l 0 a W V z J n F 1 b 3 Q 7 O l s m c X V v d D t T Z W N 0 a W 9 u M S 9 U Y W J s Z S A x I C g 0 K S 9 D a G F u Z 2 V k I F R 5 c G U u e 0 J v c m 9 1 Z 2 g s M H 0 m c X V v d D s s J n F 1 b 3 Q 7 U 2 V j d G l v b j E v V G F i b G U g M S A o N C k v Q 2 h h b m d l Z C B U e X B l L n t G S V B T I G N v Z G V b N F 0 s M X 0 m c X V v d D s s J n F 1 b 3 Q 7 U 2 V j d G l v b j E v V G F i b G U g M S A o N C k v Q 2 h h b m d l Z C B U e X B l L n t C b 3 J v d W d o I H N l Y X R b N V 0 s M n 0 m c X V v d D s s J n F 1 b 3 Q 7 U 2 V j d G l v b j E v V G F i b G U g M S A o N C k v Q 2 h h b m d l Z C B U e X B l L n t D b G F z c y B b N l 1 b N 1 1 b O F 0 s M 3 0 m c X V v d D s s J n F 1 b 3 Q 7 U 2 V j d G l v b j E v V G F i b G U g M S A o N C k v Q 2 h h b m d l Z C B U e X B l L n t F c 3 Q u W z V d L D R 9 J n F 1 b 3 Q 7 L C Z x d W 9 0 O 1 N l Y 3 R p b 2 4 x L 1 R h Y m x l I D E g K D Q p L 0 N o Y W 5 n Z W Q g V H l w Z S 5 7 T 3 J p Z 2 l u L D V 9 J n F 1 b 3 Q 7 L C Z x d W 9 0 O 1 N l Y 3 R p b 2 4 x L 1 R h Y m x l I D E g K D Q p L 0 N o Y W 5 n Z W Q g V H l w Z S 5 7 R X R 5 b W 9 s b 2 d 5 L D Z 9 J n F 1 b 3 Q 7 L C Z x d W 9 0 O 1 N l Y 3 R p b 2 4 x L 1 R h Y m x l I D E g K D Q p L 0 N o Y W 5 n Z W Q g V H l w Z S 5 7 R G V u c 2 l 0 e S w 3 f S Z x d W 9 0 O y w m c X V v d D t T Z W N 0 a W 9 u M S 9 U Y W J s Z S A x I C g 0 K S 9 D a G F u Z 2 V k I F R 5 c G U u e 1 B v c H V s Y X R p b 2 5 b M V 0 s O H 0 m c X V v d D s s J n F 1 b 3 Q 7 U 2 V j d G l v b j E v V G F i b G U g M S A o N C k v Q 2 h h b m d l Z C B U e X B l L n t B c m V h W z l d L D l 9 J n F 1 b 3 Q 7 L C Z x d W 9 0 O 1 N l Y 3 R p b 2 4 x L 1 R h Y m x l I D E g K D Q p L 0 N o Y W 5 n Z W Q g V H l w Z S 5 7 T W F w L D E w f S Z x d W 9 0 O 1 0 s J n F 1 b 3 Q 7 U m V s Y X R p b 2 5 z a G l w S W 5 m b y Z x d W 9 0 O z p b X X 0 i I C 8 + P C 9 T d G F i b G V F b n R y a W V z P j w v S X R l b T 4 8 S X R l b T 4 8 S X R l b U x v Y 2 F 0 a W 9 u P j x J d G V t V H l w Z T 5 G b 3 J t d W x h P C 9 J d G V t V H l w Z T 4 8 S X R l b V B h d G g + U 2 V j d G l v b j E v V G F i b G U l M j A x J T I w K D Q p L 1 N v d X J j Z T w v S X R l b V B h d G g + P C 9 J d G V t T G 9 j Y X R p b 2 4 + P F N 0 Y W J s Z U V u d H J p Z X M g L z 4 8 L 0 l 0 Z W 0 + P E l 0 Z W 0 + P E l 0 Z W 1 M b 2 N h d G l v b j 4 8 S X R l b V R 5 c G U + R m 9 y b X V s Y T w v S X R l b V R 5 c G U + P E l 0 Z W 1 Q Y X R o P l N l Y 3 R p b 2 4 x L 1 R h Y m x l J T I w M S U y M C g 0 K S 9 E Y X R h M T w v S X R l b V B h d G g + P C 9 J d G V t T G 9 j Y X R p b 2 4 + P F N 0 Y W J s Z U V u d H J p Z X M g L z 4 8 L 0 l 0 Z W 0 + P E l 0 Z W 0 + P E l 0 Z W 1 M b 2 N h d G l v b j 4 8 S X R l b V R 5 c G U + R m 9 y b X V s Y T w v S X R l b V R 5 c G U + P E l 0 Z W 1 Q Y X R o P l N l Y 3 R p b 2 4 x L 1 R h Y m x l J T I w M S U y M C g 0 K S 9 D a G F u Z 2 V k J T I w V H l w Z T w v S X R l b V B h d G g + P C 9 J d G V t T G 9 j Y X R p b 2 4 + P F N 0 Y W J s Z U V u d H J p Z X M g L z 4 8 L 0 l 0 Z W 0 + P E l 0 Z W 0 + P E l 0 Z W 1 M b 2 N h d G l v b j 4 8 S X R l b V R 5 c G U + R m 9 y b X V s Y T w v S X R l b V R 5 c G U + P E l 0 Z W 1 Q Y X R o P l N l Y 3 R p b 2 4 x L 1 R h Y m x l J T I w M S 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R h Y m x l X z F f X z Q x M 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A t M T E t M T B U M D c 6 M T g 6 N D g u N j M 5 N D E 4 N l o i I C 8 + P E V u d H J 5 I F R 5 c G U 9 I k Z p b G x D b 2 x 1 b W 5 U e X B l c y I g V m F s d W U 9 I n N C Z 1 l H Q m d Z R 0 J n W U d C Z 1 k 9 I i A v P j x F b n R y e S B U e X B l P S J G a W x s Q 2 9 s d W 1 u T m F t Z X M i I F Z h b H V l P S J z W y Z x d W 9 0 O 0 J v c m 9 1 Z 2 g m c X V v d D s s J n F 1 b 3 Q 7 R k l Q U y B j b 2 R l W z R d J n F 1 b 3 Q 7 L C Z x d W 9 0 O 0 J v c m 9 1 Z 2 g g c 2 V h d F s 1 X S Z x d W 9 0 O y w m c X V v d D t D b G F z c y B b N l 1 b N 1 1 b O F 0 m c X V v d D s s J n F 1 b 3 Q 7 R X N 0 L l s 1 X S Z x d W 9 0 O y w m c X V v d D t P c m l n a W 4 m c X V v d D s s J n F 1 b 3 Q 7 R X R 5 b W 9 s b 2 d 5 J n F 1 b 3 Q 7 L C Z x d W 9 0 O 0 R l b n N p d H k m c X V v d D s s J n F 1 b 3 Q 7 U G 9 w d W x h d G l v b l s x X S Z x d W 9 0 O y w m c X V v d D t B c m V h W z l d J n F 1 b 3 Q 7 L C Z x d W 9 0 O 0 1 h c C Z x d W 9 0 O 1 0 i I C 8 + P E V u d H J 5 I F R 5 c G U 9 I k Z p b G x T d G F 0 d X M i I F Z h b H V l P S J z Q 2 9 t c G x l d G U i I C 8 + P E V u d H J 5 I F R 5 c G U 9 I k Z p b G x D b 3 V u d C I g V m F s d W U 9 I m w y M S I g L z 4 8 R W 5 0 c n k g V H l w Z T 0 i U m V s Y X R p b 2 5 z a G l w S W 5 m b 0 N v b n R h a W 5 l c i I g V m F s d W U 9 I n N 7 J n F 1 b 3 Q 7 Y 2 9 s d W 1 u Q 2 9 1 b n Q m c X V v d D s 6 M T E s J n F 1 b 3 Q 7 a 2 V 5 Q 2 9 s d W 1 u T m F t Z X M m c X V v d D s 6 W 1 0 s J n F 1 b 3 Q 7 c X V l c n l S Z W x h d G l v b n N o a X B z J n F 1 b 3 Q 7 O l t d L C Z x d W 9 0 O 2 N v b H V t b k l k Z W 5 0 a X R p Z X M m c X V v d D s 6 W y Z x d W 9 0 O 1 N l Y 3 R p b 2 4 x L 1 R h Y m x l I D E g K D Q p L 0 N o Y W 5 n Z W Q g V H l w Z S 5 7 Q m 9 y b 3 V n a C w w f S Z x d W 9 0 O y w m c X V v d D t T Z W N 0 a W 9 u M S 9 U Y W J s Z S A x I C g 0 K S 9 D a G F u Z 2 V k I F R 5 c G U u e 0 Z J U F M g Y 2 9 k Z V s 0 X S w x f S Z x d W 9 0 O y w m c X V v d D t T Z W N 0 a W 9 u M S 9 U Y W J s Z S A x I C g 0 K S 9 D a G F u Z 2 V k I F R 5 c G U u e 0 J v c m 9 1 Z 2 g g c 2 V h d F s 1 X S w y f S Z x d W 9 0 O y w m c X V v d D t T Z W N 0 a W 9 u M S 9 U Y W J s Z S A x I C g 0 K S 9 D a G F u Z 2 V k I F R 5 c G U u e 0 N s Y X N z I F s 2 X V s 3 X V s 4 X S w z f S Z x d W 9 0 O y w m c X V v d D t T Z W N 0 a W 9 u M S 9 U Y W J s Z S A x I C g 0 K S 9 D a G F u Z 2 V k I F R 5 c G U u e 0 V z d C 5 b N V 0 s N H 0 m c X V v d D s s J n F 1 b 3 Q 7 U 2 V j d G l v b j E v V G F i b G U g M S A o N C k v Q 2 h h b m d l Z C B U e X B l L n t P c m l n a W 4 s N X 0 m c X V v d D s s J n F 1 b 3 Q 7 U 2 V j d G l v b j E v V G F i b G U g M S A o N C k v Q 2 h h b m d l Z C B U e X B l L n t F d H l t b 2 x v Z 3 k s N n 0 m c X V v d D s s J n F 1 b 3 Q 7 U 2 V j d G l v b j E v V G F i b G U g M S A o N C k v Q 2 h h b m d l Z C B U e X B l L n t E Z W 5 z a X R 5 L D d 9 J n F 1 b 3 Q 7 L C Z x d W 9 0 O 1 N l Y 3 R p b 2 4 x L 1 R h Y m x l I D E g K D Q p L 0 N o Y W 5 n Z W Q g V H l w Z S 5 7 U G 9 w d W x h d G l v b l s x X S w 4 f S Z x d W 9 0 O y w m c X V v d D t T Z W N 0 a W 9 u M S 9 U Y W J s Z S A x I C g 0 K S 9 D a G F u Z 2 V k I F R 5 c G U u e 0 F y Z W F b O V 0 s O X 0 m c X V v d D s s J n F 1 b 3 Q 7 U 2 V j d G l v b j E v V G F i b G U g M S A o N C k v Q 2 h h b m d l Z C B U e X B l L n t N Y X A s M T B 9 J n F 1 b 3 Q 7 X S w m c X V v d D t D b 2 x 1 b W 5 D b 3 V u d C Z x d W 9 0 O z o x M S w m c X V v d D t L Z X l D b 2 x 1 b W 5 O Y W 1 l c y Z x d W 9 0 O z p b X S w m c X V v d D t D b 2 x 1 b W 5 J Z G V u d G l 0 a W V z J n F 1 b 3 Q 7 O l s m c X V v d D t T Z W N 0 a W 9 u M S 9 U Y W J s Z S A x I C g 0 K S 9 D a G F u Z 2 V k I F R 5 c G U u e 0 J v c m 9 1 Z 2 g s M H 0 m c X V v d D s s J n F 1 b 3 Q 7 U 2 V j d G l v b j E v V G F i b G U g M S A o N C k v Q 2 h h b m d l Z C B U e X B l L n t G S V B T I G N v Z G V b N F 0 s M X 0 m c X V v d D s s J n F 1 b 3 Q 7 U 2 V j d G l v b j E v V G F i b G U g M S A o N C k v Q 2 h h b m d l Z C B U e X B l L n t C b 3 J v d W d o I H N l Y X R b N V 0 s M n 0 m c X V v d D s s J n F 1 b 3 Q 7 U 2 V j d G l v b j E v V G F i b G U g M S A o N C k v Q 2 h h b m d l Z C B U e X B l L n t D b G F z c y B b N l 1 b N 1 1 b O F 0 s M 3 0 m c X V v d D s s J n F 1 b 3 Q 7 U 2 V j d G l v b j E v V G F i b G U g M S A o N C k v Q 2 h h b m d l Z C B U e X B l L n t F c 3 Q u W z V d L D R 9 J n F 1 b 3 Q 7 L C Z x d W 9 0 O 1 N l Y 3 R p b 2 4 x L 1 R h Y m x l I D E g K D Q p L 0 N o Y W 5 n Z W Q g V H l w Z S 5 7 T 3 J p Z 2 l u L D V 9 J n F 1 b 3 Q 7 L C Z x d W 9 0 O 1 N l Y 3 R p b 2 4 x L 1 R h Y m x l I D E g K D Q p L 0 N o Y W 5 n Z W Q g V H l w Z S 5 7 R X R 5 b W 9 s b 2 d 5 L D Z 9 J n F 1 b 3 Q 7 L C Z x d W 9 0 O 1 N l Y 3 R p b 2 4 x L 1 R h Y m x l I D E g K D Q p L 0 N o Y W 5 n Z W Q g V H l w Z S 5 7 R G V u c 2 l 0 e S w 3 f S Z x d W 9 0 O y w m c X V v d D t T Z W N 0 a W 9 u M S 9 U Y W J s Z S A x I C g 0 K S 9 D a G F u Z 2 V k I F R 5 c G U u e 1 B v c H V s Y X R p b 2 5 b M V 0 s O H 0 m c X V v d D s s J n F 1 b 3 Q 7 U 2 V j d G l v b j E v V G F i b G U g M S A o N C k v Q 2 h h b m d l Z C B U e X B l L n t B c m V h W z l d L D l 9 J n F 1 b 3 Q 7 L C Z x d W 9 0 O 1 N l Y 3 R p b 2 4 x L 1 R h Y m x l I D E g K D Q p L 0 N o Y W 5 n Z W Q g V H l w Z S 5 7 T W F w L D E w f S Z x d W 9 0 O 1 0 s J n F 1 b 3 Q 7 U m V s Y X R p b 2 5 z a G l w S W 5 m b y Z x d W 9 0 O z p b X X 0 i I C 8 + P E V u d H J 5 I F R 5 c G U 9 I k x v Y W R l Z F R v Q W 5 h b H l z a X N T Z X J 2 a W N l c y I g V m F s d W U 9 I m w w I i A v P j w v U 3 R h Y m x l R W 5 0 c m l l c z 4 8 L 0 l 0 Z W 0 + P E l 0 Z W 0 + P E l 0 Z W 1 M b 2 N h d G l v b j 4 8 S X R l b V R 5 c G U + R m 9 y b X V s Y T w v S X R l b V R 5 c G U + P E l 0 Z W 1 Q Y X R o P l N l Y 3 R p b 2 4 x L 1 R h Y m x l J T I w M S U y M C g 1 K S 9 T b 3 V y Y 2 U 8 L 0 l 0 Z W 1 Q Y X R o P j w v S X R l b U x v Y 2 F 0 a W 9 u P j x T d G F i b G V F b n R y a W V z I C 8 + P C 9 J d G V t P j x J d G V t P j x J d G V t T G 9 j Y X R p b 2 4 + P E l 0 Z W 1 U e X B l P k Z v c m 1 1 b G E 8 L 0 l 0 Z W 1 U e X B l P j x J d G V t U G F 0 a D 5 T Z W N 0 a W 9 u M S 9 U Y W J s Z S U y M D E l M j A o N S k v R G F 0 Y T E 8 L 0 l 0 Z W 1 Q Y X R o P j w v S X R l b U x v Y 2 F 0 a W 9 u P j x T d G F i b G V F b n R y a W V z I C 8 + P C 9 J d G V t P j x J d G V t P j x J d G V t T G 9 j Y X R p b 2 4 + P E l 0 Z W 1 U e X B l P k Z v c m 1 1 b G E 8 L 0 l 0 Z W 1 U e X B l P j x J d G V t U G F 0 a D 5 T Z W N 0 a W 9 u M S 9 U Y W J s Z S U y M D E l M j A o N S k v Q 2 h h b m d l Z C U y M F R 5 c G U 8 L 0 l 0 Z W 1 Q Y X R o P j w v S X R l b U x v Y 2 F 0 a W 9 u P j x T d G F i b G V F b n R y a W V z I C 8 + P C 9 J d G V t P j x J d G V t P j x J d G V t T G 9 j Y X R p b 2 4 + P E l 0 Z W 1 U e X B l P k Z v c m 1 1 b G E 8 L 0 l 0 Z W 1 U e X B l P j x J d G V t U G F 0 a D 5 T Z W N 0 a W 9 u M S 9 U Y W J s Z S U y M D E l M j A o N 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2 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w L T E x L T E w V D A 3 O j I y O j M 2 L j E w N j k 5 M j V a I i A v P j x F b n R y e S B U e X B l P S J G a W x s Q 2 9 s d W 1 u V H l w Z X M i I F Z h b H V l P S J z Q m d Z R 0 J n W U d C Z 1 l H I i A v P j x F b n R y e S B U e X B l P S J G a W x s Q 2 9 s d W 1 u T m F t Z X M i I F Z h b H V l P S J z W y Z x d W 9 0 O 0 N v d W 5 0 e S Z x d W 9 0 O y w m c X V v d D t G S V B T I G N v Z G V b N 1 0 m c X V v d D s s J n F 1 b 3 Q 7 Q 2 9 1 b n R 5 I H N l Y X R b O F 0 m c X V v d D s s J n F 1 b 3 Q 7 R X N 0 L l s 4 X S Z x d W 9 0 O y w m c X V v d D t G b 3 J t Z W Q g Z n J v b V s y X S Z x d W 9 0 O y w m c X V v d D t F d H l t b 2 x v Z 3 l b M 1 0 m c X V v d D s s J n F 1 b 3 Q 7 U G 9 w d W x h d G l v b l s 4 X V s 5 X S Z x d W 9 0 O y w m c X V v d D t B c m V h W z h d W z l d J n F 1 b 3 Q 7 L C Z x d W 9 0 O 0 1 h c 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g K D Y p L 0 N o Y W 5 n Z W Q g V H l w Z S 5 7 Q 2 9 1 b n R 5 L D B 9 J n F 1 b 3 Q 7 L C Z x d W 9 0 O 1 N l Y 3 R p b 2 4 x L 1 R h Y m x l I D E g K D Y p L 0 N o Y W 5 n Z W Q g V H l w Z S 5 7 R k l Q U y B j b 2 R l W z d d L D F 9 J n F 1 b 3 Q 7 L C Z x d W 9 0 O 1 N l Y 3 R p b 2 4 x L 1 R h Y m x l I D E g K D Y p L 0 N o Y W 5 n Z W Q g V H l w Z S 5 7 Q 2 9 1 b n R 5 I H N l Y X R b O F 0 s M n 0 m c X V v d D s s J n F 1 b 3 Q 7 U 2 V j d G l v b j E v V G F i b G U g M S A o N i k v Q 2 h h b m d l Z C B U e X B l L n t F c 3 Q u W z h d L D N 9 J n F 1 b 3 Q 7 L C Z x d W 9 0 O 1 N l Y 3 R p b 2 4 x L 1 R h Y m x l I D E g K D Y p L 0 N o Y W 5 n Z W Q g V H l w Z S 5 7 R m 9 y b W V k I G Z y b 2 1 b M l 0 s N H 0 m c X V v d D s s J n F 1 b 3 Q 7 U 2 V j d G l v b j E v V G F i b G U g M S A o N i k v Q 2 h h b m d l Z C B U e X B l L n t F d H l t b 2 x v Z 3 l b M 1 0 s N X 0 m c X V v d D s s J n F 1 b 3 Q 7 U 2 V j d G l v b j E v V G F i b G U g M S A o N i k v Q 2 h h b m d l Z C B U e X B l L n t Q b 3 B 1 b G F 0 a W 9 u W z h d W z l d L D Z 9 J n F 1 b 3 Q 7 L C Z x d W 9 0 O 1 N l Y 3 R p b 2 4 x L 1 R h Y m x l I D E g K D Y p L 0 N o Y W 5 n Z W Q g V H l w Z S 5 7 Q X J l Y V s 4 X V s 5 X S w 3 f S Z x d W 9 0 O y w m c X V v d D t T Z W N 0 a W 9 u M S 9 U Y W J s Z S A x I C g 2 K S 9 D a G F u Z 2 V k I F R 5 c G U u e 0 1 h c C w 4 f S Z x d W 9 0 O 1 0 s J n F 1 b 3 Q 7 Q 2 9 s d W 1 u Q 2 9 1 b n Q m c X V v d D s 6 O S w m c X V v d D t L Z X l D b 2 x 1 b W 5 O Y W 1 l c y Z x d W 9 0 O z p b X S w m c X V v d D t D b 2 x 1 b W 5 J Z G V u d G l 0 a W V z J n F 1 b 3 Q 7 O l s m c X V v d D t T Z W N 0 a W 9 u M S 9 U Y W J s Z S A x I C g 2 K S 9 D a G F u Z 2 V k I F R 5 c G U u e 0 N v d W 5 0 e S w w f S Z x d W 9 0 O y w m c X V v d D t T Z W N 0 a W 9 u M S 9 U Y W J s Z S A x I C g 2 K S 9 D a G F u Z 2 V k I F R 5 c G U u e 0 Z J U F M g Y 2 9 k Z V s 3 X S w x f S Z x d W 9 0 O y w m c X V v d D t T Z W N 0 a W 9 u M S 9 U Y W J s Z S A x I C g 2 K S 9 D a G F u Z 2 V k I F R 5 c G U u e 0 N v d W 5 0 e S B z Z W F 0 W z h d L D J 9 J n F 1 b 3 Q 7 L C Z x d W 9 0 O 1 N l Y 3 R p b 2 4 x L 1 R h Y m x l I D E g K D Y p L 0 N o Y W 5 n Z W Q g V H l w Z S 5 7 R X N 0 L l s 4 X S w z f S Z x d W 9 0 O y w m c X V v d D t T Z W N 0 a W 9 u M S 9 U Y W J s Z S A x I C g 2 K S 9 D a G F u Z 2 V k I F R 5 c G U u e 0 Z v c m 1 l Z C B m c m 9 t W z J d L D R 9 J n F 1 b 3 Q 7 L C Z x d W 9 0 O 1 N l Y 3 R p b 2 4 x L 1 R h Y m x l I D E g K D Y p L 0 N o Y W 5 n Z W Q g V H l w Z S 5 7 R X R 5 b W 9 s b 2 d 5 W z N d L D V 9 J n F 1 b 3 Q 7 L C Z x d W 9 0 O 1 N l Y 3 R p b 2 4 x L 1 R h Y m x l I D E g K D Y p L 0 N o Y W 5 n Z W Q g V H l w Z S 5 7 U G 9 w d W x h d G l v b l s 4 X V s 5 X S w 2 f S Z x d W 9 0 O y w m c X V v d D t T Z W N 0 a W 9 u M S 9 U Y W J s Z S A x I C g 2 K S 9 D a G F u Z 2 V k I F R 5 c G U u e 0 F y Z W F b O F 1 b O V 0 s N 3 0 m c X V v d D s s J n F 1 b 3 Q 7 U 2 V j d G l v b j E v V G F i b G U g M S A o N i k v Q 2 h h b m d l Z C B U e X B l L n t N Y X A s O H 0 m c X V v d D t d L C Z x d W 9 0 O 1 J l b G F 0 a W 9 u c 2 h p c E l u Z m 8 m c X V v d D s 6 W 1 1 9 I i A v P j w v U 3 R h Y m x l R W 5 0 c m l l c z 4 8 L 0 l 0 Z W 0 + P E l 0 Z W 0 + P E l 0 Z W 1 M b 2 N h d G l v b j 4 8 S X R l b V R 5 c G U + R m 9 y b X V s Y T w v S X R l b V R 5 c G U + P E l 0 Z W 1 Q Y X R o P l N l Y 3 R p b 2 4 x L 1 R h Y m x l J T I w M S U y M C g 2 K S 9 T b 3 V y Y 2 U 8 L 0 l 0 Z W 1 Q Y X R o P j w v S X R l b U x v Y 2 F 0 a W 9 u P j x T d G F i b G V F b n R y a W V z I C 8 + P C 9 J d G V t P j x J d G V t P j x J d G V t T G 9 j Y X R p b 2 4 + P E l 0 Z W 1 U e X B l P k Z v c m 1 1 b G E 8 L 0 l 0 Z W 1 U e X B l P j x J d G V t U G F 0 a D 5 T Z W N 0 a W 9 u M S 9 U Y W J s Z S U y M D E l M j A o N i k v R G F 0 Y T E 8 L 0 l 0 Z W 1 Q Y X R o P j w v S X R l b U x v Y 2 F 0 a W 9 u P j x T d G F i b G V F b n R y a W V z I C 8 + P C 9 J d G V t P j x J d G V t P j x J d G V t T G 9 j Y X R p b 2 4 + P E l 0 Z W 1 U e X B l P k Z v c m 1 1 b G E 8 L 0 l 0 Z W 1 U e X B l P j x J d G V t U G F 0 a D 5 T Z W N 0 a W 9 u M S 9 U Y W J s Z S U y M D E l M j A o N i k v Q 2 h h b m d l Z C U y M F R 5 c G U 8 L 0 l 0 Z W 1 Q Y X R o P j w v S X R l b U x v Y 2 F 0 a W 9 u P j x T d G F i b G V F b n R y a W V z I C 8 + P C 9 J d G V t P j x J d G V t P j x J d G V t T G 9 j Y X R p b 2 4 + P E l 0 Z W 1 U e X B l P k Z v c m 1 1 b G E 8 L 0 l 0 Z W 1 U e X B l P j x J d G V t U G F 0 a D 5 T Z W N 0 a W 9 u M S 9 U Y W J s Z S U y M D E l M j A o N 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3 I i A v P j x F b n R y e S B U e X B l P S J G a W x s Z W R D b 2 1 w b G V 0 Z V J l c 3 V s d F R v V 2 9 y a 3 N o Z W V 0 I i B W Y W x 1 Z T 0 i b D E i I C 8 + P E V u d H J 5 I F R 5 c G U 9 I k F k Z G V k V G 9 E Y X R h T W 9 k Z W w i I F Z h b H V l P S J s M C I g L z 4 8 R W 5 0 c n k g V H l w Z T 0 i R m l s b E N v d W 5 0 I i B W Y W x 1 Z T 0 i b D c 2 I i A v P j x F b n R y e S B U e X B l P S J G a W x s R X J y b 3 J D b 2 R l I i B W Y W x 1 Z T 0 i c 1 V u a 2 5 v d 2 4 i I C 8 + P E V u d H J 5 I F R 5 c G U 9 I k Z p b G x F c n J v c k N v d W 5 0 I i B W Y W x 1 Z T 0 i b D A i I C 8 + P E V u d H J 5 I F R 5 c G U 9 I k Z p b G x M Y X N 0 V X B k Y X R l Z C I g V m F s d W U 9 I m Q y M D I w L T E x L T E w V D A 3 O j I 1 O j M 3 L j A z M j U 4 N T B a I i A v P j x F b n R y e S B U e X B l P S J G a W x s Q 2 9 s d W 1 u V H l w Z X M i I F Z h b H V l P S J z Q m d Z R 0 J n W U d C Z 1 l H I i A v P j x F b n R y e S B U e X B l P S J G a W x s Q 2 9 s d W 1 u T m F t Z X M i I F Z h b H V l P S J z W y Z x d W 9 0 O 0 N v d W 5 0 e S Z x d W 9 0 O y w m c X V v d D t G S V B T I G N v Z G U m c X V v d D s s J n F 1 b 3 Q 7 Q 2 9 1 b n R 5 I H N l Y X R b M V 0 m c X V v d D s s J n F 1 b 3 Q 7 R X N 0 L l s y X S Z x d W 9 0 O y w m c X V v d D t P c m l n a W 4 m c X V v d D s s J n F 1 b 3 Q 7 R X R 5 b W 9 s b 2 d 5 W z J d J n F 1 b 3 Q 7 L C Z x d W 9 0 O 1 B v c H V s Y X R p b 2 5 b M V 0 m c X V v d D s s J n F 1 b 3 Q 7 Q X J l Y V s z 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I C g 3 K S 9 D a G F u Z 2 V k I F R 5 c G U u e 0 N v d W 5 0 e S w w f S Z x d W 9 0 O y w m c X V v d D t T Z W N 0 a W 9 u M S 9 U Y W J s Z S A x I C g 3 K S 9 D a G F u Z 2 V k I F R 5 c G U u e 0 Z J U F M g Y 2 9 k Z S w x f S Z x d W 9 0 O y w m c X V v d D t T Z W N 0 a W 9 u M S 9 U Y W J s Z S A x I C g 3 K S 9 D a G F u Z 2 V k I F R 5 c G U u e 0 N v d W 5 0 e S B z Z W F 0 W z F d L D J 9 J n F 1 b 3 Q 7 L C Z x d W 9 0 O 1 N l Y 3 R p b 2 4 x L 1 R h Y m x l I D E g K D c p L 0 N o Y W 5 n Z W Q g V H l w Z S 5 7 R X N 0 L l s y X S w z f S Z x d W 9 0 O y w m c X V v d D t T Z W N 0 a W 9 u M S 9 U Y W J s Z S A x I C g 3 K S 9 D a G F u Z 2 V k I F R 5 c G U u e 0 9 y a W d p b i w 0 f S Z x d W 9 0 O y w m c X V v d D t T Z W N 0 a W 9 u M S 9 U Y W J s Z S A x I C g 3 K S 9 D a G F u Z 2 V k I F R 5 c G U u e 0 V 0 e W 1 v b G 9 n e V s y X S w 1 f S Z x d W 9 0 O y w m c X V v d D t T Z W N 0 a W 9 u M S 9 U Y W J s Z S A x I C g 3 K S 9 D a G F u Z 2 V k I F R 5 c G U u e 1 B v c H V s Y X R p b 2 5 b M V 0 s N n 0 m c X V v d D s s J n F 1 b 3 Q 7 U 2 V j d G l v b j E v V G F i b G U g M S A o N y k v Q 2 h h b m d l Z C B U e X B l L n t B c m V h W z N d L D d 9 J n F 1 b 3 Q 7 L C Z x d W 9 0 O 1 N l Y 3 R p b 2 4 x L 1 R h Y m x l I D E g K D c p L 0 N o Y W 5 n Z W Q g V H l w Z S 5 7 T W F w L D h 9 J n F 1 b 3 Q 7 X S w m c X V v d D t D b 2 x 1 b W 5 D b 3 V u d C Z x d W 9 0 O z o 5 L C Z x d W 9 0 O 0 t l e U N v b H V t b k 5 h b W V z J n F 1 b 3 Q 7 O l t d L C Z x d W 9 0 O 0 N v b H V t b k l k Z W 5 0 a X R p Z X M m c X V v d D s 6 W y Z x d W 9 0 O 1 N l Y 3 R p b 2 4 x L 1 R h Y m x l I D E g K D c p L 0 N o Y W 5 n Z W Q g V H l w Z S 5 7 Q 2 9 1 b n R 5 L D B 9 J n F 1 b 3 Q 7 L C Z x d W 9 0 O 1 N l Y 3 R p b 2 4 x L 1 R h Y m x l I D E g K D c p L 0 N o Y W 5 n Z W Q g V H l w Z S 5 7 R k l Q U y B j b 2 R l L D F 9 J n F 1 b 3 Q 7 L C Z x d W 9 0 O 1 N l Y 3 R p b 2 4 x L 1 R h Y m x l I D E g K D c p L 0 N o Y W 5 n Z W Q g V H l w Z S 5 7 Q 2 9 1 b n R 5 I H N l Y X R b M V 0 s M n 0 m c X V v d D s s J n F 1 b 3 Q 7 U 2 V j d G l v b j E v V G F i b G U g M S A o N y k v Q 2 h h b m d l Z C B U e X B l L n t F c 3 Q u W z J d L D N 9 J n F 1 b 3 Q 7 L C Z x d W 9 0 O 1 N l Y 3 R p b 2 4 x L 1 R h Y m x l I D E g K D c p L 0 N o Y W 5 n Z W Q g V H l w Z S 5 7 T 3 J p Z 2 l u L D R 9 J n F 1 b 3 Q 7 L C Z x d W 9 0 O 1 N l Y 3 R p b 2 4 x L 1 R h Y m x l I D E g K D c p L 0 N o Y W 5 n Z W Q g V H l w Z S 5 7 R X R 5 b W 9 s b 2 d 5 W z J d L D V 9 J n F 1 b 3 Q 7 L C Z x d W 9 0 O 1 N l Y 3 R p b 2 4 x L 1 R h Y m x l I D E g K D c p L 0 N o Y W 5 n Z W Q g V H l w Z S 5 7 U G 9 w d W x h d G l v b l s x X S w 2 f S Z x d W 9 0 O y w m c X V v d D t T Z W N 0 a W 9 u M S 9 U Y W J s Z S A x I C g 3 K S 9 D a G F u Z 2 V k I F R 5 c G U u e 0 F y Z W F b M 1 0 s N 3 0 m c X V v d D s s J n F 1 b 3 Q 7 U 2 V j d G l v b j E v V G F i b G U g M S A o N y k v Q 2 h h b m d l Z C B U e X B l L n t N Y X A s O H 0 m c X V v d D t d L C Z x d W 9 0 O 1 J l b G F 0 a W 9 u c 2 h p c E l u Z m 8 m c X V v d D s 6 W 1 1 9 I i A v P j w v U 3 R h Y m x l R W 5 0 c m l l c z 4 8 L 0 l 0 Z W 0 + P E l 0 Z W 0 + P E l 0 Z W 1 M b 2 N h d G l v b j 4 8 S X R l b V R 5 c G U + R m 9 y b X V s Y T w v S X R l b V R 5 c G U + P E l 0 Z W 1 Q Y X R o P l N l Y 3 R p b 2 4 x L 1 R h Y m x l J T I w M S U y M C g 3 K S 9 T b 3 V y Y 2 U 8 L 0 l 0 Z W 1 Q Y X R o P j w v S X R l b U x v Y 2 F 0 a W 9 u P j x T d G F i b G V F b n R y a W V z I C 8 + P C 9 J d G V t P j x J d G V t P j x J d G V t T G 9 j Y X R p b 2 4 + P E l 0 Z W 1 U e X B l P k Z v c m 1 1 b G E 8 L 0 l 0 Z W 1 U e X B l P j x J d G V t U G F 0 a D 5 T Z W N 0 a W 9 u M S 9 U Y W J s Z S U y M D E l M j A o N y k v R G F 0 Y T E 8 L 0 l 0 Z W 1 Q Y X R o P j w v S X R l b U x v Y 2 F 0 a W 9 u P j x T d G F i b G V F b n R y a W V z I C 8 + P C 9 J d G V t P j x J d G V t P j x J d G V t T G 9 j Y X R p b 2 4 + P E l 0 Z W 1 U e X B l P k Z v c m 1 1 b G E 8 L 0 l 0 Z W 1 U e X B l P j x J d G V t U G F 0 a D 5 T Z W N 0 a W 9 u M S 9 U Y W J s Z S U y M D E l M j A o N y k v Q 2 h h b m d l Z C U y M F R 5 c G U 8 L 0 l 0 Z W 1 Q Y X R o P j w v S X R l b U x v Y 2 F 0 a W 9 u P j x T d G F i b G V F b n R y a W V z I C 8 + P C 9 J d G V t P j x J d G V t P j x J d G V t T G 9 j Y X R p b 2 4 + P E l 0 Z W 1 U e X B l P k Z v c m 1 1 b G E 8 L 0 l 0 Z W 1 U e X B l P j x J d G V t U G F 0 a D 5 T Z W N 0 a W 9 u M S 9 U Y W J s Z S U y M D E l M j A o O 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4 I i A v P j x F b n R y e S B U e X B l P S J G a W x s Z W R D b 2 1 w b G V 0 Z V J l c 3 V s d F R v V 2 9 y a 3 N o Z W V 0 I i B W Y W x 1 Z T 0 i b D E i I C 8 + P E V u d H J 5 I F R 5 c G U 9 I k F k Z G V k V G 9 E Y X R h T W 9 k Z W w i I F Z h b H V l P S J s M C I g L z 4 8 R W 5 0 c n k g V H l w Z T 0 i R m l s b E N v d W 5 0 I i B W Y W x 1 Z T 0 i b D U 5 I i A v P j x F b n R y e S B U e X B l P S J G a W x s R X J y b 3 J D b 2 R l I i B W Y W x 1 Z T 0 i c 1 V u a 2 5 v d 2 4 i I C 8 + P E V u d H J 5 I F R 5 c G U 9 I k Z p b G x F c n J v c k N v d W 5 0 I i B W Y W x 1 Z T 0 i b D A i I C 8 + P E V u d H J 5 I F R 5 c G U 9 I k Z p b G x M Y X N 0 V X B k Y X R l Z C I g V m F s d W U 9 I m Q y M D I w L T E x L T E w V D A 3 O j M w O j A z L j k 2 N z E 5 O D J a I i A v P j x F b n R y e S B U e X B l P S J G a W x s Q 2 9 s d W 1 u V H l w Z X M i I F Z h b H V l P S J z Q m d Z R 0 J n W U d C Z 1 l H Q m c 9 P S I g L z 4 8 R W 5 0 c n k g V H l w Z T 0 i R m l s b E N v b H V t b k 5 h b W V z I i B W Y W x 1 Z T 0 i c 1 s m c X V v d D t D b 3 V u d H k m c X V v d D s s J n F 1 b 3 Q 7 R k l Q U y B j b 2 R l W z V d J n F 1 b 3 Q 7 L C Z x d W 9 0 O 0 N v d W 5 0 e S B z Z W F 0 W z Z d J n F 1 b 3 Q 7 L C Z x d W 9 0 O 0 V z d C 5 b N l 0 m c X V v d D s s J n F 1 b 3 Q 7 R m 9 y b W V k I G Z y b 2 0 m c X V v d D s s J n F 1 b 3 Q 7 R X R 5 b W 9 s b 2 d 5 W z d d J n F 1 b 3 Q 7 L C Z x d W 9 0 O 0 d l b m V y Y W w g T G F 3 I G 9 y I E N o Y X J 0 Z X I g W z h d J n F 1 b 3 Q 7 L C Z x d W 9 0 O 1 B v c H V s Y X R p b 2 7 C o C h K d W x 5 I D I w M T k p W z l d J n F 1 b 3 Q 7 L C Z x d W 9 0 O 0 F y Z W F b N l 0 m c X V v d D s s J n F 1 b 3 Q 7 T W F 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I D E g K D g p L 0 N o Y W 5 n Z W Q g V H l w Z S 5 7 Q 2 9 1 b n R 5 L D B 9 J n F 1 b 3 Q 7 L C Z x d W 9 0 O 1 N l Y 3 R p b 2 4 x L 1 R h Y m x l I D E g K D g p L 0 N o Y W 5 n Z W Q g V H l w Z S 5 7 R k l Q U y B j b 2 R l W z V d L D F 9 J n F 1 b 3 Q 7 L C Z x d W 9 0 O 1 N l Y 3 R p b 2 4 x L 1 R h Y m x l I D E g K D g p L 0 N o Y W 5 n Z W Q g V H l w Z S 5 7 Q 2 9 1 b n R 5 I H N l Y X R b N l 0 s M n 0 m c X V v d D s s J n F 1 b 3 Q 7 U 2 V j d G l v b j E v V G F i b G U g M S A o O C k v Q 2 h h b m d l Z C B U e X B l L n t F c 3 Q u W z Z d L D N 9 J n F 1 b 3 Q 7 L C Z x d W 9 0 O 1 N l Y 3 R p b 2 4 x L 1 R h Y m x l I D E g K D g p L 0 N o Y W 5 n Z W Q g V H l w Z S 5 7 R m 9 y b W V k I G Z y b 2 0 s N H 0 m c X V v d D s s J n F 1 b 3 Q 7 U 2 V j d G l v b j E v V G F i b G U g M S A o O C k v Q 2 h h b m d l Z C B U e X B l L n t F d H l t b 2 x v Z 3 l b N 1 0 s N X 0 m c X V v d D s s J n F 1 b 3 Q 7 U 2 V j d G l v b j E v V G F i b G U g M S A o O C k v Q 2 h h b m d l Z C B U e X B l L n t H Z W 5 l c m F s I E x h d y B v c i B D a G F y d G V y I F s 4 X S w 2 f S Z x d W 9 0 O y w m c X V v d D t T Z W N 0 a W 9 u M S 9 U Y W J s Z S A x I C g 4 K S 9 D a G F u Z 2 V k I F R 5 c G U u e 1 B v c H V s Y X R p b 2 7 C o C h K d W x 5 I D I w M T k p W z l d L D d 9 J n F 1 b 3 Q 7 L C Z x d W 9 0 O 1 N l Y 3 R p b 2 4 x L 1 R h Y m x l I D E g K D g p L 0 N o Y W 5 n Z W Q g V H l w Z S 5 7 Q X J l Y V s 2 X S w 4 f S Z x d W 9 0 O y w m c X V v d D t T Z W N 0 a W 9 u M S 9 U Y W J s Z S A x I C g 4 K S 9 D a G F u Z 2 V k I F R 5 c G U u e 0 1 h c C w 5 f S Z x d W 9 0 O 1 0 s J n F 1 b 3 Q 7 Q 2 9 s d W 1 u Q 2 9 1 b n Q m c X V v d D s 6 M T A s J n F 1 b 3 Q 7 S 2 V 5 Q 2 9 s d W 1 u T m F t Z X M m c X V v d D s 6 W 1 0 s J n F 1 b 3 Q 7 Q 2 9 s d W 1 u S W R l b n R p d G l l c y Z x d W 9 0 O z p b J n F 1 b 3 Q 7 U 2 V j d G l v b j E v V G F i b G U g M S A o O C k v Q 2 h h b m d l Z C B U e X B l L n t D b 3 V u d H k s M H 0 m c X V v d D s s J n F 1 b 3 Q 7 U 2 V j d G l v b j E v V G F i b G U g M S A o O C k v Q 2 h h b m d l Z C B U e X B l L n t G S V B T I G N v Z G V b N V 0 s M X 0 m c X V v d D s s J n F 1 b 3 Q 7 U 2 V j d G l v b j E v V G F i b G U g M S A o O C k v Q 2 h h b m d l Z C B U e X B l L n t D b 3 V u d H k g c 2 V h d F s 2 X S w y f S Z x d W 9 0 O y w m c X V v d D t T Z W N 0 a W 9 u M S 9 U Y W J s Z S A x I C g 4 K S 9 D a G F u Z 2 V k I F R 5 c G U u e 0 V z d C 5 b N l 0 s M 3 0 m c X V v d D s s J n F 1 b 3 Q 7 U 2 V j d G l v b j E v V G F i b G U g M S A o O C k v Q 2 h h b m d l Z C B U e X B l L n t G b 3 J t Z W Q g Z n J v b S w 0 f S Z x d W 9 0 O y w m c X V v d D t T Z W N 0 a W 9 u M S 9 U Y W J s Z S A x I C g 4 K S 9 D a G F u Z 2 V k I F R 5 c G U u e 0 V 0 e W 1 v b G 9 n e V s 3 X S w 1 f S Z x d W 9 0 O y w m c X V v d D t T Z W N 0 a W 9 u M S 9 U Y W J s Z S A x I C g 4 K S 9 D a G F u Z 2 V k I F R 5 c G U u e 0 d l b m V y Y W w g T G F 3 I G 9 y I E N o Y X J 0 Z X I g W z h d L D Z 9 J n F 1 b 3 Q 7 L C Z x d W 9 0 O 1 N l Y 3 R p b 2 4 x L 1 R h Y m x l I D E g K D g p L 0 N o Y W 5 n Z W Q g V H l w Z S 5 7 U G 9 w d W x h d G l v b s K g K E p 1 b H k g M j A x O S l b O V 0 s N 3 0 m c X V v d D s s J n F 1 b 3 Q 7 U 2 V j d G l v b j E v V G F i b G U g M S A o O C k v Q 2 h h b m d l Z C B U e X B l L n t B c m V h W z Z d L D h 9 J n F 1 b 3 Q 7 L C Z x d W 9 0 O 1 N l Y 3 R p b 2 4 x L 1 R h Y m x l I D E g K D g p L 0 N o Y W 5 n Z W Q g V H l w Z S 5 7 T W F w L D l 9 J n F 1 b 3 Q 7 X S w m c X V v d D t S Z W x h d G l v b n N o a X B J b m Z v J n F 1 b 3 Q 7 O l t d f S I g L z 4 8 L 1 N 0 Y W J s Z U V u d H J p Z X M + P C 9 J d G V t P j x J d G V t P j x J d G V t T G 9 j Y X R p b 2 4 + P E l 0 Z W 1 U e X B l P k Z v c m 1 1 b G E 8 L 0 l 0 Z W 1 U e X B l P j x J d G V t U G F 0 a D 5 T Z W N 0 a W 9 u M S 9 U Y W J s Z S U y M D E l M j A o O C k v U 2 9 1 c m N l P C 9 J d G V t U G F 0 a D 4 8 L 0 l 0 Z W 1 M b 2 N h d G l v b j 4 8 U 3 R h Y m x l R W 5 0 c m l l c y A v P j w v S X R l b T 4 8 S X R l b T 4 8 S X R l b U x v Y 2 F 0 a W 9 u P j x J d G V t V H l w Z T 5 G b 3 J t d W x h P C 9 J d G V t V H l w Z T 4 8 S X R l b V B h d G g + U 2 V j d G l v b j E v V G F i b G U l M j A x J T I w K D g p L 0 R h d G E x P C 9 J d G V t U G F 0 a D 4 8 L 0 l 0 Z W 1 M b 2 N h d G l v b j 4 8 U 3 R h Y m x l R W 5 0 c m l l c y A v P j w v S X R l b T 4 8 S X R l b T 4 8 S X R l b U x v Y 2 F 0 a W 9 u P j x J d G V t V H l w Z T 5 G b 3 J t d W x h P C 9 J d G V t V H l w Z T 4 8 S X R l b V B h d G g + U 2 V j d G l v b j E v V G F i b G U l M j A x J T I w K D g p L 0 N o Y W 5 n Z W Q l M j B U e X B l P C 9 J d G V t U G F 0 a D 4 8 L 0 l 0 Z W 1 M b 2 N h d G l v b j 4 8 U 3 R h Y m x l R W 5 0 c m l l c y A v P j w v S X R l b T 4 8 S X R l b T 4 8 S X R l b U x v Y 2 F 0 a W 9 u P j x J d G V t V H l w Z T 5 G b 3 J t d W x h P C 9 J d G V t V H l w Z T 4 8 S X R l b V B h d G g + U 2 V j d G l v b j E v V G h l J T I w N j Q l M j B D b 3 V u d G l l c y U y M G 9 m J T I w d G h l J T I w U 3 R h d G U l M j B v Z i U y M E N v b G 9 y Y W R 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h l X z Y 0 X 0 N v d W 5 0 a W V z X 2 9 m X 3 R o Z V 9 T d G F 0 Z V 9 v Z l 9 D b 2 x v c m F k b y I g L z 4 8 R W 5 0 c n k g V H l w Z T 0 i R m l s b G V k Q 2 9 t c G x l d G V S Z X N 1 b H R U b 1 d v c m t z a G V l d C I g V m F s d W U 9 I m w x I i A v P j x F b n R y e S B U e X B l P S J B Z G R l Z F R v R G F 0 Y U 1 v Z G V s I i B W Y W x 1 Z T 0 i b D A i I C 8 + P E V u d H J 5 I F R 5 c G U 9 I k Z p b G x D b 3 V u d C I g V m F s d W U 9 I m w 2 N S I g L z 4 8 R W 5 0 c n k g V H l w Z T 0 i R m l s b E V y c m 9 y Q 2 9 k Z S I g V m F s d W U 9 I n N V b m t u b 3 d u I i A v P j x F b n R y e S B U e X B l P S J G a W x s R X J y b 3 J D b 3 V u d C I g V m F s d W U 9 I m w w I i A v P j x F b n R y e S B U e X B l P S J G a W x s T G F z d F V w Z G F 0 Z W Q i I F Z h b H V l P S J k M j A y M C 0 x M S 0 x M F Q y M D o 0 N z o y N S 4 x O D U z N z k y W i I g L z 4 8 R W 5 0 c n k g V H l w Z T 0 i R m l s b E N v b H V t b l R 5 c G V z I i B W Y W x 1 Z T 0 i c 0 J n T U d C Z 0 1 E Q X d Z R 0 J n W U d C Z 1 l H Q m d Z P S I g L z 4 8 R W 5 0 c n k g V H l w Z T 0 i R m l s b E N v b H V t b k 5 h b W V z I i B W Y W x 1 Z T 0 i c 1 s m c X V v d D t D b 3 V u d H k m c X V v d D s s J n F 1 b 3 Q 7 S U 5 D S V R T J n F 1 b 3 Q 7 L C Z x d W 9 0 O 0 R h d G U g R X N 0 Y W J s a X N o Z W Q m c X V v d D s s J n F 1 b 3 Q 7 Q 2 9 1 b n R 5 I F N l Y X Q m c X V v d D s s J n F 1 b 3 Q 7 U G 9 w I F J h b m s m c X V v d D s s J n F 1 b 3 Q 7 M j A x M y B Q b 3 A m c X V v d D s s J n F 1 b 3 Q 7 M j A x M C B D Z W 5 z d X M m c X V v d D s s J n F 1 b 3 Q 7 U G 9 w I E N o Y W 5 n Z S Z x d W 9 0 O y w m c X V v d D t N Y X A m c X V v d D s s J n F 1 b 3 Q 7 U G 9 w I E R l b n N p d H k m c X V v d D s s J n F 1 b 3 Q 7 T G F u Z C B B c m V h J n F 1 b 3 Q 7 L C Z x d W 9 0 O 1 d h d G V y I E F y Z W E m c X V v d D s s J n F 1 b 3 Q 7 V G 9 0 Y W w g Q X J l Y S Z x d W 9 0 O y w m c X V v d D t N Y X g g R W x l d i Z x d W 9 0 O y w m c X V v d D t N a W 4 g R W x l d i Z x d W 9 0 O y w m c X V v d D t M Y X R p d H V k Z S Z x d W 9 0 O y w m c X V v d D t M b 2 5 n a X R 1 Z 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V G h l I D Y 0 I E N v d W 5 0 a W V z I G 9 m I H R o Z S B T d G F 0 Z S B v Z i B D b 2 x v c m F k b y 9 D a G F u Z 2 V k I F R 5 c G U u e 0 N v d W 5 0 e S w w f S Z x d W 9 0 O y w m c X V v d D t T Z W N 0 a W 9 u M S 9 U a G U g N j Q g Q 2 9 1 b n R p Z X M g b 2 Y g d G h l I F N 0 Y X R l I G 9 m I E N v b G 9 y Y W R v L 0 N o Y W 5 n Z W Q g V H l w Z S 5 7 S U 5 D S V R T L D F 9 J n F 1 b 3 Q 7 L C Z x d W 9 0 O 1 N l Y 3 R p b 2 4 x L 1 R o Z S A 2 N C B D b 3 V u d G l l c y B v Z i B 0 a G U g U 3 R h d G U g b 2 Y g Q 2 9 s b 3 J h Z G 8 v Q 2 h h b m d l Z C B U e X B l L n t E Y X R l I E V z d G F i b G l z a G V k L D J 9 J n F 1 b 3 Q 7 L C Z x d W 9 0 O 1 N l Y 3 R p b 2 4 x L 1 R o Z S A 2 N C B D b 3 V u d G l l c y B v Z i B 0 a G U g U 3 R h d G U g b 2 Y g Q 2 9 s b 3 J h Z G 8 v Q 2 h h b m d l Z C B U e X B l L n t D b 3 V u d H k g U 2 V h d C w z f S Z x d W 9 0 O y w m c X V v d D t T Z W N 0 a W 9 u M S 9 U a G U g N j Q g Q 2 9 1 b n R p Z X M g b 2 Y g d G h l I F N 0 Y X R l I G 9 m I E N v b G 9 y Y W R v L 0 N o Y W 5 n Z W Q g V H l w Z S 5 7 U G 9 w I F J h b m s s N H 0 m c X V v d D s s J n F 1 b 3 Q 7 U 2 V j d G l v b j E v V G h l I D Y 0 I E N v d W 5 0 a W V z I G 9 m I H R o Z S B T d G F 0 Z S B v Z i B D b 2 x v c m F k b y 9 D a G F u Z 2 V k I F R 5 c G U u e z I w M T M g U G 9 w L D V 9 J n F 1 b 3 Q 7 L C Z x d W 9 0 O 1 N l Y 3 R p b 2 4 x L 1 R o Z S A 2 N C B D b 3 V u d G l l c y B v Z i B 0 a G U g U 3 R h d G U g b 2 Y g Q 2 9 s b 3 J h Z G 8 v Q 2 h h b m d l Z C B U e X B l L n s y M D E w I E N l b n N 1 c y w 2 f S Z x d W 9 0 O y w m c X V v d D t T Z W N 0 a W 9 u M S 9 U a G U g N j Q g Q 2 9 1 b n R p Z X M g b 2 Y g d G h l I F N 0 Y X R l I G 9 m I E N v b G 9 y Y W R v L 0 N o Y W 5 n Z W Q g V H l w Z S 5 7 U G 9 w I E N o Y W 5 n Z S w 3 f S Z x d W 9 0 O y w m c X V v d D t T Z W N 0 a W 9 u M S 9 U a G U g N j Q g Q 2 9 1 b n R p Z X M g b 2 Y g d G h l I F N 0 Y X R l I G 9 m I E N v b G 9 y Y W R v L 0 N o Y W 5 n Z W Q g V H l w Z S 5 7 T W F w L D h 9 J n F 1 b 3 Q 7 L C Z x d W 9 0 O 1 N l Y 3 R p b 2 4 x L 1 R o Z S A 2 N C B D b 3 V u d G l l c y B v Z i B 0 a G U g U 3 R h d G U g b 2 Y g Q 2 9 s b 3 J h Z G 8 v Q 2 h h b m d l Z C B U e X B l L n t Q b 3 A g R G V u c 2 l 0 e S w 5 f S Z x d W 9 0 O y w m c X V v d D t T Z W N 0 a W 9 u M S 9 U a G U g N j Q g Q 2 9 1 b n R p Z X M g b 2 Y g d G h l I F N 0 Y X R l I G 9 m I E N v b G 9 y Y W R v L 0 N o Y W 5 n Z W Q g V H l w Z S 5 7 T G F u Z C B B c m V h L D E w f S Z x d W 9 0 O y w m c X V v d D t T Z W N 0 a W 9 u M S 9 U a G U g N j Q g Q 2 9 1 b n R p Z X M g b 2 Y g d G h l I F N 0 Y X R l I G 9 m I E N v b G 9 y Y W R v L 0 N o Y W 5 n Z W Q g V H l w Z S 5 7 V 2 F 0 Z X I g Q X J l Y S w x M X 0 m c X V v d D s s J n F 1 b 3 Q 7 U 2 V j d G l v b j E v V G h l I D Y 0 I E N v d W 5 0 a W V z I G 9 m I H R o Z S B T d G F 0 Z S B v Z i B D b 2 x v c m F k b y 9 D a G F u Z 2 V k I F R 5 c G U u e 1 R v d G F s I E F y Z W E s M T J 9 J n F 1 b 3 Q 7 L C Z x d W 9 0 O 1 N l Y 3 R p b 2 4 x L 1 R o Z S A 2 N C B D b 3 V u d G l l c y B v Z i B 0 a G U g U 3 R h d G U g b 2 Y g Q 2 9 s b 3 J h Z G 8 v Q 2 h h b m d l Z C B U e X B l L n t N Y X g g R W x l d i w x M 3 0 m c X V v d D s s J n F 1 b 3 Q 7 U 2 V j d G l v b j E v V G h l I D Y 0 I E N v d W 5 0 a W V z I G 9 m I H R o Z S B T d G F 0 Z S B v Z i B D b 2 x v c m F k b y 9 D a G F u Z 2 V k I F R 5 c G U u e 0 1 p b i B F b G V 2 L D E 0 f S Z x d W 9 0 O y w m c X V v d D t T Z W N 0 a W 9 u M S 9 U a G U g N j Q g Q 2 9 1 b n R p Z X M g b 2 Y g d G h l I F N 0 Y X R l I G 9 m I E N v b G 9 y Y W R v L 0 N o Y W 5 n Z W Q g V H l w Z S 5 7 T G F 0 a X R 1 Z G U s M T V 9 J n F 1 b 3 Q 7 L C Z x d W 9 0 O 1 N l Y 3 R p b 2 4 x L 1 R o Z S A 2 N C B D b 3 V u d G l l c y B v Z i B 0 a G U g U 3 R h d G U g b 2 Y g Q 2 9 s b 3 J h Z G 8 v Q 2 h h b m d l Z C B U e X B l L n t M b 2 5 n a X R 1 Z G U s M T Z 9 J n F 1 b 3 Q 7 X S w m c X V v d D t D b 2 x 1 b W 5 D b 3 V u d C Z x d W 9 0 O z o x N y w m c X V v d D t L Z X l D b 2 x 1 b W 5 O Y W 1 l c y Z x d W 9 0 O z p b X S w m c X V v d D t D b 2 x 1 b W 5 J Z G V u d G l 0 a W V z J n F 1 b 3 Q 7 O l s m c X V v d D t T Z W N 0 a W 9 u M S 9 U a G U g N j Q g Q 2 9 1 b n R p Z X M g b 2 Y g d G h l I F N 0 Y X R l I G 9 m I E N v b G 9 y Y W R v L 0 N o Y W 5 n Z W Q g V H l w Z S 5 7 Q 2 9 1 b n R 5 L D B 9 J n F 1 b 3 Q 7 L C Z x d W 9 0 O 1 N l Y 3 R p b 2 4 x L 1 R o Z S A 2 N C B D b 3 V u d G l l c y B v Z i B 0 a G U g U 3 R h d G U g b 2 Y g Q 2 9 s b 3 J h Z G 8 v Q 2 h h b m d l Z C B U e X B l L n t J T k N J V F M s M X 0 m c X V v d D s s J n F 1 b 3 Q 7 U 2 V j d G l v b j E v V G h l I D Y 0 I E N v d W 5 0 a W V z I G 9 m I H R o Z S B T d G F 0 Z S B v Z i B D b 2 x v c m F k b y 9 D a G F u Z 2 V k I F R 5 c G U u e 0 R h d G U g R X N 0 Y W J s a X N o Z W Q s M n 0 m c X V v d D s s J n F 1 b 3 Q 7 U 2 V j d G l v b j E v V G h l I D Y 0 I E N v d W 5 0 a W V z I G 9 m I H R o Z S B T d G F 0 Z S B v Z i B D b 2 x v c m F k b y 9 D a G F u Z 2 V k I F R 5 c G U u e 0 N v d W 5 0 e S B T Z W F 0 L D N 9 J n F 1 b 3 Q 7 L C Z x d W 9 0 O 1 N l Y 3 R p b 2 4 x L 1 R o Z S A 2 N C B D b 3 V u d G l l c y B v Z i B 0 a G U g U 3 R h d G U g b 2 Y g Q 2 9 s b 3 J h Z G 8 v Q 2 h h b m d l Z C B U e X B l L n t Q b 3 A g U m F u a y w 0 f S Z x d W 9 0 O y w m c X V v d D t T Z W N 0 a W 9 u M S 9 U a G U g N j Q g Q 2 9 1 b n R p Z X M g b 2 Y g d G h l I F N 0 Y X R l I G 9 m I E N v b G 9 y Y W R v L 0 N o Y W 5 n Z W Q g V H l w Z S 5 7 M j A x M y B Q b 3 A s N X 0 m c X V v d D s s J n F 1 b 3 Q 7 U 2 V j d G l v b j E v V G h l I D Y 0 I E N v d W 5 0 a W V z I G 9 m I H R o Z S B T d G F 0 Z S B v Z i B D b 2 x v c m F k b y 9 D a G F u Z 2 V k I F R 5 c G U u e z I w M T A g Q 2 V u c 3 V z L D Z 9 J n F 1 b 3 Q 7 L C Z x d W 9 0 O 1 N l Y 3 R p b 2 4 x L 1 R o Z S A 2 N C B D b 3 V u d G l l c y B v Z i B 0 a G U g U 3 R h d G U g b 2 Y g Q 2 9 s b 3 J h Z G 8 v Q 2 h h b m d l Z C B U e X B l L n t Q b 3 A g Q 2 h h b m d l L D d 9 J n F 1 b 3 Q 7 L C Z x d W 9 0 O 1 N l Y 3 R p b 2 4 x L 1 R o Z S A 2 N C B D b 3 V u d G l l c y B v Z i B 0 a G U g U 3 R h d G U g b 2 Y g Q 2 9 s b 3 J h Z G 8 v Q 2 h h b m d l Z C B U e X B l L n t N Y X A s O H 0 m c X V v d D s s J n F 1 b 3 Q 7 U 2 V j d G l v b j E v V G h l I D Y 0 I E N v d W 5 0 a W V z I G 9 m I H R o Z S B T d G F 0 Z S B v Z i B D b 2 x v c m F k b y 9 D a G F u Z 2 V k I F R 5 c G U u e 1 B v c C B E Z W 5 z a X R 5 L D l 9 J n F 1 b 3 Q 7 L C Z x d W 9 0 O 1 N l Y 3 R p b 2 4 x L 1 R o Z S A 2 N C B D b 3 V u d G l l c y B v Z i B 0 a G U g U 3 R h d G U g b 2 Y g Q 2 9 s b 3 J h Z G 8 v Q 2 h h b m d l Z C B U e X B l L n t M Y W 5 k I E F y Z W E s M T B 9 J n F 1 b 3 Q 7 L C Z x d W 9 0 O 1 N l Y 3 R p b 2 4 x L 1 R o Z S A 2 N C B D b 3 V u d G l l c y B v Z i B 0 a G U g U 3 R h d G U g b 2 Y g Q 2 9 s b 3 J h Z G 8 v Q 2 h h b m d l Z C B U e X B l L n t X Y X R l c i B B c m V h L D E x f S Z x d W 9 0 O y w m c X V v d D t T Z W N 0 a W 9 u M S 9 U a G U g N j Q g Q 2 9 1 b n R p Z X M g b 2 Y g d G h l I F N 0 Y X R l I G 9 m I E N v b G 9 y Y W R v L 0 N o Y W 5 n Z W Q g V H l w Z S 5 7 V G 9 0 Y W w g Q X J l Y S w x M n 0 m c X V v d D s s J n F 1 b 3 Q 7 U 2 V j d G l v b j E v V G h l I D Y 0 I E N v d W 5 0 a W V z I G 9 m I H R o Z S B T d G F 0 Z S B v Z i B D b 2 x v c m F k b y 9 D a G F u Z 2 V k I F R 5 c G U u e 0 1 h e C B F b G V 2 L D E z f S Z x d W 9 0 O y w m c X V v d D t T Z W N 0 a W 9 u M S 9 U a G U g N j Q g Q 2 9 1 b n R p Z X M g b 2 Y g d G h l I F N 0 Y X R l I G 9 m I E N v b G 9 y Y W R v L 0 N o Y W 5 n Z W Q g V H l w Z S 5 7 T W l u I E V s Z X Y s M T R 9 J n F 1 b 3 Q 7 L C Z x d W 9 0 O 1 N l Y 3 R p b 2 4 x L 1 R o Z S A 2 N C B D b 3 V u d G l l c y B v Z i B 0 a G U g U 3 R h d G U g b 2 Y g Q 2 9 s b 3 J h Z G 8 v Q 2 h h b m d l Z C B U e X B l L n t M Y X R p d H V k Z S w x N X 0 m c X V v d D s s J n F 1 b 3 Q 7 U 2 V j d G l v b j E v V G h l I D Y 0 I E N v d W 5 0 a W V z I G 9 m I H R o Z S B T d G F 0 Z S B v Z i B D b 2 x v c m F k b y 9 D a G F u Z 2 V k I F R 5 c G U u e 0 x v b m d p d H V k Z S w x N n 0 m c X V v d D t d L C Z x d W 9 0 O 1 J l b G F 0 a W 9 u c 2 h p c E l u Z m 8 m c X V v d D s 6 W 1 1 9 I i A v P j w v U 3 R h Y m x l R W 5 0 c m l l c z 4 8 L 0 l 0 Z W 0 + P E l 0 Z W 0 + P E l 0 Z W 1 M b 2 N h d G l v b j 4 8 S X R l b V R 5 c G U + R m 9 y b X V s Y T w v S X R l b V R 5 c G U + P E l 0 Z W 1 Q Y X R o P l N l Y 3 R p b 2 4 x L 1 R o Z S U y M D Y 0 J T I w Q 2 9 1 b n R p Z X M l M j B v Z i U y M H R o Z S U y M F N 0 Y X R l J T I w b 2 Y l M j B D b 2 x v c m F k b y 9 T b 3 V y Y 2 U 8 L 0 l 0 Z W 1 Q Y X R o P j w v S X R l b U x v Y 2 F 0 a W 9 u P j x T d G F i b G V F b n R y a W V z I C 8 + P C 9 J d G V t P j x J d G V t P j x J d G V t T G 9 j Y X R p b 2 4 + P E l 0 Z W 1 U e X B l P k Z v c m 1 1 b G E 8 L 0 l 0 Z W 1 U e X B l P j x J d G V t U G F 0 a D 5 T Z W N 0 a W 9 u M S 9 U a G U l M j A 2 N C U y M E N v d W 5 0 a W V z J T I w b 2 Y l M j B 0 a G U l M j B T d G F 0 Z S U y M G 9 m J T I w Q 2 9 s b 3 J h Z G 8 v R G F 0 Y T I 8 L 0 l 0 Z W 1 Q Y X R o P j w v S X R l b U x v Y 2 F 0 a W 9 u P j x T d G F i b G V F b n R y a W V z I C 8 + P C 9 J d G V t P j x J d G V t P j x J d G V t T G 9 j Y X R p b 2 4 + P E l 0 Z W 1 U e X B l P k Z v c m 1 1 b G E 8 L 0 l 0 Z W 1 U e X B l P j x J d G V t U G F 0 a D 5 T Z W N 0 a W 9 u M S 9 U a G U l M j A 2 N C U y M E N v d W 5 0 a W V z J T I w b 2 Y l M j B 0 a G U l M j B T d G F 0 Z S U y M G 9 m J T I w Q 2 9 s b 3 J h Z G 8 v Q 2 h h b m d l Z C U y M F R 5 c G U 8 L 0 l 0 Z W 1 Q Y X R o P j w v S X R l b U x v Y 2 F 0 a W 9 u P j x T d G F i b G V F b n R y a W V z I C 8 + P C 9 J d G V t P j x J d G V t P j x J d G V t T G 9 j Y X R p b 2 4 + P E l 0 Z W 1 U e X B l P k Z v c m 1 1 b G E 8 L 0 l 0 Z W 1 U e X B l P j x J d G V t U G F 0 a D 5 T Z W N 0 a W 9 u M S 9 U Y W J s Z S U y M D E l M j A o 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5 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A t M T E t M T B U M j A 6 N T M 6 M D U u O T Y 1 M j A w M 1 o i I C 8 + P E V u d H J 5 I F R 5 c G U 9 I k Z p b G x D b 2 x 1 b W 5 U e X B l c y I g V m F s d W U 9 I n N C Z 1 l H Q m d Z R 0 J n W U c i I C 8 + P E V u d H J 5 I F R 5 c G U 9 I k Z p b G x D b 2 x 1 b W 5 O Y W 1 l c y I g V m F s d W U 9 I n N b J n F 1 b 3 Q 7 Q 2 9 1 b n R 5 J n F 1 b 3 Q 7 L C Z x d W 9 0 O 0 Z J U F M g Y 2 9 k Z V s 0 X S Z x d W 9 0 O y w m c X V v d D t D b 3 V u d H k g c 2 V h d F t i X V s 2 X S Z x d W 9 0 O y w m c X V v d D t F c 3 Q u W z Z d J n F 1 b 3 Q 7 L C Z x d W 9 0 O 0 9 y a W d p b l s x X S Z x d W 9 0 O y w m c X V v d D t F d H l t b 2 x v Z 3 l b N 1 0 m c X V v d D s s J n F 1 b 3 Q 7 U G 9 w d W x h d G l v b l s 2 X V s 4 X S Z x d W 9 0 O y w m c X V v d D t B c m V h W z Z d J n F 1 b 3 Q 7 L C Z x d W 9 0 O 0 1 h c 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g K D k p L 0 N o Y W 5 n Z W Q g V H l w Z S 5 7 Q 2 9 1 b n R 5 L D B 9 J n F 1 b 3 Q 7 L C Z x d W 9 0 O 1 N l Y 3 R p b 2 4 x L 1 R h Y m x l I D E g K D k p L 0 N o Y W 5 n Z W Q g V H l w Z S 5 7 R k l Q U y B j b 2 R l W z R d L D F 9 J n F 1 b 3 Q 7 L C Z x d W 9 0 O 1 N l Y 3 R p b 2 4 x L 1 R h Y m x l I D E g K D k p L 0 N o Y W 5 n Z W Q g V H l w Z S 5 7 Q 2 9 1 b n R 5 I H N l Y X R b Y l 1 b N l 0 s M n 0 m c X V v d D s s J n F 1 b 3 Q 7 U 2 V j d G l v b j E v V G F i b G U g M S A o O S k v Q 2 h h b m d l Z C B U e X B l L n t F c 3 Q u W z Z d L D N 9 J n F 1 b 3 Q 7 L C Z x d W 9 0 O 1 N l Y 3 R p b 2 4 x L 1 R h Y m x l I D E g K D k p L 0 N o Y W 5 n Z W Q g V H l w Z S 5 7 T 3 J p Z 2 l u W z F d L D R 9 J n F 1 b 3 Q 7 L C Z x d W 9 0 O 1 N l Y 3 R p b 2 4 x L 1 R h Y m x l I D E g K D k p L 0 N o Y W 5 n Z W Q g V H l w Z S 5 7 R X R 5 b W 9 s b 2 d 5 W z d d L D V 9 J n F 1 b 3 Q 7 L C Z x d W 9 0 O 1 N l Y 3 R p b 2 4 x L 1 R h Y m x l I D E g K D k p L 0 N o Y W 5 n Z W Q g V H l w Z S 5 7 U G 9 w d W x h d G l v b l s 2 X V s 4 X S w 2 f S Z x d W 9 0 O y w m c X V v d D t T Z W N 0 a W 9 u M S 9 U Y W J s Z S A x I C g 5 K S 9 D a G F u Z 2 V k I F R 5 c G U u e 0 F y Z W F b N l 0 s N 3 0 m c X V v d D s s J n F 1 b 3 Q 7 U 2 V j d G l v b j E v V G F i b G U g M S A o O S k v Q 2 h h b m d l Z C B U e X B l L n t N Y X A s O H 0 m c X V v d D t d L C Z x d W 9 0 O 0 N v b H V t b k N v d W 5 0 J n F 1 b 3 Q 7 O j k s J n F 1 b 3 Q 7 S 2 V 5 Q 2 9 s d W 1 u T m F t Z X M m c X V v d D s 6 W 1 0 s J n F 1 b 3 Q 7 Q 2 9 s d W 1 u S W R l b n R p d G l l c y Z x d W 9 0 O z p b J n F 1 b 3 Q 7 U 2 V j d G l v b j E v V G F i b G U g M S A o O S k v Q 2 h h b m d l Z C B U e X B l L n t D b 3 V u d H k s M H 0 m c X V v d D s s J n F 1 b 3 Q 7 U 2 V j d G l v b j E v V G F i b G U g M S A o O S k v Q 2 h h b m d l Z C B U e X B l L n t G S V B T I G N v Z G V b N F 0 s M X 0 m c X V v d D s s J n F 1 b 3 Q 7 U 2 V j d G l v b j E v V G F i b G U g M S A o O S k v Q 2 h h b m d l Z C B U e X B l L n t D b 3 V u d H k g c 2 V h d F t i X V s 2 X S w y f S Z x d W 9 0 O y w m c X V v d D t T Z W N 0 a W 9 u M S 9 U Y W J s Z S A x I C g 5 K S 9 D a G F u Z 2 V k I F R 5 c G U u e 0 V z d C 5 b N l 0 s M 3 0 m c X V v d D s s J n F 1 b 3 Q 7 U 2 V j d G l v b j E v V G F i b G U g M S A o O S k v Q 2 h h b m d l Z C B U e X B l L n t P c m l n a W 5 b M V 0 s N H 0 m c X V v d D s s J n F 1 b 3 Q 7 U 2 V j d G l v b j E v V G F i b G U g M S A o O S k v Q 2 h h b m d l Z C B U e X B l L n t F d H l t b 2 x v Z 3 l b N 1 0 s N X 0 m c X V v d D s s J n F 1 b 3 Q 7 U 2 V j d G l v b j E v V G F i b G U g M S A o O S k v Q 2 h h b m d l Z C B U e X B l L n t Q b 3 B 1 b G F 0 a W 9 u W z Z d W z h d L D Z 9 J n F 1 b 3 Q 7 L C Z x d W 9 0 O 1 N l Y 3 R p b 2 4 x L 1 R h Y m x l I D E g K D k p L 0 N o Y W 5 n Z W Q g V H l w Z S 5 7 Q X J l Y V s 2 X S w 3 f S Z x d W 9 0 O y w m c X V v d D t T Z W N 0 a W 9 u M S 9 U Y W J s Z S A x I C g 5 K S 9 D a G F u Z 2 V k I F R 5 c G U u e 0 1 h c C w 4 f S Z x d W 9 0 O 1 0 s J n F 1 b 3 Q 7 U m V s Y X R p b 2 5 z a G l w S W 5 m b y Z x d W 9 0 O z p b X X 0 i I C 8 + P C 9 T d G F i b G V F b n R y a W V z P j w v S X R l b T 4 8 S X R l b T 4 8 S X R l b U x v Y 2 F 0 a W 9 u P j x J d G V t V H l w Z T 5 G b 3 J t d W x h P C 9 J d G V t V H l w Z T 4 8 S X R l b V B h d G g + U 2 V j d G l v b j E v V G F i b G U l M j A x J T I w K D k p L 1 N v d X J j Z T w v S X R l b V B h d G g + P C 9 J d G V t T G 9 j Y X R p b 2 4 + P F N 0 Y W J s Z U V u d H J p Z X M g L z 4 8 L 0 l 0 Z W 0 + P E l 0 Z W 0 + P E l 0 Z W 1 M b 2 N h d G l v b j 4 8 S X R l b V R 5 c G U + R m 9 y b X V s Y T w v S X R l b V R 5 c G U + P E l 0 Z W 1 Q Y X R o P l N l Y 3 R p b 2 4 x L 1 R h Y m x l J T I w M S U y M C g 5 K S 9 E Y X R h M T w v S X R l b V B h d G g + P C 9 J d G V t T G 9 j Y X R p b 2 4 + P F N 0 Y W J s Z U V u d H J p Z X M g L z 4 8 L 0 l 0 Z W 0 + P E l 0 Z W 0 + P E l 0 Z W 1 M b 2 N h d G l v b j 4 8 S X R l b V R 5 c G U + R m 9 y b X V s Y T w v S X R l b V R 5 c G U + P E l 0 Z W 1 Q Y X R o P l N l Y 3 R p b 2 4 x L 1 R h Y m x l J T I w M S U y M C g 5 K S 9 D a G F u Z 2 V k J T I w V H l w Z T w v S X R l b V B h d G g + P C 9 J d G V t T G 9 j Y X R p b 2 4 + P F N 0 Y W J s Z U V u d H J p Z X M g L z 4 8 L 0 l 0 Z W 0 + P E l 0 Z W 0 + P E l 0 Z W 1 M b 2 N h d G l v b j 4 8 S X R l b V R 5 c G U + R m 9 y b X V s Y T w v S X R l b V R 5 c G U + P E l 0 Z W 1 Q Y X R o P l N l Y 3 R p b 2 4 x L 1 R h Y m x l J T I w M S U y M C g x M 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x 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w L T E x L T E w V D I w O j U 1 O j I 5 L j U y M D Y w O D d a I i A v P j x F b n R y e S B U e X B l P S J G a W x s Q 2 9 s d W 1 u V H l w Z X M i I F Z h b H V l P S J z Q m d Z R 0 J n W U d C Z 1 l H I i A v P j x F b n R y e S B U e X B l P S J G a W x s Q 2 9 s d W 1 u T m F t Z X M i I F Z h b H V l P S J z W y Z x d W 9 0 O 0 N v d W 5 0 e S Z x d W 9 0 O y w m c X V v d D t G S V B T I G N v Z G V b M T F d J n F 1 b 3 Q 7 L C Z x d W 9 0 O 0 N v d W 5 0 e S B z Z W F 0 W z Z d W z E y X S Z x d W 9 0 O y w m c X V v d D t F c 3 Q u W z Z d W z E y X S Z x d W 9 0 O y w m c X V v d D t I a X N 0 b 3 J 5 W z Z d W z E z X S Z x d W 9 0 O y w m c X V v d D t F d H l t b 2 x v Z 3 l b M T N d J n F 1 b 3 Q 7 L C Z x d W 9 0 O 1 B v c H V s Y X R p b 2 5 b M T R d J n F 1 b 3 Q 7 L C Z x d W 9 0 O 0 F y Z W F b M T J d J n F 1 b 3 Q 7 L C Z x d W 9 0 O 0 1 h c 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g K D E w K S 9 D a G F u Z 2 V k I F R 5 c G U u e 0 N v d W 5 0 e S w w f S Z x d W 9 0 O y w m c X V v d D t T Z W N 0 a W 9 u M S 9 U Y W J s Z S A x I C g x M C k v Q 2 h h b m d l Z C B U e X B l L n t G S V B T I G N v Z G V b M T F d L D F 9 J n F 1 b 3 Q 7 L C Z x d W 9 0 O 1 N l Y 3 R p b 2 4 x L 1 R h Y m x l I D E g K D E w K S 9 D a G F u Z 2 V k I F R 5 c G U u e 0 N v d W 5 0 e S B z Z W F 0 W z Z d W z E y X S w y f S Z x d W 9 0 O y w m c X V v d D t T Z W N 0 a W 9 u M S 9 U Y W J s Z S A x I C g x M C k v Q 2 h h b m d l Z C B U e X B l L n t F c 3 Q u W z Z d W z E y X S w z f S Z x d W 9 0 O y w m c X V v d D t T Z W N 0 a W 9 u M S 9 U Y W J s Z S A x I C g x M C k v Q 2 h h b m d l Z C B U e X B l L n t I a X N 0 b 3 J 5 W z Z d W z E z X S w 0 f S Z x d W 9 0 O y w m c X V v d D t T Z W N 0 a W 9 u M S 9 U Y W J s Z S A x I C g x M C k v Q 2 h h b m d l Z C B U e X B l L n t F d H l t b 2 x v Z 3 l b M T N d L D V 9 J n F 1 b 3 Q 7 L C Z x d W 9 0 O 1 N l Y 3 R p b 2 4 x L 1 R h Y m x l I D E g K D E w K S 9 D a G F u Z 2 V k I F R 5 c G U u e 1 B v c H V s Y X R p b 2 5 b M T R d L D Z 9 J n F 1 b 3 Q 7 L C Z x d W 9 0 O 1 N l Y 3 R p b 2 4 x L 1 R h Y m x l I D E g K D E w K S 9 D a G F u Z 2 V k I F R 5 c G U u e 0 F y Z W F b M T J d L D d 9 J n F 1 b 3 Q 7 L C Z x d W 9 0 O 1 N l Y 3 R p b 2 4 x L 1 R h Y m x l I D E g K D E w K S 9 D a G F u Z 2 V k I F R 5 c G U u e 0 1 h c C w 4 f S Z x d W 9 0 O 1 0 s J n F 1 b 3 Q 7 Q 2 9 s d W 1 u Q 2 9 1 b n Q m c X V v d D s 6 O S w m c X V v d D t L Z X l D b 2 x 1 b W 5 O Y W 1 l c y Z x d W 9 0 O z p b X S w m c X V v d D t D b 2 x 1 b W 5 J Z G V u d G l 0 a W V z J n F 1 b 3 Q 7 O l s m c X V v d D t T Z W N 0 a W 9 u M S 9 U Y W J s Z S A x I C g x M C k v Q 2 h h b m d l Z C B U e X B l L n t D b 3 V u d H k s M H 0 m c X V v d D s s J n F 1 b 3 Q 7 U 2 V j d G l v b j E v V G F i b G U g M S A o M T A p L 0 N o Y W 5 n Z W Q g V H l w Z S 5 7 R k l Q U y B j b 2 R l W z E x X S w x f S Z x d W 9 0 O y w m c X V v d D t T Z W N 0 a W 9 u M S 9 U Y W J s Z S A x I C g x M C k v Q 2 h h b m d l Z C B U e X B l L n t D b 3 V u d H k g c 2 V h d F s 2 X V s x M l 0 s M n 0 m c X V v d D s s J n F 1 b 3 Q 7 U 2 V j d G l v b j E v V G F i b G U g M S A o M T A p L 0 N o Y W 5 n Z W Q g V H l w Z S 5 7 R X N 0 L l s 2 X V s x M l 0 s M 3 0 m c X V v d D s s J n F 1 b 3 Q 7 U 2 V j d G l v b j E v V G F i b G U g M S A o M T A p L 0 N o Y W 5 n Z W Q g V H l w Z S 5 7 S G l z d G 9 y e V s 2 X V s x M 1 0 s N H 0 m c X V v d D s s J n F 1 b 3 Q 7 U 2 V j d G l v b j E v V G F i b G U g M S A o M T A p L 0 N o Y W 5 n Z W Q g V H l w Z S 5 7 R X R 5 b W 9 s b 2 d 5 W z E z X S w 1 f S Z x d W 9 0 O y w m c X V v d D t T Z W N 0 a W 9 u M S 9 U Y W J s Z S A x I C g x M C k v Q 2 h h b m d l Z C B U e X B l L n t Q b 3 B 1 b G F 0 a W 9 u W z E 0 X S w 2 f S Z x d W 9 0 O y w m c X V v d D t T Z W N 0 a W 9 u M S 9 U Y W J s Z S A x I C g x M C k v Q 2 h h b m d l Z C B U e X B l L n t B c m V h W z E y X S w 3 f S Z x d W 9 0 O y w m c X V v d D t T Z W N 0 a W 9 u M S 9 U Y W J s Z S A x I C g x M C k v Q 2 h h b m d l Z C B U e X B l L n t N Y X A s O H 0 m c X V v d D t d L C Z x d W 9 0 O 1 J l b G F 0 a W 9 u c 2 h p c E l u Z m 8 m c X V v d D s 6 W 1 1 9 I i A v P j w v U 3 R h Y m x l R W 5 0 c m l l c z 4 8 L 0 l 0 Z W 0 + P E l 0 Z W 0 + P E l 0 Z W 1 M b 2 N h d G l v b j 4 8 S X R l b V R 5 c G U + R m 9 y b X V s Y T w v S X R l b V R 5 c G U + P E l 0 Z W 1 Q Y X R o P l N l Y 3 R p b 2 4 x L 1 R h Y m x l J T I w M S U y M C g x M C k v U 2 9 1 c m N l P C 9 J d G V t U G F 0 a D 4 8 L 0 l 0 Z W 1 M b 2 N h d G l v b j 4 8 U 3 R h Y m x l R W 5 0 c m l l c y A v P j w v S X R l b T 4 8 S X R l b T 4 8 S X R l b U x v Y 2 F 0 a W 9 u P j x J d G V t V H l w Z T 5 G b 3 J t d W x h P C 9 J d G V t V H l w Z T 4 8 S X R l b V B h d G g + U 2 V j d G l v b j E v V G F i b G U l M j A x J T I w K D E w K S 9 E Y X R h M T w v S X R l b V B h d G g + P C 9 J d G V t T G 9 j Y X R p b 2 4 + P F N 0 Y W J s Z U V u d H J p Z X M g L z 4 8 L 0 l 0 Z W 0 + P E l 0 Z W 0 + P E l 0 Z W 1 M b 2 N h d G l v b j 4 8 S X R l b V R 5 c G U + R m 9 y b X V s Y T w v S X R l b V R 5 c G U + P E l 0 Z W 1 Q Y X R o P l N l Y 3 R p b 2 4 x L 1 R h Y m x l J T I w M S U y M C g x M C k v Q 2 h h b m d l Z C U y M F R 5 c G U 8 L 0 l 0 Z W 1 Q Y X R o P j w v S X R l b U x v Y 2 F 0 a W 9 u P j x T d G F i b G V F b n R y a W V z I C 8 + P C 9 J d G V t P j x J d G V t P j x J d G V t T G 9 j Y X R p b 2 4 + P E l 0 Z W 1 U e X B l P k Z v c m 1 1 b G E 8 L 0 l 0 Z W 1 U e X B l P j x J d G V t U G F 0 a D 5 T Z W N 0 a W 9 u M S 9 U Y W J s Z S U y M D E l M j A o M T 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V 9 f M T E i I C 8 + P E V u d H J 5 I F R 5 c G U 9 I k Z p b G x l Z E N v b X B s Z X R l U m V z d W x 0 V G 9 X b 3 J r c 2 h l Z X Q i I F Z h b H V l P S J s M S I g L z 4 8 R W 5 0 c n k g V H l w Z T 0 i Q W R k Z W R U b 0 R h d G F N b 2 R l b C I g V m F s d W U 9 I m w w I i A v P j x F b n R y e S B U e X B l P S J G a W x s Q 2 9 1 b n Q i I F Z h b H V l P S J s N j g i I C 8 + P E V u d H J 5 I F R 5 c G U 9 I k Z p b G x F c n J v c k N v Z G U i I F Z h b H V l P S J z V W 5 r b m 9 3 b i I g L z 4 8 R W 5 0 c n k g V H l w Z T 0 i R m l s b E V y c m 9 y Q 2 9 1 b n Q i I F Z h b H V l P S J s M C I g L z 4 8 R W 5 0 c n k g V H l w Z T 0 i R m l s b E x h c 3 R V c G R h d G V k I i B W Y W x 1 Z T 0 i Z D I w M j A t M T E t M T B U M j A 6 N T Y 6 M z U u N D U x M z E 4 M V o i I C 8 + P E V u d H J 5 I F R 5 c G U 9 I k Z p b G x D b 2 x 1 b W 5 U e X B l c y I g V m F s d W U 9 I n N C Z 1 l H Q m d Z R 0 J n W U d C Z z 0 9 I i A v P j x F b n R y e S B U e X B l P S J G a W x s Q 2 9 s d W 1 u T m F t Z X M i I F Z h b H V l P S J z W y Z x d W 9 0 O 0 N v d W 5 0 e S Z x d W 9 0 O y w m c X V v d D t G S V B T I G N v Z G V b N 1 0 m c X V v d D s s J n F 1 b 3 Q 7 Q 2 9 1 b n R 5 I H N l Y X R b O F 0 m c X V v d D s s J n F 1 b 3 Q 7 R X N 0 L l s 0 X S Z x d W 9 0 O y w m c X V v d D t G b 3 J t Z W Q g Z n J v b V s 5 X S Z x d W 9 0 O y w m c X V v d D t F d H l t b 2 x v Z 3 l b N F 0 m c X V v d D s s J n F 1 b 3 Q 7 R G V u c 2 l 0 e S Z x d W 9 0 O y w m c X V v d D t Q b 3 B 1 b G F 0 a W 9 u W z E w X S Z x d W 9 0 O y w m c X V v d D t B c m V h W z V d W z h d J n F 1 b 3 Q 7 L C Z x d W 9 0 O 0 1 h 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S A x I C g x M S k v Q 2 h h b m d l Z C B U e X B l L n t D b 3 V u d H k s M H 0 m c X V v d D s s J n F 1 b 3 Q 7 U 2 V j d G l v b j E v V G F i b G U g M S A o M T E p L 0 N o Y W 5 n Z W Q g V H l w Z S 5 7 R k l Q U y B j b 2 R l W z d d L D F 9 J n F 1 b 3 Q 7 L C Z x d W 9 0 O 1 N l Y 3 R p b 2 4 x L 1 R h Y m x l I D E g K D E x K S 9 D a G F u Z 2 V k I F R 5 c G U u e 0 N v d W 5 0 e S B z Z W F 0 W z h d L D J 9 J n F 1 b 3 Q 7 L C Z x d W 9 0 O 1 N l Y 3 R p b 2 4 x L 1 R h Y m x l I D E g K D E x K S 9 D a G F u Z 2 V k I F R 5 c G U u e 0 V z d C 5 b N F 0 s M 3 0 m c X V v d D s s J n F 1 b 3 Q 7 U 2 V j d G l v b j E v V G F i b G U g M S A o M T E p L 0 N o Y W 5 n Z W Q g V H l w Z S 5 7 R m 9 y b W V k I G Z y b 2 1 b O V 0 s N H 0 m c X V v d D s s J n F 1 b 3 Q 7 U 2 V j d G l v b j E v V G F i b G U g M S A o M T E p L 0 N o Y W 5 n Z W Q g V H l w Z S 5 7 R X R 5 b W 9 s b 2 d 5 W z R d L D V 9 J n F 1 b 3 Q 7 L C Z x d W 9 0 O 1 N l Y 3 R p b 2 4 x L 1 R h Y m x l I D E g K D E x K S 9 D a G F u Z 2 V k I F R 5 c G U u e 0 R l b n N p d H k s N n 0 m c X V v d D s s J n F 1 b 3 Q 7 U 2 V j d G l v b j E v V G F i b G U g M S A o M T E p L 0 N o Y W 5 n Z W Q g V H l w Z S 5 7 U G 9 w d W x h d G l v b l s x M F 0 s N 3 0 m c X V v d D s s J n F 1 b 3 Q 7 U 2 V j d G l v b j E v V G F i b G U g M S A o M T E p L 0 N o Y W 5 n Z W Q g V H l w Z S 5 7 Q X J l Y V s 1 X V s 4 X S w 4 f S Z x d W 9 0 O y w m c X V v d D t T Z W N 0 a W 9 u M S 9 U Y W J s Z S A x I C g x M S k v Q 2 h h b m d l Z C B U e X B l L n t N Y X A s O X 0 m c X V v d D t d L C Z x d W 9 0 O 0 N v b H V t b k N v d W 5 0 J n F 1 b 3 Q 7 O j E w L C Z x d W 9 0 O 0 t l e U N v b H V t b k 5 h b W V z J n F 1 b 3 Q 7 O l t d L C Z x d W 9 0 O 0 N v b H V t b k l k Z W 5 0 a X R p Z X M m c X V v d D s 6 W y Z x d W 9 0 O 1 N l Y 3 R p b 2 4 x L 1 R h Y m x l I D E g K D E x K S 9 D a G F u Z 2 V k I F R 5 c G U u e 0 N v d W 5 0 e S w w f S Z x d W 9 0 O y w m c X V v d D t T Z W N 0 a W 9 u M S 9 U Y W J s Z S A x I C g x M S k v Q 2 h h b m d l Z C B U e X B l L n t G S V B T I G N v Z G V b N 1 0 s M X 0 m c X V v d D s s J n F 1 b 3 Q 7 U 2 V j d G l v b j E v V G F i b G U g M S A o M T E p L 0 N o Y W 5 n Z W Q g V H l w Z S 5 7 Q 2 9 1 b n R 5 I H N l Y X R b O F 0 s M n 0 m c X V v d D s s J n F 1 b 3 Q 7 U 2 V j d G l v b j E v V G F i b G U g M S A o M T E p L 0 N o Y W 5 n Z W Q g V H l w Z S 5 7 R X N 0 L l s 0 X S w z f S Z x d W 9 0 O y w m c X V v d D t T Z W N 0 a W 9 u M S 9 U Y W J s Z S A x I C g x M S k v Q 2 h h b m d l Z C B U e X B l L n t G b 3 J t Z W Q g Z n J v b V s 5 X S w 0 f S Z x d W 9 0 O y w m c X V v d D t T Z W N 0 a W 9 u M S 9 U Y W J s Z S A x I C g x M S k v Q 2 h h b m d l Z C B U e X B l L n t F d H l t b 2 x v Z 3 l b N F 0 s N X 0 m c X V v d D s s J n F 1 b 3 Q 7 U 2 V j d G l v b j E v V G F i b G U g M S A o M T E p L 0 N o Y W 5 n Z W Q g V H l w Z S 5 7 R G V u c 2 l 0 e S w 2 f S Z x d W 9 0 O y w m c X V v d D t T Z W N 0 a W 9 u M S 9 U Y W J s Z S A x I C g x M S k v Q 2 h h b m d l Z C B U e X B l L n t Q b 3 B 1 b G F 0 a W 9 u W z E w X S w 3 f S Z x d W 9 0 O y w m c X V v d D t T Z W N 0 a W 9 u M S 9 U Y W J s Z S A x I C g x M S k v Q 2 h h b m d l Z C B U e X B l L n t B c m V h W z V d W z h d L D h 9 J n F 1 b 3 Q 7 L C Z x d W 9 0 O 1 N l Y 3 R p b 2 4 x L 1 R h Y m x l I D E g K D E x K S 9 D a G F u Z 2 V k I F R 5 c G U u e 0 1 h c C w 5 f S Z x d W 9 0 O 1 0 s J n F 1 b 3 Q 7 U m V s Y X R p b 2 5 z a G l w S W 5 m b y Z x d W 9 0 O z p b X X 0 i I C 8 + P C 9 T d G F i b G V F b n R y a W V z P j w v S X R l b T 4 8 S X R l b T 4 8 S X R l b U x v Y 2 F 0 a W 9 u P j x J d G V t V H l w Z T 5 G b 3 J t d W x h P C 9 J d G V t V H l w Z T 4 8 S X R l b V B h d G g + U 2 V j d G l v b j E v V G F i b G U l M j A x J T I w K D E x K S 9 T b 3 V y Y 2 U 8 L 0 l 0 Z W 1 Q Y X R o P j w v S X R l b U x v Y 2 F 0 a W 9 u P j x T d G F i b G V F b n R y a W V z I C 8 + P C 9 J d G V t P j x J d G V t P j x J d G V t T G 9 j Y X R p b 2 4 + P E l 0 Z W 1 U e X B l P k Z v c m 1 1 b G E 8 L 0 l 0 Z W 1 U e X B l P j x J d G V t U G F 0 a D 5 T Z W N 0 a W 9 u M S 9 U Y W J s Z S U y M D E l M j A o M T E p L 0 R h d G E x P C 9 J d G V t U G F 0 a D 4 8 L 0 l 0 Z W 1 M b 2 N h d G l v b j 4 8 U 3 R h Y m x l R W 5 0 c m l l c y A v P j w v S X R l b T 4 8 S X R l b T 4 8 S X R l b U x v Y 2 F 0 a W 9 u P j x J d G V t V H l w Z T 5 G b 3 J t d W x h P C 9 J d G V t V H l w Z T 4 8 S X R l b V B h d G g + U 2 V j d G l v b j E v V G F i b G U l M j A x J T I w K D E x K S 9 D a G F u Z 2 V k J T I w V H l w Z T w v S X R l b V B h d G g + P C 9 J d G V t T G 9 j Y X R p b 2 4 + P F N 0 Y W J s Z U V u d H J p Z X M g L z 4 8 L 0 l 0 Z W 0 + P E l 0 Z W 0 + P E l 0 Z W 1 M b 2 N h d G l v b j 4 8 S X R l b V R 5 c G U + R m 9 y b X V s Y T w v S X R l b V R 5 c G U + P E l 0 Z W 1 Q Y X R o P l N l Y 3 R p b 2 4 x L 1 R h Y m x l J T I w M S U y M C g x 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x M i I g L z 4 8 R W 5 0 c n k g V H l w Z T 0 i R m l s b G V k Q 2 9 t c G x l d G V S Z X N 1 b H R U b 1 d v c m t z a G V l d C I g V m F s d W U 9 I m w x I i A v P j x F b n R y e S B U e X B l P S J B Z G R l Z F R v R G F 0 Y U 1 v Z G V s I i B W Y W x 1 Z T 0 i b D A i I C 8 + P E V u d H J 5 I F R 5 c G U 9 I k Z p b G x D b 3 V u d C I g V m F s d W U 9 I m w x N j A i I C 8 + P E V u d H J 5 I F R 5 c G U 9 I k Z p b G x F c n J v c k N v Z G U i I F Z h b H V l P S J z V W 5 r b m 9 3 b i I g L z 4 8 R W 5 0 c n k g V H l w Z T 0 i R m l s b E V y c m 9 y Q 2 9 1 b n Q i I F Z h b H V l P S J s M C I g L z 4 8 R W 5 0 c n k g V H l w Z T 0 i R m l s b E x h c 3 R V c G R h d G V k I i B W Y W x 1 Z T 0 i Z D I w M j A t M T E t M T B U M j A 6 N T c 6 M j M u N z c y N z Q 1 M l o i I C 8 + P E V u d H J 5 I F R 5 c G U 9 I k Z p b G x D b 2 x 1 b W 5 U e X B l c y I g V m F s d W U 9 I n N C Z 1 l H Q m d Z R 0 J n W U d C Z z 0 9 I i A v P j x F b n R y e S B U e X B l P S J G a W x s Q 2 9 s d W 1 u T m F t Z X M i I F Z h b H V l P S J z W y Z x d W 9 0 O 0 N v d W 5 0 e S Z x d W 9 0 O y w m c X V v d D t G S V B T I G N v Z G V b O V 0 m c X V v d D s s J n F 1 b 3 Q 7 Q 2 9 1 b n R 5 I H N l Y X R b M T B d J n F 1 b 3 Q 7 L C Z x d W 9 0 O 0 V z d C 5 b M T B d J n F 1 b 3 Q 7 L C Z x d W 9 0 O 0 9 y a W d p b l s x M V 0 m c X V v d D s s J n F 1 b 3 Q 7 R X R 5 b W 9 s b 2 d 5 W z E x X S Z x d W 9 0 O y w m c X V v d D t E Z W 5 z a X R 5 J n F 1 b 3 Q 7 L C Z x d W 9 0 O 1 B v c H V s Y X R p b 2 5 b M T J d J n F 1 b 3 Q 7 L C Z x d W 9 0 O 0 F y Z W F b M T B d J n F 1 b 3 Q 7 L C Z x d W 9 0 O 0 1 h 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S A x I C g x M i k v Q 2 h h b m d l Z C B U e X B l L n t D b 3 V u d H k s M H 0 m c X V v d D s s J n F 1 b 3 Q 7 U 2 V j d G l v b j E v V G F i b G U g M S A o M T I p L 0 N o Y W 5 n Z W Q g V H l w Z S 5 7 R k l Q U y B j b 2 R l W z l d L D F 9 J n F 1 b 3 Q 7 L C Z x d W 9 0 O 1 N l Y 3 R p b 2 4 x L 1 R h Y m x l I D E g K D E y K S 9 D a G F u Z 2 V k I F R 5 c G U u e 0 N v d W 5 0 e S B z Z W F 0 W z E w X S w y f S Z x d W 9 0 O y w m c X V v d D t T Z W N 0 a W 9 u M S 9 U Y W J s Z S A x I C g x M i k v Q 2 h h b m d l Z C B U e X B l L n t F c 3 Q u W z E w X S w z f S Z x d W 9 0 O y w m c X V v d D t T Z W N 0 a W 9 u M S 9 U Y W J s Z S A x I C g x M i k v Q 2 h h b m d l Z C B U e X B l L n t P c m l n a W 5 b M T F d L D R 9 J n F 1 b 3 Q 7 L C Z x d W 9 0 O 1 N l Y 3 R p b 2 4 x L 1 R h Y m x l I D E g K D E y K S 9 D a G F u Z 2 V k I F R 5 c G U u e 0 V 0 e W 1 v b G 9 n e V s x M V 0 s N X 0 m c X V v d D s s J n F 1 b 3 Q 7 U 2 V j d G l v b j E v V G F i b G U g M S A o M T I p L 0 N o Y W 5 n Z W Q g V H l w Z S 5 7 R G V u c 2 l 0 e S w 2 f S Z x d W 9 0 O y w m c X V v d D t T Z W N 0 a W 9 u M S 9 U Y W J s Z S A x I C g x M i k v Q 2 h h b m d l Z C B U e X B l L n t Q b 3 B 1 b G F 0 a W 9 u W z E y X S w 3 f S Z x d W 9 0 O y w m c X V v d D t T Z W N 0 a W 9 u M S 9 U Y W J s Z S A x I C g x M i k v Q 2 h h b m d l Z C B U e X B l L n t B c m V h W z E w X S w 4 f S Z x d W 9 0 O y w m c X V v d D t T Z W N 0 a W 9 u M S 9 U Y W J s Z S A x I C g x M i k v Q 2 h h b m d l Z C B U e X B l L n t N Y X A s O X 0 m c X V v d D t d L C Z x d W 9 0 O 0 N v b H V t b k N v d W 5 0 J n F 1 b 3 Q 7 O j E w L C Z x d W 9 0 O 0 t l e U N v b H V t b k 5 h b W V z J n F 1 b 3 Q 7 O l t d L C Z x d W 9 0 O 0 N v b H V t b k l k Z W 5 0 a X R p Z X M m c X V v d D s 6 W y Z x d W 9 0 O 1 N l Y 3 R p b 2 4 x L 1 R h Y m x l I D E g K D E y K S 9 D a G F u Z 2 V k I F R 5 c G U u e 0 N v d W 5 0 e S w w f S Z x d W 9 0 O y w m c X V v d D t T Z W N 0 a W 9 u M S 9 U Y W J s Z S A x I C g x M i k v Q 2 h h b m d l Z C B U e X B l L n t G S V B T I G N v Z G V b O V 0 s M X 0 m c X V v d D s s J n F 1 b 3 Q 7 U 2 V j d G l v b j E v V G F i b G U g M S A o M T I p L 0 N o Y W 5 n Z W Q g V H l w Z S 5 7 Q 2 9 1 b n R 5 I H N l Y X R b M T B d L D J 9 J n F 1 b 3 Q 7 L C Z x d W 9 0 O 1 N l Y 3 R p b 2 4 x L 1 R h Y m x l I D E g K D E y K S 9 D a G F u Z 2 V k I F R 5 c G U u e 0 V z d C 5 b M T B d L D N 9 J n F 1 b 3 Q 7 L C Z x d W 9 0 O 1 N l Y 3 R p b 2 4 x L 1 R h Y m x l I D E g K D E y K S 9 D a G F u Z 2 V k I F R 5 c G U u e 0 9 y a W d p b l s x M V 0 s N H 0 m c X V v d D s s J n F 1 b 3 Q 7 U 2 V j d G l v b j E v V G F i b G U g M S A o M T I p L 0 N o Y W 5 n Z W Q g V H l w Z S 5 7 R X R 5 b W 9 s b 2 d 5 W z E x X S w 1 f S Z x d W 9 0 O y w m c X V v d D t T Z W N 0 a W 9 u M S 9 U Y W J s Z S A x I C g x M i k v Q 2 h h b m d l Z C B U e X B l L n t E Z W 5 z a X R 5 L D Z 9 J n F 1 b 3 Q 7 L C Z x d W 9 0 O 1 N l Y 3 R p b 2 4 x L 1 R h Y m x l I D E g K D E y K S 9 D a G F u Z 2 V k I F R 5 c G U u e 1 B v c H V s Y X R p b 2 5 b M T J d L D d 9 J n F 1 b 3 Q 7 L C Z x d W 9 0 O 1 N l Y 3 R p b 2 4 x L 1 R h Y m x l I D E g K D E y K S 9 D a G F u Z 2 V k I F R 5 c G U u e 0 F y Z W F b M T B d L D h 9 J n F 1 b 3 Q 7 L C Z x d W 9 0 O 1 N l Y 3 R p b 2 4 x L 1 R h Y m x l I D E g K D E y K S 9 D a G F u Z 2 V k I F R 5 c G U u e 0 1 h c C w 5 f S Z x d W 9 0 O 1 0 s J n F 1 b 3 Q 7 U m V s Y X R p b 2 5 z a G l w S W 5 m b y Z x d W 9 0 O z p b X X 0 i I C 8 + P C 9 T d G F i b G V F b n R y a W V z P j w v S X R l b T 4 8 S X R l b T 4 8 S X R l b U x v Y 2 F 0 a W 9 u P j x J d G V t V H l w Z T 5 G b 3 J t d W x h P C 9 J d G V t V H l w Z T 4 8 S X R l b V B h d G g + U 2 V j d G l v b j E v V G F i b G U l M j A x J T I w K D E y K S 9 T b 3 V y Y 2 U 8 L 0 l 0 Z W 1 Q Y X R o P j w v S X R l b U x v Y 2 F 0 a W 9 u P j x T d G F i b G V F b n R y a W V z I C 8 + P C 9 J d G V t P j x J d G V t P j x J d G V t T G 9 j Y X R p b 2 4 + P E l 0 Z W 1 U e X B l P k Z v c m 1 1 b G E 8 L 0 l 0 Z W 1 U e X B l P j x J d G V t U G F 0 a D 5 T Z W N 0 a W 9 u M S 9 U Y W J s Z S U y M D E l M j A o M T I p L 0 R h d G E x P C 9 J d G V t U G F 0 a D 4 8 L 0 l 0 Z W 1 M b 2 N h d G l v b j 4 8 U 3 R h Y m x l R W 5 0 c m l l c y A v P j w v S X R l b T 4 8 S X R l b T 4 8 S X R l b U x v Y 2 F 0 a W 9 u P j x J d G V t V H l w Z T 5 G b 3 J t d W x h P C 9 J d G V t V H l w Z T 4 8 S X R l b V B h d G g + U 2 V j d G l v b j E v V G F i b G U l M j A x J T I w K D E y K S 9 D a G F u Z 2 V k J T I w V H l w Z T w v S X R l b V B h d G g + P C 9 J d G V t T G 9 j Y X R p b 2 4 + P F N 0 Y W J s Z U V u d H J p Z X M g L z 4 8 L 0 l 0 Z W 0 + P E l 0 Z W 0 + P E l 0 Z W 1 M b 2 N h d G l v b j 4 8 S X R l b V R 5 c G U + R m 9 y b X V s Y T w v S X R l b V R 5 c G U + P E l 0 Z W 1 Q Y X R o P l N l Y 3 R p b 2 4 x L 1 R h Y m x l J T I w M S U y M C g x 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x 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w L T E x L T E w V D I w O j U 5 O j Q 5 L j I 0 N D g z N D B a I i A v P j x F b n R y e S B U e X B l P S J G a W x s Q 2 9 s d W 1 u V H l w Z X M i I F Z h b H V l P S J z Q m d Z R 0 J n W U d C Z 1 l H I i A v P j x F b n R y e S B U e X B l P S J G a W x s Q 2 9 s d W 1 u T m F t Z X M i I F Z h b H V l P S J z W y Z x d W 9 0 O 0 N v d W 5 0 e S Z x d W 9 0 O y w m c X V v d D t G S V B T I G N v Z G V b N l 0 m c X V v d D s s J n F 1 b 3 Q 7 Q 2 9 1 b n R 5 I H N l Y X R b N 1 0 m c X V v d D s s J n F 1 b 3 Q 7 R X N 0 L l s 3 X S Z x d W 9 0 O y w m c X V v d D t F d H l t b 2 x v Z 3 k m c X V v d D s s J n F 1 b 3 Q 7 S X N s Y W 5 k K H M p J n F 1 b 3 Q 7 L C Z x d W 9 0 O 1 B v c H V s Y X R p b 2 5 b O F 0 m c X V v d D s s J n F 1 b 3 Q 7 Q X J l Y V s 4 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I C g x M y k v Q 2 h h b m d l Z C B U e X B l L n t D b 3 V u d H k s M H 0 m c X V v d D s s J n F 1 b 3 Q 7 U 2 V j d G l v b j E v V G F i b G U g M S A o M T M p L 0 N o Y W 5 n Z W Q g V H l w Z S 5 7 R k l Q U y B j b 2 R l W z Z d L D F 9 J n F 1 b 3 Q 7 L C Z x d W 9 0 O 1 N l Y 3 R p b 2 4 x L 1 R h Y m x l I D E g K D E z K S 9 D a G F u Z 2 V k I F R 5 c G U u e 0 N v d W 5 0 e S B z Z W F 0 W z d d L D J 9 J n F 1 b 3 Q 7 L C Z x d W 9 0 O 1 N l Y 3 R p b 2 4 x L 1 R h Y m x l I D E g K D E z K S 9 D a G F u Z 2 V k I F R 5 c G U u e 0 V z d C 5 b N 1 0 s M 3 0 m c X V v d D s s J n F 1 b 3 Q 7 U 2 V j d G l v b j E v V G F i b G U g M S A o M T M p L 0 N o Y W 5 n Z W Q g V H l w Z S 5 7 R X R 5 b W 9 s b 2 d 5 L D R 9 J n F 1 b 3 Q 7 L C Z x d W 9 0 O 1 N l Y 3 R p b 2 4 x L 1 R h Y m x l I D E g K D E z K S 9 D a G F u Z 2 V k I F R 5 c G U u e 0 l z b G F u Z C h z K S w 1 f S Z x d W 9 0 O y w m c X V v d D t T Z W N 0 a W 9 u M S 9 U Y W J s Z S A x I C g x M y k v Q 2 h h b m d l Z C B U e X B l L n t Q b 3 B 1 b G F 0 a W 9 u W z h d L D Z 9 J n F 1 b 3 Q 7 L C Z x d W 9 0 O 1 N l Y 3 R p b 2 4 x L 1 R h Y m x l I D E g K D E z K S 9 D a G F u Z 2 V k I F R 5 c G U u e 0 F y Z W F b O F 0 s N 3 0 m c X V v d D s s J n F 1 b 3 Q 7 U 2 V j d G l v b j E v V G F i b G U g M S A o M T M p L 0 N o Y W 5 n Z W Q g V H l w Z S 5 7 T W F w L D h 9 J n F 1 b 3 Q 7 X S w m c X V v d D t D b 2 x 1 b W 5 D b 3 V u d C Z x d W 9 0 O z o 5 L C Z x d W 9 0 O 0 t l e U N v b H V t b k 5 h b W V z J n F 1 b 3 Q 7 O l t d L C Z x d W 9 0 O 0 N v b H V t b k l k Z W 5 0 a X R p Z X M m c X V v d D s 6 W y Z x d W 9 0 O 1 N l Y 3 R p b 2 4 x L 1 R h Y m x l I D E g K D E z K S 9 D a G F u Z 2 V k I F R 5 c G U u e 0 N v d W 5 0 e S w w f S Z x d W 9 0 O y w m c X V v d D t T Z W N 0 a W 9 u M S 9 U Y W J s Z S A x I C g x M y k v Q 2 h h b m d l Z C B U e X B l L n t G S V B T I G N v Z G V b N l 0 s M X 0 m c X V v d D s s J n F 1 b 3 Q 7 U 2 V j d G l v b j E v V G F i b G U g M S A o M T M p L 0 N o Y W 5 n Z W Q g V H l w Z S 5 7 Q 2 9 1 b n R 5 I H N l Y X R b N 1 0 s M n 0 m c X V v d D s s J n F 1 b 3 Q 7 U 2 V j d G l v b j E v V G F i b G U g M S A o M T M p L 0 N o Y W 5 n Z W Q g V H l w Z S 5 7 R X N 0 L l s 3 X S w z f S Z x d W 9 0 O y w m c X V v d D t T Z W N 0 a W 9 u M S 9 U Y W J s Z S A x I C g x M y k v Q 2 h h b m d l Z C B U e X B l L n t F d H l t b 2 x v Z 3 k s N H 0 m c X V v d D s s J n F 1 b 3 Q 7 U 2 V j d G l v b j E v V G F i b G U g M S A o M T M p L 0 N o Y W 5 n Z W Q g V H l w Z S 5 7 S X N s Y W 5 k K H M p L D V 9 J n F 1 b 3 Q 7 L C Z x d W 9 0 O 1 N l Y 3 R p b 2 4 x L 1 R h Y m x l I D E g K D E z K S 9 D a G F u Z 2 V k I F R 5 c G U u e 1 B v c H V s Y X R p b 2 5 b O F 0 s N n 0 m c X V v d D s s J n F 1 b 3 Q 7 U 2 V j d G l v b j E v V G F i b G U g M S A o M T M p L 0 N o Y W 5 n Z W Q g V H l w Z S 5 7 Q X J l Y V s 4 X S w 3 f S Z x d W 9 0 O y w m c X V v d D t T Z W N 0 a W 9 u M S 9 U Y W J s Z S A x I C g x M y k v Q 2 h h b m d l Z C B U e X B l L n t N Y X A s O H 0 m c X V v d D t d L C Z x d W 9 0 O 1 J l b G F 0 a W 9 u c 2 h p c E l u Z m 8 m c X V v d D s 6 W 1 1 9 I i A v P j w v U 3 R h Y m x l R W 5 0 c m l l c z 4 8 L 0 l 0 Z W 0 + P E l 0 Z W 0 + P E l 0 Z W 1 M b 2 N h d G l v b j 4 8 S X R l b V R 5 c G U + R m 9 y b X V s Y T w v S X R l b V R 5 c G U + P E l 0 Z W 1 Q Y X R o P l N l Y 3 R p b 2 4 x L 1 R h Y m x l J T I w M S U y M C g x M y k v U 2 9 1 c m N l P C 9 J d G V t U G F 0 a D 4 8 L 0 l 0 Z W 1 M b 2 N h d G l v b j 4 8 U 3 R h Y m x l R W 5 0 c m l l c y A v P j w v S X R l b T 4 8 S X R l b T 4 8 S X R l b U x v Y 2 F 0 a W 9 u P j x J d G V t V H l w Z T 5 G b 3 J t d W x h P C 9 J d G V t V H l w Z T 4 8 S X R l b V B h d G g + U 2 V j d G l v b j E v V G F i b G U l M j A x J T I w K D E z K S 9 E Y X R h M T w v S X R l b V B h d G g + P C 9 J d G V t T G 9 j Y X R p b 2 4 + P F N 0 Y W J s Z U V u d H J p Z X M g L z 4 8 L 0 l 0 Z W 0 + P E l 0 Z W 0 + P E l 0 Z W 1 M b 2 N h d G l v b j 4 8 S X R l b V R 5 c G U + R m 9 y b X V s Y T w v S X R l b V R 5 c G U + P E l 0 Z W 1 Q Y X R o P l N l Y 3 R p b 2 4 x L 1 R h Y m x l J T I w M S U y M C g x M y k v Q 2 h h b m d l Z C U y M F R 5 c G U 8 L 0 l 0 Z W 1 Q Y X R o P j w v S X R l b U x v Y 2 F 0 a W 9 u P j x T d G F i b G V F b n R y a W V z I C 8 + P C 9 J d G V t P j x J d G V t P j x J d G V t T G 9 j Y X R p b 2 4 + P E l 0 Z W 1 U e X B l P k Z v c m 1 1 b G E 8 L 0 l 0 Z W 1 U e X B l P j x J d G V t U G F 0 a D 5 T Z W N 0 a W 9 u M S 9 U Y W J s Z S U y M D E l M j A o M T 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V 9 f M T Q 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A t M T E t M T B U M j E 6 M D A 6 M z U u M j I y M z I 1 M V o i I C 8 + P E V u d H J 5 I F R 5 c G U 9 I k Z p b G x D b 2 x 1 b W 5 U e X B l c y I g V m F s d W U 9 I n N C Z 1 l H Q m d Z R 0 J n W U d C Z z 0 9 I i A v P j x F b n R y e S B U e X B l P S J G a W x s Q 2 9 s d W 1 u T m F t Z X M i I F Z h b H V l P S J z W y Z x d W 9 0 O 0 N v d W 5 0 e S Z x d W 9 0 O y w m c X V v d D t G S V B T I G N v Z G V b M V 0 m c X V v d D s s J n F 1 b 3 Q 7 Q 2 9 1 b n R 5 I H N l Y X R b M l 0 m c X V v d D s s J n F 1 b 3 Q 7 R X N 0 L l s y X S Z x d W 9 0 O y w m c X V v d D t P c m l n a W 5 b M 1 0 m c X V v d D s s J n F 1 b 3 Q 7 T G l j Z W 5 z Z S B Q b G F 0 Z S B E Z X N p Z 2 5 h d G 9 y W z R d J n F 1 b 3 Q 7 L C Z x d W 9 0 O 0 V 0 e W 1 v b G 9 n e S B b N V 0 m c X V v d D s s J n F 1 b 3 Q 7 U G 9 w d W x h d G l v b l s y X V s 2 X S Z x d W 9 0 O y w m c X V v d D t B c m V h W z J d J n F 1 b 3 Q 7 L C Z x d W 9 0 O 0 1 h 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S A x I C g x N C k v Q 2 h h b m d l Z C B U e X B l L n t D b 3 V u d H k s M H 0 m c X V v d D s s J n F 1 b 3 Q 7 U 2 V j d G l v b j E v V G F i b G U g M S A o M T Q p L 0 N o Y W 5 n Z W Q g V H l w Z S 5 7 R k l Q U y B j b 2 R l W z F d L D F 9 J n F 1 b 3 Q 7 L C Z x d W 9 0 O 1 N l Y 3 R p b 2 4 x L 1 R h Y m x l I D E g K D E 0 K S 9 D a G F u Z 2 V k I F R 5 c G U u e 0 N v d W 5 0 e S B z Z W F 0 W z J d L D J 9 J n F 1 b 3 Q 7 L C Z x d W 9 0 O 1 N l Y 3 R p b 2 4 x L 1 R h Y m x l I D E g K D E 0 K S 9 D a G F u Z 2 V k I F R 5 c G U u e 0 V z d C 5 b M l 0 s M 3 0 m c X V v d D s s J n F 1 b 3 Q 7 U 2 V j d G l v b j E v V G F i b G U g M S A o M T Q p L 0 N o Y W 5 n Z W Q g V H l w Z S 5 7 T 3 J p Z 2 l u W z N d L D R 9 J n F 1 b 3 Q 7 L C Z x d W 9 0 O 1 N l Y 3 R p b 2 4 x L 1 R h Y m x l I D E g K D E 0 K S 9 D a G F u Z 2 V k I F R 5 c G U u e 0 x p Y 2 V u c 2 U g U G x h d G U g R G V z a W d u Y X R v c l s 0 X S w 1 f S Z x d W 9 0 O y w m c X V v d D t T Z W N 0 a W 9 u M S 9 U Y W J s Z S A x I C g x N C k v Q 2 h h b m d l Z C B U e X B l L n t F d H l t b 2 x v Z 3 k g W z V d L D Z 9 J n F 1 b 3 Q 7 L C Z x d W 9 0 O 1 N l Y 3 R p b 2 4 x L 1 R h Y m x l I D E g K D E 0 K S 9 D a G F u Z 2 V k I F R 5 c G U u e 1 B v c H V s Y X R p b 2 5 b M l 1 b N l 0 s N 3 0 m c X V v d D s s J n F 1 b 3 Q 7 U 2 V j d G l v b j E v V G F i b G U g M S A o M T Q p L 0 N o Y W 5 n Z W Q g V H l w Z S 5 7 Q X J l Y V s y X S w 4 f S Z x d W 9 0 O y w m c X V v d D t T Z W N 0 a W 9 u M S 9 U Y W J s Z S A x I C g x N C k v Q 2 h h b m d l Z C B U e X B l L n t N Y X A s O X 0 m c X V v d D t d L C Z x d W 9 0 O 0 N v b H V t b k N v d W 5 0 J n F 1 b 3 Q 7 O j E w L C Z x d W 9 0 O 0 t l e U N v b H V t b k 5 h b W V z J n F 1 b 3 Q 7 O l t d L C Z x d W 9 0 O 0 N v b H V t b k l k Z W 5 0 a X R p Z X M m c X V v d D s 6 W y Z x d W 9 0 O 1 N l Y 3 R p b 2 4 x L 1 R h Y m x l I D E g K D E 0 K S 9 D a G F u Z 2 V k I F R 5 c G U u e 0 N v d W 5 0 e S w w f S Z x d W 9 0 O y w m c X V v d D t T Z W N 0 a W 9 u M S 9 U Y W J s Z S A x I C g x N C k v Q 2 h h b m d l Z C B U e X B l L n t G S V B T I G N v Z G V b M V 0 s M X 0 m c X V v d D s s J n F 1 b 3 Q 7 U 2 V j d G l v b j E v V G F i b G U g M S A o M T Q p L 0 N o Y W 5 n Z W Q g V H l w Z S 5 7 Q 2 9 1 b n R 5 I H N l Y X R b M l 0 s M n 0 m c X V v d D s s J n F 1 b 3 Q 7 U 2 V j d G l v b j E v V G F i b G U g M S A o M T Q p L 0 N o Y W 5 n Z W Q g V H l w Z S 5 7 R X N 0 L l s y X S w z f S Z x d W 9 0 O y w m c X V v d D t T Z W N 0 a W 9 u M S 9 U Y W J s Z S A x I C g x N C k v Q 2 h h b m d l Z C B U e X B l L n t P c m l n a W 5 b M 1 0 s N H 0 m c X V v d D s s J n F 1 b 3 Q 7 U 2 V j d G l v b j E v V G F i b G U g M S A o M T Q p L 0 N o Y W 5 n Z W Q g V H l w Z S 5 7 T G l j Z W 5 z Z S B Q b G F 0 Z S B E Z X N p Z 2 5 h d G 9 y W z R d L D V 9 J n F 1 b 3 Q 7 L C Z x d W 9 0 O 1 N l Y 3 R p b 2 4 x L 1 R h Y m x l I D E g K D E 0 K S 9 D a G F u Z 2 V k I F R 5 c G U u e 0 V 0 e W 1 v b G 9 n e S B b N V 0 s N n 0 m c X V v d D s s J n F 1 b 3 Q 7 U 2 V j d G l v b j E v V G F i b G U g M S A o M T Q p L 0 N o Y W 5 n Z W Q g V H l w Z S 5 7 U G 9 w d W x h d G l v b l s y X V s 2 X S w 3 f S Z x d W 9 0 O y w m c X V v d D t T Z W N 0 a W 9 u M S 9 U Y W J s Z S A x I C g x N C k v Q 2 h h b m d l Z C B U e X B l L n t B c m V h W z J d L D h 9 J n F 1 b 3 Q 7 L C Z x d W 9 0 O 1 N l Y 3 R p b 2 4 x L 1 R h Y m x l I D E g K D E 0 K S 9 D a G F u Z 2 V k I F R 5 c G U u e 0 1 h c C w 5 f S Z x d W 9 0 O 1 0 s J n F 1 b 3 Q 7 U m V s Y X R p b 2 5 z a G l w S W 5 m b y Z x d W 9 0 O z p b X X 0 i I C 8 + P C 9 T d G F i b G V F b n R y a W V z P j w v S X R l b T 4 8 S X R l b T 4 8 S X R l b U x v Y 2 F 0 a W 9 u P j x J d G V t V H l w Z T 5 G b 3 J t d W x h P C 9 J d G V t V H l w Z T 4 8 S X R l b V B h d G g + U 2 V j d G l v b j E v V G F i b G U l M j A x J T I w K D E 0 K S 9 T b 3 V y Y 2 U 8 L 0 l 0 Z W 1 Q Y X R o P j w v S X R l b U x v Y 2 F 0 a W 9 u P j x T d G F i b G V F b n R y a W V z I C 8 + P C 9 J d G V t P j x J d G V t P j x J d G V t T G 9 j Y X R p b 2 4 + P E l 0 Z W 1 U e X B l P k Z v c m 1 1 b G E 8 L 0 l 0 Z W 1 U e X B l P j x J d G V t U G F 0 a D 5 T Z W N 0 a W 9 u M S 9 U Y W J s Z S U y M D E l M j A o M T Q p L 0 R h d G E x P C 9 J d G V t U G F 0 a D 4 8 L 0 l 0 Z W 1 M b 2 N h d G l v b j 4 8 U 3 R h Y m x l R W 5 0 c m l l c y A v P j w v S X R l b T 4 8 S X R l b T 4 8 S X R l b U x v Y 2 F 0 a W 9 u P j x J d G V t V H l w Z T 5 G b 3 J t d W x h P C 9 J d G V t V H l w Z T 4 8 S X R l b V B h d G g + U 2 V j d G l v b j E v V G F i b G U l M j A x J T I w K D E 0 K S 9 D a G F u Z 2 V k J T I w V H l w Z T w v S X R l b V B h d G g + P C 9 J d G V t T G 9 j Y X R p b 2 4 + P F N 0 Y W J s Z U V u d H J p Z X M g L z 4 8 L 0 l 0 Z W 0 + P E l 0 Z W 0 + P E l 0 Z W 1 M b 2 N h d G l v b j 4 8 S X R l b V R 5 c G U + R m 9 y b X V s Y T w v S X R l b V R 5 c G U + P E l 0 Z W 1 Q Y X R o P l N l Y 3 R p b 2 4 x L 1 R h Y m x l J T I w M S U y M C g x 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x N S I g L z 4 8 R W 5 0 c n k g V H l w Z T 0 i R m l s b G V k Q 2 9 t c G x l d G V S Z X N 1 b H R U b 1 d v c m t z a G V l d C I g V m F s d W U 9 I m w x I i A v P j x F b n R y e S B U e X B l P S J B Z G R l Z F R v R G F 0 Y U 1 v Z G V s I i B W Y W x 1 Z T 0 i b D A i I C 8 + P E V u d H J 5 I F R 5 c G U 9 I k Z p b G x D b 3 V u d C I g V m F s d W U 9 I m w x M D M i I C 8 + P E V u d H J 5 I F R 5 c G U 9 I k Z p b G x F c n J v c k N v Z G U i I F Z h b H V l P S J z V W 5 r b m 9 3 b i I g L z 4 8 R W 5 0 c n k g V H l w Z T 0 i R m l s b E V y c m 9 y Q 2 9 1 b n Q i I F Z h b H V l P S J s M C I g L z 4 8 R W 5 0 c n k g V H l w Z T 0 i R m l s b E x h c 3 R V c G R h d G V k I i B W Y W x 1 Z T 0 i Z D I w M j A t M T E t M T B U M j E 6 M D g 6 M T E u O T A 1 N j A x O F o i I C 8 + P E V u d H J 5 I F R 5 c G U 9 I k Z p b G x D b 2 x 1 b W 5 U e X B l c y I g V m F s d W U 9 I n N C Z 1 l H Q m d Z R 0 J n W U c i I C 8 + P E V u d H J 5 I F R 5 c G U 9 I k Z p b G x D b 2 x 1 b W 5 O Y W 1 l c y I g V m F s d W U 9 I n N b J n F 1 b 3 Q 7 Q 2 9 1 b n R 5 J n F 1 b 3 Q 7 L C Z x d W 9 0 O 0 Z J U F M g Y 2 9 k Z V s x X S Z x d W 9 0 O y w m c X V v d D t D b 3 V u d H k g c 2 V h d F s y X S Z x d W 9 0 O y w m c X V v d D t F c 3 Q u W z J d J n F 1 b 3 Q 7 L C Z x d W 9 0 O 0 9 y a W d p b i Z x d W 9 0 O y w m c X V v d D t F d H l t b 2 x v Z 3 l b M 1 1 b N F 0 m c X V v d D s s J n F 1 b 3 Q 7 U G 9 w d W x h d G l v b l s y X S Z x d W 9 0 O y w m c X V v d D t B c m V h W z J d J n F 1 b 3 Q 7 L C Z x d W 9 0 O 0 1 h c 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g K D E 1 K S 9 D a G F u Z 2 V k I F R 5 c G U u e 0 N v d W 5 0 e S w w f S Z x d W 9 0 O y w m c X V v d D t T Z W N 0 a W 9 u M S 9 U Y W J s Z S A x I C g x N S k v Q 2 h h b m d l Z C B U e X B l L n t G S V B T I G N v Z G V b M V 0 s M X 0 m c X V v d D s s J n F 1 b 3 Q 7 U 2 V j d G l v b j E v V G F i b G U g M S A o M T U p L 0 N o Y W 5 n Z W Q g V H l w Z S 5 7 Q 2 9 1 b n R 5 I H N l Y X R b M l 0 s M n 0 m c X V v d D s s J n F 1 b 3 Q 7 U 2 V j d G l v b j E v V G F i b G U g M S A o M T U p L 0 N o Y W 5 n Z W Q g V H l w Z S 5 7 R X N 0 L l s y X S w z f S Z x d W 9 0 O y w m c X V v d D t T Z W N 0 a W 9 u M S 9 U Y W J s Z S A x I C g x N S k v Q 2 h h b m d l Z C B U e X B l L n t P c m l n a W 4 s N H 0 m c X V v d D s s J n F 1 b 3 Q 7 U 2 V j d G l v b j E v V G F i b G U g M S A o M T U p L 0 N o Y W 5 n Z W Q g V H l w Z S 5 7 R X R 5 b W 9 s b 2 d 5 W z N d W z R d L D V 9 J n F 1 b 3 Q 7 L C Z x d W 9 0 O 1 N l Y 3 R p b 2 4 x L 1 R h Y m x l I D E g K D E 1 K S 9 D a G F u Z 2 V k I F R 5 c G U u e 1 B v c H V s Y X R p b 2 5 b M l 0 s N n 0 m c X V v d D s s J n F 1 b 3 Q 7 U 2 V j d G l v b j E v V G F i b G U g M S A o M T U p L 0 N o Y W 5 n Z W Q g V H l w Z S 5 7 Q X J l Y V s y X S w 3 f S Z x d W 9 0 O y w m c X V v d D t T Z W N 0 a W 9 u M S 9 U Y W J s Z S A x I C g x N S k v Q 2 h h b m d l Z C B U e X B l L n t N Y X A s O H 0 m c X V v d D t d L C Z x d W 9 0 O 0 N v b H V t b k N v d W 5 0 J n F 1 b 3 Q 7 O j k s J n F 1 b 3 Q 7 S 2 V 5 Q 2 9 s d W 1 u T m F t Z X M m c X V v d D s 6 W 1 0 s J n F 1 b 3 Q 7 Q 2 9 s d W 1 u S W R l b n R p d G l l c y Z x d W 9 0 O z p b J n F 1 b 3 Q 7 U 2 V j d G l v b j E v V G F i b G U g M S A o M T U p L 0 N o Y W 5 n Z W Q g V H l w Z S 5 7 Q 2 9 1 b n R 5 L D B 9 J n F 1 b 3 Q 7 L C Z x d W 9 0 O 1 N l Y 3 R p b 2 4 x L 1 R h Y m x l I D E g K D E 1 K S 9 D a G F u Z 2 V k I F R 5 c G U u e 0 Z J U F M g Y 2 9 k Z V s x X S w x f S Z x d W 9 0 O y w m c X V v d D t T Z W N 0 a W 9 u M S 9 U Y W J s Z S A x I C g x N S k v Q 2 h h b m d l Z C B U e X B l L n t D b 3 V u d H k g c 2 V h d F s y X S w y f S Z x d W 9 0 O y w m c X V v d D t T Z W N 0 a W 9 u M S 9 U Y W J s Z S A x I C g x N S k v Q 2 h h b m d l Z C B U e X B l L n t F c 3 Q u W z J d L D N 9 J n F 1 b 3 Q 7 L C Z x d W 9 0 O 1 N l Y 3 R p b 2 4 x L 1 R h Y m x l I D E g K D E 1 K S 9 D a G F u Z 2 V k I F R 5 c G U u e 0 9 y a W d p b i w 0 f S Z x d W 9 0 O y w m c X V v d D t T Z W N 0 a W 9 u M S 9 U Y W J s Z S A x I C g x N S k v Q 2 h h b m d l Z C B U e X B l L n t F d H l t b 2 x v Z 3 l b M 1 1 b N F 0 s N X 0 m c X V v d D s s J n F 1 b 3 Q 7 U 2 V j d G l v b j E v V G F i b G U g M S A o M T U p L 0 N o Y W 5 n Z W Q g V H l w Z S 5 7 U G 9 w d W x h d G l v b l s y X S w 2 f S Z x d W 9 0 O y w m c X V v d D t T Z W N 0 a W 9 u M S 9 U Y W J s Z S A x I C g x N S k v Q 2 h h b m d l Z C B U e X B l L n t B c m V h W z J d L D d 9 J n F 1 b 3 Q 7 L C Z x d W 9 0 O 1 N l Y 3 R p b 2 4 x L 1 R h Y m x l I D E g K D E 1 K S 9 D a G F u Z 2 V k I F R 5 c G U u e 0 1 h c C w 4 f S Z x d W 9 0 O 1 0 s J n F 1 b 3 Q 7 U m V s Y X R p b 2 5 z a G l w S W 5 m b y Z x d W 9 0 O z p b X X 0 i I C 8 + P C 9 T d G F i b G V F b n R y a W V z P j w v S X R l b T 4 8 S X R l b T 4 8 S X R l b U x v Y 2 F 0 a W 9 u P j x J d G V t V H l w Z T 5 G b 3 J t d W x h P C 9 J d G V t V H l w Z T 4 8 S X R l b V B h d G g + U 2 V j d G l v b j E v V G F i b G U l M j A x J T I w K D E 1 K S 9 T b 3 V y Y 2 U 8 L 0 l 0 Z W 1 Q Y X R o P j w v S X R l b U x v Y 2 F 0 a W 9 u P j x T d G F i b G V F b n R y a W V z I C 8 + P C 9 J d G V t P j x J d G V t P j x J d G V t T G 9 j Y X R p b 2 4 + P E l 0 Z W 1 U e X B l P k Z v c m 1 1 b G E 8 L 0 l 0 Z W 1 U e X B l P j x J d G V t U G F 0 a D 5 T Z W N 0 a W 9 u M S 9 U Y W J s Z S U y M D E l M j A o M T U p L 0 R h d G E x P C 9 J d G V t U G F 0 a D 4 8 L 0 l 0 Z W 1 M b 2 N h d G l v b j 4 8 U 3 R h Y m x l R W 5 0 c m l l c y A v P j w v S X R l b T 4 8 S X R l b T 4 8 S X R l b U x v Y 2 F 0 a W 9 u P j x J d G V t V H l w Z T 5 G b 3 J t d W x h P C 9 J d G V t V H l w Z T 4 8 S X R l b V B h d G g + U 2 V j d G l v b j E v V G F i b G U l M j A x J T I w K D E 1 K S 9 D a G F u Z 2 V k J T I w V H l w Z T w v S X R l b V B h d G g + P C 9 J d G V t T G 9 j Y X R p b 2 4 + P F N 0 Y W J s Z U V u d H J p Z X M g L z 4 8 L 0 l 0 Z W 0 + P E l 0 Z W 0 + P E l 0 Z W 1 M b 2 N h d G l v b j 4 8 S X R l b V R 5 c G U + R m 9 y b X V s Y T w v S X R l b V R 5 c G U + P E l 0 Z W 1 Q Y X R o P l N l Y 3 R p b 2 4 x L 1 R h Y m x l J T I w M S U y M C g x N 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x N 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A t M T E t M T B U M j E 6 M D k 6 M T M u M D k w N T k x N V o i I C 8 + P E V u d H J 5 I F R 5 c G U 9 I k Z p b G x D b 2 x 1 b W 5 U e X B l c y I g V m F s d W U 9 I n N C Z 1 l H Q m d Z R 0 J n W U d C Z 1 k 9 I i A v P j x F b n R y e S B U e X B l P S J G a W x s Q 2 9 s d W 1 u T m F t Z X M i I F Z h b H V l P S J z W y Z x d W 9 0 O 0 N v d W 5 0 e S Z x d W 9 0 O y w m c X V v d D t G S V B T I G N v Z G V b M T B d J n F 1 b 3 Q 7 L C Z x d W 9 0 O 0 N v d W 5 0 e S B z Z W F 0 W z R d J n F 1 b 3 Q 7 L C Z x d W 9 0 O y M m c X V v d D s s J n F 1 b 3 Q 7 R X N 0 L l s 0 X V s x M V 0 m c X V v d D s s J n F 1 b 3 Q 7 R m 9 y b W V k I G Z y b 2 1 b M T J d J n F 1 b 3 Q 7 L C Z x d W 9 0 O 0 V 0 e W 1 v b G 9 n e V s x M V 0 m c X V v d D s s J n F 1 b 3 Q 7 T W F w I C M m c X V v d D s s J n F 1 b 3 Q 7 U G 9 w d W x h d G l v b l s x M 1 0 m c X V v d D s s J n F 1 b 3 Q 7 Q X J l Y V s 0 X S Z x d W 9 0 O y w m c X V v d D t N Y 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g M S A o M T Y p L 0 N o Y W 5 n Z W Q g V H l w Z S 5 7 Q 2 9 1 b n R 5 L D B 9 J n F 1 b 3 Q 7 L C Z x d W 9 0 O 1 N l Y 3 R p b 2 4 x L 1 R h Y m x l I D E g K D E 2 K S 9 D a G F u Z 2 V k I F R 5 c G U u e 0 Z J U F M g Y 2 9 k Z V s x M F 0 s M X 0 m c X V v d D s s J n F 1 b 3 Q 7 U 2 V j d G l v b j E v V G F i b G U g M S A o M T Y p L 0 N o Y W 5 n Z W Q g V H l w Z S 5 7 Q 2 9 1 b n R 5 I H N l Y X R b N F 0 s M n 0 m c X V v d D s s J n F 1 b 3 Q 7 U 2 V j d G l v b j E v V G F i b G U g M S A o M T Y p L 0 N o Y W 5 n Z W Q g V H l w Z S 5 7 I y w z f S Z x d W 9 0 O y w m c X V v d D t T Z W N 0 a W 9 u M S 9 U Y W J s Z S A x I C g x N i k v Q 2 h h b m d l Z C B U e X B l L n t F c 3 Q u W z R d W z E x X S w 0 f S Z x d W 9 0 O y w m c X V v d D t T Z W N 0 a W 9 u M S 9 U Y W J s Z S A x I C g x N i k v Q 2 h h b m d l Z C B U e X B l L n t G b 3 J t Z W Q g Z n J v b V s x M l 0 s N X 0 m c X V v d D s s J n F 1 b 3 Q 7 U 2 V j d G l v b j E v V G F i b G U g M S A o M T Y p L 0 N o Y W 5 n Z W Q g V H l w Z S 5 7 R X R 5 b W 9 s b 2 d 5 W z E x X S w 2 f S Z x d W 9 0 O y w m c X V v d D t T Z W N 0 a W 9 u M S 9 U Y W J s Z S A x I C g x N i k v Q 2 h h b m d l Z C B U e X B l L n t N Y X A g I y w 3 f S Z x d W 9 0 O y w m c X V v d D t T Z W N 0 a W 9 u M S 9 U Y W J s Z S A x I C g x N i k v Q 2 h h b m d l Z C B U e X B l L n t Q b 3 B 1 b G F 0 a W 9 u W z E z X S w 4 f S Z x d W 9 0 O y w m c X V v d D t T Z W N 0 a W 9 u M S 9 U Y W J s Z S A x I C g x N i k v Q 2 h h b m d l Z C B U e X B l L n t B c m V h W z R d L D l 9 J n F 1 b 3 Q 7 L C Z x d W 9 0 O 1 N l Y 3 R p b 2 4 x L 1 R h Y m x l I D E g K D E 2 K S 9 D a G F u Z 2 V k I F R 5 c G U u e 0 1 h c C w x M H 0 m c X V v d D t d L C Z x d W 9 0 O 0 N v b H V t b k N v d W 5 0 J n F 1 b 3 Q 7 O j E x L C Z x d W 9 0 O 0 t l e U N v b H V t b k 5 h b W V z J n F 1 b 3 Q 7 O l t d L C Z x d W 9 0 O 0 N v b H V t b k l k Z W 5 0 a X R p Z X M m c X V v d D s 6 W y Z x d W 9 0 O 1 N l Y 3 R p b 2 4 x L 1 R h Y m x l I D E g K D E 2 K S 9 D a G F u Z 2 V k I F R 5 c G U u e 0 N v d W 5 0 e S w w f S Z x d W 9 0 O y w m c X V v d D t T Z W N 0 a W 9 u M S 9 U Y W J s Z S A x I C g x N i k v Q 2 h h b m d l Z C B U e X B l L n t G S V B T I G N v Z G V b M T B d L D F 9 J n F 1 b 3 Q 7 L C Z x d W 9 0 O 1 N l Y 3 R p b 2 4 x L 1 R h Y m x l I D E g K D E 2 K S 9 D a G F u Z 2 V k I F R 5 c G U u e 0 N v d W 5 0 e S B z Z W F 0 W z R d L D J 9 J n F 1 b 3 Q 7 L C Z x d W 9 0 O 1 N l Y 3 R p b 2 4 x L 1 R h Y m x l I D E g K D E 2 K S 9 D a G F u Z 2 V k I F R 5 c G U u e y M s M 3 0 m c X V v d D s s J n F 1 b 3 Q 7 U 2 V j d G l v b j E v V G F i b G U g M S A o M T Y p L 0 N o Y W 5 n Z W Q g V H l w Z S 5 7 R X N 0 L l s 0 X V s x M V 0 s N H 0 m c X V v d D s s J n F 1 b 3 Q 7 U 2 V j d G l v b j E v V G F i b G U g M S A o M T Y p L 0 N o Y W 5 n Z W Q g V H l w Z S 5 7 R m 9 y b W V k I G Z y b 2 1 b M T J d L D V 9 J n F 1 b 3 Q 7 L C Z x d W 9 0 O 1 N l Y 3 R p b 2 4 x L 1 R h Y m x l I D E g K D E 2 K S 9 D a G F u Z 2 V k I F R 5 c G U u e 0 V 0 e W 1 v b G 9 n e V s x M V 0 s N n 0 m c X V v d D s s J n F 1 b 3 Q 7 U 2 V j d G l v b j E v V G F i b G U g M S A o M T Y p L 0 N o Y W 5 n Z W Q g V H l w Z S 5 7 T W F w I C M s N 3 0 m c X V v d D s s J n F 1 b 3 Q 7 U 2 V j d G l v b j E v V G F i b G U g M S A o M T Y p L 0 N o Y W 5 n Z W Q g V H l w Z S 5 7 U G 9 w d W x h d G l v b l s x M 1 0 s O H 0 m c X V v d D s s J n F 1 b 3 Q 7 U 2 V j d G l v b j E v V G F i b G U g M S A o M T Y p L 0 N o Y W 5 n Z W Q g V H l w Z S 5 7 Q X J l Y V s 0 X S w 5 f S Z x d W 9 0 O y w m c X V v d D t T Z W N 0 a W 9 u M S 9 U Y W J s Z S A x I C g x N i k v Q 2 h h b m d l Z C B U e X B l L n t N Y X A s M T B 9 J n F 1 b 3 Q 7 X S w m c X V v d D t S Z W x h d G l v b n N o a X B J b m Z v J n F 1 b 3 Q 7 O l t d f S I g L z 4 8 L 1 N 0 Y W J s Z U V u d H J p Z X M + P C 9 J d G V t P j x J d G V t P j x J d G V t T G 9 j Y X R p b 2 4 + P E l 0 Z W 1 U e X B l P k Z v c m 1 1 b G E 8 L 0 l 0 Z W 1 U e X B l P j x J d G V t U G F 0 a D 5 T Z W N 0 a W 9 u M S 9 U Y W J s Z S U y M D E l M j A o M T Y p L 1 N v d X J j Z T w v S X R l b V B h d G g + P C 9 J d G V t T G 9 j Y X R p b 2 4 + P F N 0 Y W J s Z U V u d H J p Z X M g L z 4 8 L 0 l 0 Z W 0 + P E l 0 Z W 0 + P E l 0 Z W 1 M b 2 N h d G l v b j 4 8 S X R l b V R 5 c G U + R m 9 y b X V s Y T w v S X R l b V R 5 c G U + P E l 0 Z W 1 Q Y X R o P l N l Y 3 R p b 2 4 x L 1 R h Y m x l J T I w M S U y M C g x N i k v R G F 0 Y T E 8 L 0 l 0 Z W 1 Q Y X R o P j w v S X R l b U x v Y 2 F 0 a W 9 u P j x T d G F i b G V F b n R y a W V z I C 8 + P C 9 J d G V t P j x J d G V t P j x J d G V t T G 9 j Y X R p b 2 4 + P E l 0 Z W 1 U e X B l P k Z v c m 1 1 b G E 8 L 0 l 0 Z W 1 U e X B l P j x J d G V t U G F 0 a D 5 T Z W N 0 a W 9 u M S 9 U Y W J s Z S U y M D E l M j A o M T Y p L 0 N o Y W 5 n Z W Q l M j B U e X B l P C 9 J d G V t U G F 0 a D 4 8 L 0 l 0 Z W 1 M b 2 N h d G l v b j 4 8 U 3 R h Y m x l R W 5 0 c m l l c y A v P j w v S X R l b T 4 8 S X R l b T 4 8 S X R l b U x v Y 2 F 0 a W 9 u P j x J d G V t V H l w Z T 5 G b 3 J t d W x h P C 9 J d G V t V H l w Z T 4 8 S X R l b V B h d G g + U 2 V j d G l v b j E v V G F i b G U l M j A x J T I w K D E 3 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F f X z E 3 I i A v P j x F b n R y e S B U e X B l P S J G a W x s Z W R D b 2 1 w b G V 0 Z V J l c 3 V s d F R v V 2 9 y a 3 N o Z W V 0 I i B W Y W x 1 Z T 0 i b D E i I C 8 + P E V u d H J 5 I F R 5 c G U 9 I k F k Z G V k V G 9 E Y X R h T W 9 k Z W w i I F Z h b H V l P S J s M C I g L z 4 8 R W 5 0 c n k g V H l w Z T 0 i R m l s b E N v d W 5 0 I i B W Y W x 1 Z T 0 i b D E w N i I g L z 4 8 R W 5 0 c n k g V H l w Z T 0 i R m l s b E V y c m 9 y Q 2 9 k Z S I g V m F s d W U 9 I n N V b m t u b 3 d u I i A v P j x F b n R y e S B U e X B l P S J G a W x s R X J y b 3 J D b 3 V u d C I g V m F s d W U 9 I m w w I i A v P j x F b n R y e S B U e X B l P S J G a W x s T G F z d F V w Z G F 0 Z W Q i I F Z h b H V l P S J k M j A y M C 0 x M S 0 x M F Q y M T o x O D o x N i 4 x M j M 3 N z Y 2 W i I g L z 4 8 R W 5 0 c n k g V H l w Z T 0 i R m l s b E N v b H V t b l R 5 c G V z I i B W Y W x 1 Z T 0 i c 0 J n W U d C Z 1 l H Q m d Z R 0 J n P T 0 i I C 8 + P E V u d H J 5 I F R 5 c G U 9 I k Z p b G x D b 2 x 1 b W 5 O Y W 1 l c y I g V m F s d W U 9 I n N b J n F 1 b 3 Q 7 Q 2 9 1 b n R 5 J n F 1 b 3 Q 7 L C Z x d W 9 0 O 0 Z J U F M g Y 2 9 k Z V s z X S Z x d W 9 0 O y w m c X V v d D t D b 3 V u d H k g c 2 V h d F s 0 X S Z x d W 9 0 O y w m c X V v d D t F c 3 Q u W z R d J n F 1 b 3 Q 7 L C Z x d W 9 0 O 0 9 y a W d p b i Z x d W 9 0 O y w m c X V v d D t F d H l t b 2 x v Z 3 l b N V 0 m c X V v d D s s J n F 1 b 3 Q 7 Q 2 9 1 b n R 5 I E N v Z G U m c X V v d D s s J n F 1 b 3 Q 7 U G 9 w d W x h d G l v b l s 2 X S Z x d W 9 0 O y w m c X V v d D t B c m V h W z R d J n F 1 b 3 Q 7 L C Z x d W 9 0 O 0 1 h 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S A x I C g x N y k v Q 2 h h b m d l Z C B U e X B l L n t D b 3 V u d H k s M H 0 m c X V v d D s s J n F 1 b 3 Q 7 U 2 V j d G l v b j E v V G F i b G U g M S A o M T c p L 0 N o Y W 5 n Z W Q g V H l w Z S 5 7 R k l Q U y B j b 2 R l W z N d L D F 9 J n F 1 b 3 Q 7 L C Z x d W 9 0 O 1 N l Y 3 R p b 2 4 x L 1 R h Y m x l I D E g K D E 3 K S 9 D a G F u Z 2 V k I F R 5 c G U u e 0 N v d W 5 0 e S B z Z W F 0 W z R d L D J 9 J n F 1 b 3 Q 7 L C Z x d W 9 0 O 1 N l Y 3 R p b 2 4 x L 1 R h Y m x l I D E g K D E 3 K S 9 D a G F u Z 2 V k I F R 5 c G U u e 0 V z d C 5 b N F 0 s M 3 0 m c X V v d D s s J n F 1 b 3 Q 7 U 2 V j d G l v b j E v V G F i b G U g M S A o M T c p L 0 N o Y W 5 n Z W Q g V H l w Z S 5 7 T 3 J p Z 2 l u L D R 9 J n F 1 b 3 Q 7 L C Z x d W 9 0 O 1 N l Y 3 R p b 2 4 x L 1 R h Y m x l I D E g K D E 3 K S 9 D a G F u Z 2 V k I F R 5 c G U u e 0 V 0 e W 1 v b G 9 n e V s 1 X S w 1 f S Z x d W 9 0 O y w m c X V v d D t T Z W N 0 a W 9 u M S 9 U Y W J s Z S A x I C g x N y k v Q 2 h h b m d l Z C B U e X B l L n t D b 3 V u d H k g Q 2 9 k Z S w 2 f S Z x d W 9 0 O y w m c X V v d D t T Z W N 0 a W 9 u M S 9 U Y W J s Z S A x I C g x N y k v Q 2 h h b m d l Z C B U e X B l L n t Q b 3 B 1 b G F 0 a W 9 u W z Z d L D d 9 J n F 1 b 3 Q 7 L C Z x d W 9 0 O 1 N l Y 3 R p b 2 4 x L 1 R h Y m x l I D E g K D E 3 K S 9 D a G F u Z 2 V k I F R 5 c G U u e 0 F y Z W F b N F 0 s O H 0 m c X V v d D s s J n F 1 b 3 Q 7 U 2 V j d G l v b j E v V G F i b G U g M S A o M T c p L 0 N o Y W 5 n Z W Q g V H l w Z S 5 7 T W F w L D l 9 J n F 1 b 3 Q 7 X S w m c X V v d D t D b 2 x 1 b W 5 D b 3 V u d C Z x d W 9 0 O z o x M C w m c X V v d D t L Z X l D b 2 x 1 b W 5 O Y W 1 l c y Z x d W 9 0 O z p b X S w m c X V v d D t D b 2 x 1 b W 5 J Z G V u d G l 0 a W V z J n F 1 b 3 Q 7 O l s m c X V v d D t T Z W N 0 a W 9 u M S 9 U Y W J s Z S A x I C g x N y k v Q 2 h h b m d l Z C B U e X B l L n t D b 3 V u d H k s M H 0 m c X V v d D s s J n F 1 b 3 Q 7 U 2 V j d G l v b j E v V G F i b G U g M S A o M T c p L 0 N o Y W 5 n Z W Q g V H l w Z S 5 7 R k l Q U y B j b 2 R l W z N d L D F 9 J n F 1 b 3 Q 7 L C Z x d W 9 0 O 1 N l Y 3 R p b 2 4 x L 1 R h Y m x l I D E g K D E 3 K S 9 D a G F u Z 2 V k I F R 5 c G U u e 0 N v d W 5 0 e S B z Z W F 0 W z R d L D J 9 J n F 1 b 3 Q 7 L C Z x d W 9 0 O 1 N l Y 3 R p b 2 4 x L 1 R h Y m x l I D E g K D E 3 K S 9 D a G F u Z 2 V k I F R 5 c G U u e 0 V z d C 5 b N F 0 s M 3 0 m c X V v d D s s J n F 1 b 3 Q 7 U 2 V j d G l v b j E v V G F i b G U g M S A o M T c p L 0 N o Y W 5 n Z W Q g V H l w Z S 5 7 T 3 J p Z 2 l u L D R 9 J n F 1 b 3 Q 7 L C Z x d W 9 0 O 1 N l Y 3 R p b 2 4 x L 1 R h Y m x l I D E g K D E 3 K S 9 D a G F u Z 2 V k I F R 5 c G U u e 0 V 0 e W 1 v b G 9 n e V s 1 X S w 1 f S Z x d W 9 0 O y w m c X V v d D t T Z W N 0 a W 9 u M S 9 U Y W J s Z S A x I C g x N y k v Q 2 h h b m d l Z C B U e X B l L n t D b 3 V u d H k g Q 2 9 k Z S w 2 f S Z x d W 9 0 O y w m c X V v d D t T Z W N 0 a W 9 u M S 9 U Y W J s Z S A x I C g x N y k v Q 2 h h b m d l Z C B U e X B l L n t Q b 3 B 1 b G F 0 a W 9 u W z Z d L D d 9 J n F 1 b 3 Q 7 L C Z x d W 9 0 O 1 N l Y 3 R p b 2 4 x L 1 R h Y m x l I D E g K D E 3 K S 9 D a G F u Z 2 V k I F R 5 c G U u e 0 F y Z W F b N F 0 s O H 0 m c X V v d D s s J n F 1 b 3 Q 7 U 2 V j d G l v b j E v V G F i b G U g M S A o M T c p L 0 N o Y W 5 n Z W Q g V H l w Z S 5 7 T W F w L D l 9 J n F 1 b 3 Q 7 X S w m c X V v d D t S Z W x h d G l v b n N o a X B J b m Z v J n F 1 b 3 Q 7 O l t d f S I g L z 4 8 L 1 N 0 Y W J s Z U V u d H J p Z X M + P C 9 J d G V t P j x J d G V t P j x J d G V t T G 9 j Y X R p b 2 4 + P E l 0 Z W 1 U e X B l P k Z v c m 1 1 b G E 8 L 0 l 0 Z W 1 U e X B l P j x J d G V t U G F 0 a D 5 T Z W N 0 a W 9 u M S 9 U Y W J s Z S U y M D E l M j A o M T c p L 1 N v d X J j Z T w v S X R l b V B h d G g + P C 9 J d G V t T G 9 j Y X R p b 2 4 + P F N 0 Y W J s Z U V u d H J p Z X M g L z 4 8 L 0 l 0 Z W 0 + P E l 0 Z W 0 + P E l 0 Z W 1 M b 2 N h d G l v b j 4 8 S X R l b V R 5 c G U + R m 9 y b X V s Y T w v S X R l b V R 5 c G U + P E l 0 Z W 1 Q Y X R o P l N l Y 3 R p b 2 4 x L 1 R h Y m x l J T I w M S U y M C g x N y k v R G F 0 Y T E 8 L 0 l 0 Z W 1 Q Y X R o P j w v S X R l b U x v Y 2 F 0 a W 9 u P j x T d G F i b G V F b n R y a W V z I C 8 + P C 9 J d G V t P j x J d G V t P j x J d G V t T G 9 j Y X R p b 2 4 + P E l 0 Z W 1 U e X B l P k Z v c m 1 1 b G E 8 L 0 l 0 Z W 1 U e X B l P j x J d G V t U G F 0 a D 5 T Z W N 0 a W 9 u M S 9 U Y W J s Z S U y M D E l M j A o M T c p L 0 N o Y W 5 n Z W Q l M j B U e X B l P C 9 J d G V t U G F 0 a D 4 8 L 0 l 0 Z W 1 M b 2 N h d G l v b j 4 8 U 3 R h Y m x l R W 5 0 c m l l c y A v P j w v S X R l b T 4 8 S X R l b T 4 8 S X R l b U x v Y 2 F 0 a W 9 u P j x J d G V t V H l w Z T 5 G b 3 J t d W x h P C 9 J d G V t V H l w Z T 4 8 S X R l b V B h d G g + U 2 V j d G l v b j E v V G F i b G U l M j A 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l 9 f M i I g L z 4 8 R W 5 0 c n k g V H l w Z T 0 i R m l s b G V k Q 2 9 t c G x l d G V S Z X N 1 b H R U b 1 d v c m t z a G V l d C I g V m F s d W U 9 I m w x I i A v P j x F b n R y e S B U e X B l P S J B Z G R l Z F R v R G F 0 Y U 1 v Z G V s I i B W Y W x 1 Z T 0 i b D A i I C 8 + P E V u d H J 5 I F R 5 c G U 9 I k Z p b G x D b 3 V u d C I g V m F s d W U 9 I m w 2 N S I g L z 4 8 R W 5 0 c n k g V H l w Z T 0 i R m l s b E V y c m 9 y Q 2 9 k Z S I g V m F s d W U 9 I n N V b m t u b 3 d u I i A v P j x F b n R y e S B U e X B l P S J G a W x s R X J y b 3 J D b 3 V u d C I g V m F s d W U 9 I m w w I i A v P j x F b n R y e S B U e X B l P S J G a W x s T G F z d F V w Z G F 0 Z W Q i I F Z h b H V l P S J k M j A y M C 0 x M S 0 x M F Q y M T o x O T o w O S 4 w M j c 1 M z E 0 W i I g L z 4 8 R W 5 0 c n k g V H l w Z T 0 i R m l s b E N v b H V t b l R 5 c G V z I i B W Y W x 1 Z T 0 i c 0 J n W U d C Z 1 l H Q m d Z R y I g L z 4 8 R W 5 0 c n k g V H l w Z T 0 i R m l s b E N v b H V t b k 5 h b W V z I i B W Y W x 1 Z T 0 i c 1 s m c X V v d D t Q Y X J p c 2 g m c X V v d D s s J n F 1 b 3 Q 7 R k l Q U y B j b 2 R l W z R d J n F 1 b 3 Q 7 L C Z x d W 9 0 O 1 B h c m l z a C B z Z W F 0 W z V d J n F 1 b 3 Q 7 L C Z x d W 9 0 O 0 V z d C 5 b N V 0 m c X V v d D s s J n F 1 b 3 Q 7 T 3 J p Z 2 l u J n F 1 b 3 Q 7 L C Z x d W 9 0 O 0 V 0 e W 1 v b G 9 n e V s 2 X S Z x d W 9 0 O y w m c X V v d D t Q b 3 B 1 b G F 0 a W 9 u W z V d J n F 1 b 3 Q 7 L C Z x d W 9 0 O 0 F y Z W F b N V 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i A o M i k v Q 2 h h b m d l Z C B U e X B l L n t Q Y X J p c 2 g s M H 0 m c X V v d D s s J n F 1 b 3 Q 7 U 2 V j d G l v b j E v V G F i b G U g M i A o M i k v Q 2 h h b m d l Z C B U e X B l L n t G S V B T I G N v Z G V b N F 0 s M X 0 m c X V v d D s s J n F 1 b 3 Q 7 U 2 V j d G l v b j E v V G F i b G U g M i A o M i k v Q 2 h h b m d l Z C B U e X B l L n t Q Y X J p c 2 g g c 2 V h d F s 1 X S w y f S Z x d W 9 0 O y w m c X V v d D t T Z W N 0 a W 9 u M S 9 U Y W J s Z S A y I C g y K S 9 D a G F u Z 2 V k I F R 5 c G U u e 0 V z d C 5 b N V 0 s M 3 0 m c X V v d D s s J n F 1 b 3 Q 7 U 2 V j d G l v b j E v V G F i b G U g M i A o M i k v Q 2 h h b m d l Z C B U e X B l L n t P c m l n a W 4 s N H 0 m c X V v d D s s J n F 1 b 3 Q 7 U 2 V j d G l v b j E v V G F i b G U g M i A o M i k v Q 2 h h b m d l Z C B U e X B l L n t F d H l t b 2 x v Z 3 l b N l 0 s N X 0 m c X V v d D s s J n F 1 b 3 Q 7 U 2 V j d G l v b j E v V G F i b G U g M i A o M i k v Q 2 h h b m d l Z C B U e X B l L n t Q b 3 B 1 b G F 0 a W 9 u W z V d L D Z 9 J n F 1 b 3 Q 7 L C Z x d W 9 0 O 1 N l Y 3 R p b 2 4 x L 1 R h Y m x l I D I g K D I p L 0 N o Y W 5 n Z W Q g V H l w Z S 5 7 Q X J l Y V s 1 X S w 3 f S Z x d W 9 0 O y w m c X V v d D t T Z W N 0 a W 9 u M S 9 U Y W J s Z S A y I C g y K S 9 D a G F u Z 2 V k I F R 5 c G U u e 0 1 h c C w 4 f S Z x d W 9 0 O 1 0 s J n F 1 b 3 Q 7 Q 2 9 s d W 1 u Q 2 9 1 b n Q m c X V v d D s 6 O S w m c X V v d D t L Z X l D b 2 x 1 b W 5 O Y W 1 l c y Z x d W 9 0 O z p b X S w m c X V v d D t D b 2 x 1 b W 5 J Z G V u d G l 0 a W V z J n F 1 b 3 Q 7 O l s m c X V v d D t T Z W N 0 a W 9 u M S 9 U Y W J s Z S A y I C g y K S 9 D a G F u Z 2 V k I F R 5 c G U u e 1 B h c m l z a C w w f S Z x d W 9 0 O y w m c X V v d D t T Z W N 0 a W 9 u M S 9 U Y W J s Z S A y I C g y K S 9 D a G F u Z 2 V k I F R 5 c G U u e 0 Z J U F M g Y 2 9 k Z V s 0 X S w x f S Z x d W 9 0 O y w m c X V v d D t T Z W N 0 a W 9 u M S 9 U Y W J s Z S A y I C g y K S 9 D a G F u Z 2 V k I F R 5 c G U u e 1 B h c m l z a C B z Z W F 0 W z V d L D J 9 J n F 1 b 3 Q 7 L C Z x d W 9 0 O 1 N l Y 3 R p b 2 4 x L 1 R h Y m x l I D I g K D I p L 0 N o Y W 5 n Z W Q g V H l w Z S 5 7 R X N 0 L l s 1 X S w z f S Z x d W 9 0 O y w m c X V v d D t T Z W N 0 a W 9 u M S 9 U Y W J s Z S A y I C g y K S 9 D a G F u Z 2 V k I F R 5 c G U u e 0 9 y a W d p b i w 0 f S Z x d W 9 0 O y w m c X V v d D t T Z W N 0 a W 9 u M S 9 U Y W J s Z S A y I C g y K S 9 D a G F u Z 2 V k I F R 5 c G U u e 0 V 0 e W 1 v b G 9 n e V s 2 X S w 1 f S Z x d W 9 0 O y w m c X V v d D t T Z W N 0 a W 9 u M S 9 U Y W J s Z S A y I C g y K S 9 D a G F u Z 2 V k I F R 5 c G U u e 1 B v c H V s Y X R p b 2 5 b N V 0 s N n 0 m c X V v d D s s J n F 1 b 3 Q 7 U 2 V j d G l v b j E v V G F i b G U g M i A o M i k v Q 2 h h b m d l Z C B U e X B l L n t B c m V h W z V d L D d 9 J n F 1 b 3 Q 7 L C Z x d W 9 0 O 1 N l Y 3 R p b 2 4 x L 1 R h Y m x l I D I g K D I p L 0 N o Y W 5 n Z W Q g V H l w Z S 5 7 T W F w L D h 9 J n F 1 b 3 Q 7 X S w m c X V v d D t S Z W x h d G l v b n N o a X B J b m Z v J n F 1 b 3 Q 7 O l t d f S I g L z 4 8 L 1 N 0 Y W J s Z U V u d H J p Z X M + P C 9 J d G V t P j x J d G V t P j x J d G V t T G 9 j Y X R p b 2 4 + P E l 0 Z W 1 U e X B l P k Z v c m 1 1 b G E 8 L 0 l 0 Z W 1 U e X B l P j x J d G V t U G F 0 a D 5 T Z W N 0 a W 9 u M S 9 U Y W J s Z S U y M D I l M j A o M i k v U 2 9 1 c m N l P C 9 J d G V t U G F 0 a D 4 8 L 0 l 0 Z W 1 M b 2 N h d G l v b j 4 8 U 3 R h Y m x l R W 5 0 c m l l c y A v P j w v S X R l b T 4 8 S X R l b T 4 8 S X R l b U x v Y 2 F 0 a W 9 u P j x J d G V t V H l w Z T 5 G b 3 J t d W x h P C 9 J d G V t V H l w Z T 4 8 S X R l b V B h d G g + U 2 V j d G l v b j E v V G F i b G U l M j A y J T I w K D I p L 0 R h d G E y P C 9 J d G V t U G F 0 a D 4 8 L 0 l 0 Z W 1 M b 2 N h d G l v b j 4 8 U 3 R h Y m x l R W 5 0 c m l l c y A v P j w v S X R l b T 4 8 S X R l b T 4 8 S X R l b U x v Y 2 F 0 a W 9 u P j x J d G V t V H l w Z T 5 G b 3 J t d W x h P C 9 J d G V t V H l w Z T 4 8 S X R l b V B h d G g + U 2 V j d G l v b j E v V G F i b G U l M j A y J T I w K D I p L 0 N o Y W 5 n Z W Q l M j B U e X B l P C 9 J d G V t U G F 0 a D 4 8 L 0 l 0 Z W 1 M b 2 N h d G l v b j 4 8 U 3 R h Y m x l R W 5 0 c m l l c y A v P j w v S X R l b T 4 8 S X R l b T 4 8 S X R l b U x v Y 2 F 0 a W 9 u P j x J d G V t V H l w Z T 5 G b 3 J t d W x h P C 9 J d G V t V H l w Z T 4 8 S X R l b V B h d G g + U 2 V j d G l v b j E v V G F i b G U l M j A x J T I w K D E 4 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F f X z E 4 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w L T E x L T E w V D I x O j I 1 O j M 0 L j g z M T E x M T d a I i A v P j x F b n R y e S B U e X B l P S J G a W x s Q 2 9 s d W 1 u V H l w Z X M i I F Z h b H V l P S J z Q m d Z R 0 J n W U d C Z 1 l H I i A v P j x F b n R y e S B U e X B l P S J G a W x s Q 2 9 s d W 1 u T m F t Z X M i I F Z h b H V l P S J z W y Z x d W 9 0 O 0 N v d W 5 0 e S Z x d W 9 0 O y w m c X V v d D t G S V B T I G N v Z G V b N V 0 m c X V v d D s s J n F 1 b 3 Q 7 U 2 V h d F s 2 X S Z x d W 9 0 O y w m c X V v d D t F c 3 Q u W z Z d J n F 1 b 3 Q 7 L C Z x d W 9 0 O 0 9 y a W d p b i Z x d W 9 0 O y w m c X V v d D t F d H l t b 2 x v Z 3 k m c X V v d D s s J n F 1 b 3 Q 7 U G 9 w d W x h d G l v b l s 2 X V s 3 X S Z x d W 9 0 O y w m c X V v d D t B c m V h W z Z d W z d d J n F 1 b 3 Q 7 L C Z x d W 9 0 O 0 1 h c 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g K D E 4 K S 9 D a G F u Z 2 V k I F R 5 c G U u e 0 N v d W 5 0 e S w w f S Z x d W 9 0 O y w m c X V v d D t T Z W N 0 a W 9 u M S 9 U Y W J s Z S A x I C g x O C k v Q 2 h h b m d l Z C B U e X B l L n t G S V B T I G N v Z G V b N V 0 s M X 0 m c X V v d D s s J n F 1 b 3 Q 7 U 2 V j d G l v b j E v V G F i b G U g M S A o M T g p L 0 N o Y W 5 n Z W Q g V H l w Z S 5 7 U 2 V h d F s 2 X S w y f S Z x d W 9 0 O y w m c X V v d D t T Z W N 0 a W 9 u M S 9 U Y W J s Z S A x I C g x O C k v Q 2 h h b m d l Z C B U e X B l L n t F c 3 Q u W z Z d L D N 9 J n F 1 b 3 Q 7 L C Z x d W 9 0 O 1 N l Y 3 R p b 2 4 x L 1 R h Y m x l I D E g K D E 4 K S 9 D a G F u Z 2 V k I F R 5 c G U u e 0 9 y a W d p b i w 0 f S Z x d W 9 0 O y w m c X V v d D t T Z W N 0 a W 9 u M S 9 U Y W J s Z S A x I C g x O C k v Q 2 h h b m d l Z C B U e X B l L n t F d H l t b 2 x v Z 3 k s N X 0 m c X V v d D s s J n F 1 b 3 Q 7 U 2 V j d G l v b j E v V G F i b G U g M S A o M T g p L 0 N o Y W 5 n Z W Q g V H l w Z S 5 7 U G 9 w d W x h d G l v b l s 2 X V s 3 X S w 2 f S Z x d W 9 0 O y w m c X V v d D t T Z W N 0 a W 9 u M S 9 U Y W J s Z S A x I C g x O C k v Q 2 h h b m d l Z C B U e X B l L n t B c m V h W z Z d W z d d L D d 9 J n F 1 b 3 Q 7 L C Z x d W 9 0 O 1 N l Y 3 R p b 2 4 x L 1 R h Y m x l I D E g K D E 4 K S 9 D a G F u Z 2 V k I F R 5 c G U u e 0 1 h c C w 4 f S Z x d W 9 0 O 1 0 s J n F 1 b 3 Q 7 Q 2 9 s d W 1 u Q 2 9 1 b n Q m c X V v d D s 6 O S w m c X V v d D t L Z X l D b 2 x 1 b W 5 O Y W 1 l c y Z x d W 9 0 O z p b X S w m c X V v d D t D b 2 x 1 b W 5 J Z G V u d G l 0 a W V z J n F 1 b 3 Q 7 O l s m c X V v d D t T Z W N 0 a W 9 u M S 9 U Y W J s Z S A x I C g x O C k v Q 2 h h b m d l Z C B U e X B l L n t D b 3 V u d H k s M H 0 m c X V v d D s s J n F 1 b 3 Q 7 U 2 V j d G l v b j E v V G F i b G U g M S A o M T g p L 0 N o Y W 5 n Z W Q g V H l w Z S 5 7 R k l Q U y B j b 2 R l W z V d L D F 9 J n F 1 b 3 Q 7 L C Z x d W 9 0 O 1 N l Y 3 R p b 2 4 x L 1 R h Y m x l I D E g K D E 4 K S 9 D a G F u Z 2 V k I F R 5 c G U u e 1 N l Y X R b N l 0 s M n 0 m c X V v d D s s J n F 1 b 3 Q 7 U 2 V j d G l v b j E v V G F i b G U g M S A o M T g p L 0 N o Y W 5 n Z W Q g V H l w Z S 5 7 R X N 0 L l s 2 X S w z f S Z x d W 9 0 O y w m c X V v d D t T Z W N 0 a W 9 u M S 9 U Y W J s Z S A x I C g x O C k v Q 2 h h b m d l Z C B U e X B l L n t P c m l n a W 4 s N H 0 m c X V v d D s s J n F 1 b 3 Q 7 U 2 V j d G l v b j E v V G F i b G U g M S A o M T g p L 0 N o Y W 5 n Z W Q g V H l w Z S 5 7 R X R 5 b W 9 s b 2 d 5 L D V 9 J n F 1 b 3 Q 7 L C Z x d W 9 0 O 1 N l Y 3 R p b 2 4 x L 1 R h Y m x l I D E g K D E 4 K S 9 D a G F u Z 2 V k I F R 5 c G U u e 1 B v c H V s Y X R p b 2 5 b N l 1 b N 1 0 s N n 0 m c X V v d D s s J n F 1 b 3 Q 7 U 2 V j d G l v b j E v V G F i b G U g M S A o M T g p L 0 N o Y W 5 n Z W Q g V H l w Z S 5 7 Q X J l Y V s 2 X V s 3 X S w 3 f S Z x d W 9 0 O y w m c X V v d D t T Z W N 0 a W 9 u M S 9 U Y W J s Z S A x I C g x O C k v Q 2 h h b m d l Z C B U e X B l L n t N Y X A s O H 0 m c X V v d D t d L C Z x d W 9 0 O 1 J l b G F 0 a W 9 u c 2 h p c E l u Z m 8 m c X V v d D s 6 W 1 1 9 I i A v P j w v U 3 R h Y m x l R W 5 0 c m l l c z 4 8 L 0 l 0 Z W 0 + P E l 0 Z W 0 + P E l 0 Z W 1 M b 2 N h d G l v b j 4 8 S X R l b V R 5 c G U + R m 9 y b X V s Y T w v S X R l b V R 5 c G U + P E l 0 Z W 1 Q Y X R o P l N l Y 3 R p b 2 4 x L 1 R h Y m x l J T I w M S U y M C g x O C k v U 2 9 1 c m N l P C 9 J d G V t U G F 0 a D 4 8 L 0 l 0 Z W 1 M b 2 N h d G l v b j 4 8 U 3 R h Y m x l R W 5 0 c m l l c y A v P j w v S X R l b T 4 8 S X R l b T 4 8 S X R l b U x v Y 2 F 0 a W 9 u P j x J d G V t V H l w Z T 5 G b 3 J t d W x h P C 9 J d G V t V H l w Z T 4 8 S X R l b V B h d G g + U 2 V j d G l v b j E v V G F i b G U l M j A x J T I w K D E 4 K S 9 E Y X R h M T w v S X R l b V B h d G g + P C 9 J d G V t T G 9 j Y X R p b 2 4 + P F N 0 Y W J s Z U V u d H J p Z X M g L z 4 8 L 0 l 0 Z W 0 + P E l 0 Z W 0 + P E l 0 Z W 1 M b 2 N h d G l v b j 4 8 S X R l b V R 5 c G U + R m 9 y b X V s Y T w v S X R l b V R 5 c G U + P E l 0 Z W 1 Q Y X R o P l N l Y 3 R p b 2 4 x L 1 R h Y m x l J T I w M S U y M C g x O C k v Q 2 h h b m d l Z C U y M F R 5 c G U 8 L 0 l 0 Z W 1 Q Y X R o P j w v S X R l b U x v Y 2 F 0 a W 9 u P j x T d G F i b G V F b n R y a W V z I C 8 + P C 9 J d G V t P j x J d G V t P j x J d G V t T G 9 j Y X R p b 2 4 + P E l 0 Z W 1 U e X B l P k Z v c m 1 1 b G E 8 L 0 l 0 Z W 1 U e X B l P j x J d G V t U G F 0 a D 5 T Z W N 0 a W 9 u M S 9 U Y W J s Z S U y M D E l M j A o M T k 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V 9 f M T k 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A t M T E t M T B U M j E 6 M j c 6 M j g u M j M 3 O D A 0 M 1 o i I C 8 + P E V u d H J 5 I F R 5 c G U 9 I k Z p b G x D b 2 x 1 b W 5 U e X B l c y I g V m F s d W U 9 I n N C Z 1 l H Q m d Z R 0 J n W U d C Z 1 k 9 I i A v P j x F b n R y e S B U e X B l P S J G a W x s Q 2 9 s d W 1 u T m F t Z X M i I F Z h b H V l P S J z W y Z x d W 9 0 O 0 N v d W 5 0 e S Z x d W 9 0 O y w m c X V v d D t G S V B T I G N v Z G V b N V 0 m c X V v d D s s J n F 1 b 3 Q 7 Q 2 9 1 b n R 5 I H N l Y X R b M l 1 b N l 0 m c X V v d D s s J n F 1 b 3 Q 7 R X N 0 L l s y X V s 2 X S Z x d W 9 0 O y w m c X V v d D t P c m l n a W 5 b M l 0 m c X V v d D s s J n F 1 b 3 Q 7 R X R 5 b W 9 s b 2 d 5 W z J d J n F 1 b 3 Q 7 L C Z x d W 9 0 O 0 Z s Y W c m c X V v d D s s J n F 1 b 3 Q 7 U 2 V h b C Z x d W 9 0 O y w m c X V v d D t Q b 3 B 1 b G F 0 a W 9 u W z d d J n F 1 b 3 Q 7 L C Z x d W 9 0 O 0 F y Z W F b N l 1 b O F 0 m c X V v d D s s J n F 1 b 3 Q 7 T W F 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I D E g K D E 5 K S 9 D a G F u Z 2 V k I F R 5 c G U u e 0 N v d W 5 0 e S w w f S Z x d W 9 0 O y w m c X V v d D t T Z W N 0 a W 9 u M S 9 U Y W J s Z S A x I C g x O S k v Q 2 h h b m d l Z C B U e X B l L n t G S V B T I G N v Z G V b N V 0 s M X 0 m c X V v d D s s J n F 1 b 3 Q 7 U 2 V j d G l v b j E v V G F i b G U g M S A o M T k p L 0 N o Y W 5 n Z W Q g V H l w Z S 5 7 Q 2 9 1 b n R 5 I H N l Y X R b M l 1 b N l 0 s M n 0 m c X V v d D s s J n F 1 b 3 Q 7 U 2 V j d G l v b j E v V G F i b G U g M S A o M T k p L 0 N o Y W 5 n Z W Q g V H l w Z S 5 7 R X N 0 L l s y X V s 2 X S w z f S Z x d W 9 0 O y w m c X V v d D t T Z W N 0 a W 9 u M S 9 U Y W J s Z S A x I C g x O S k v Q 2 h h b m d l Z C B U e X B l L n t P c m l n a W 5 b M l 0 s N H 0 m c X V v d D s s J n F 1 b 3 Q 7 U 2 V j d G l v b j E v V G F i b G U g M S A o M T k p L 0 N o Y W 5 n Z W Q g V H l w Z S 5 7 R X R 5 b W 9 s b 2 d 5 W z J d L D V 9 J n F 1 b 3 Q 7 L C Z x d W 9 0 O 1 N l Y 3 R p b 2 4 x L 1 R h Y m x l I D E g K D E 5 K S 9 D a G F u Z 2 V k I F R 5 c G U u e 0 Z s Y W c s N n 0 m c X V v d D s s J n F 1 b 3 Q 7 U 2 V j d G l v b j E v V G F i b G U g M S A o M T k p L 0 N o Y W 5 n Z W Q g V H l w Z S 5 7 U 2 V h b C w 3 f S Z x d W 9 0 O y w m c X V v d D t T Z W N 0 a W 9 u M S 9 U Y W J s Z S A x I C g x O S k v Q 2 h h b m d l Z C B U e X B l L n t Q b 3 B 1 b G F 0 a W 9 u W z d d L D h 9 J n F 1 b 3 Q 7 L C Z x d W 9 0 O 1 N l Y 3 R p b 2 4 x L 1 R h Y m x l I D E g K D E 5 K S 9 D a G F u Z 2 V k I F R 5 c G U u e 0 F y Z W F b N l 1 b O F 0 s O X 0 m c X V v d D s s J n F 1 b 3 Q 7 U 2 V j d G l v b j E v V G F i b G U g M S A o M T k p L 0 N o Y W 5 n Z W Q g V H l w Z S 5 7 T W F w L D E w f S Z x d W 9 0 O 1 0 s J n F 1 b 3 Q 7 Q 2 9 s d W 1 u Q 2 9 1 b n Q m c X V v d D s 6 M T E s J n F 1 b 3 Q 7 S 2 V 5 Q 2 9 s d W 1 u T m F t Z X M m c X V v d D s 6 W 1 0 s J n F 1 b 3 Q 7 Q 2 9 s d W 1 u S W R l b n R p d G l l c y Z x d W 9 0 O z p b J n F 1 b 3 Q 7 U 2 V j d G l v b j E v V G F i b G U g M S A o M T k p L 0 N o Y W 5 n Z W Q g V H l w Z S 5 7 Q 2 9 1 b n R 5 L D B 9 J n F 1 b 3 Q 7 L C Z x d W 9 0 O 1 N l Y 3 R p b 2 4 x L 1 R h Y m x l I D E g K D E 5 K S 9 D a G F u Z 2 V k I F R 5 c G U u e 0 Z J U F M g Y 2 9 k Z V s 1 X S w x f S Z x d W 9 0 O y w m c X V v d D t T Z W N 0 a W 9 u M S 9 U Y W J s Z S A x I C g x O S k v Q 2 h h b m d l Z C B U e X B l L n t D b 3 V u d H k g c 2 V h d F s y X V s 2 X S w y f S Z x d W 9 0 O y w m c X V v d D t T Z W N 0 a W 9 u M S 9 U Y W J s Z S A x I C g x O S k v Q 2 h h b m d l Z C B U e X B l L n t F c 3 Q u W z J d W z Z d L D N 9 J n F 1 b 3 Q 7 L C Z x d W 9 0 O 1 N l Y 3 R p b 2 4 x L 1 R h Y m x l I D E g K D E 5 K S 9 D a G F u Z 2 V k I F R 5 c G U u e 0 9 y a W d p b l s y X S w 0 f S Z x d W 9 0 O y w m c X V v d D t T Z W N 0 a W 9 u M S 9 U Y W J s Z S A x I C g x O S k v Q 2 h h b m d l Z C B U e X B l L n t F d H l t b 2 x v Z 3 l b M l 0 s N X 0 m c X V v d D s s J n F 1 b 3 Q 7 U 2 V j d G l v b j E v V G F i b G U g M S A o M T k p L 0 N o Y W 5 n Z W Q g V H l w Z S 5 7 R m x h Z y w 2 f S Z x d W 9 0 O y w m c X V v d D t T Z W N 0 a W 9 u M S 9 U Y W J s Z S A x I C g x O S k v Q 2 h h b m d l Z C B U e X B l L n t T Z W F s L D d 9 J n F 1 b 3 Q 7 L C Z x d W 9 0 O 1 N l Y 3 R p b 2 4 x L 1 R h Y m x l I D E g K D E 5 K S 9 D a G F u Z 2 V k I F R 5 c G U u e 1 B v c H V s Y X R p b 2 5 b N 1 0 s O H 0 m c X V v d D s s J n F 1 b 3 Q 7 U 2 V j d G l v b j E v V G F i b G U g M S A o M T k p L 0 N o Y W 5 n Z W Q g V H l w Z S 5 7 Q X J l Y V s 2 X V s 4 X S w 5 f S Z x d W 9 0 O y w m c X V v d D t T Z W N 0 a W 9 u M S 9 U Y W J s Z S A x I C g x O S k v Q 2 h h b m d l Z C B U e X B l L n t N Y X A s M T B 9 J n F 1 b 3 Q 7 X S w m c X V v d D t S Z W x h d G l v b n N o a X B J b m Z v J n F 1 b 3 Q 7 O l t d f S I g L z 4 8 L 1 N 0 Y W J s Z U V u d H J p Z X M + P C 9 J d G V t P j x J d G V t P j x J d G V t T G 9 j Y X R p b 2 4 + P E l 0 Z W 1 U e X B l P k Z v c m 1 1 b G E 8 L 0 l 0 Z W 1 U e X B l P j x J d G V t U G F 0 a D 5 T Z W N 0 a W 9 u M S 9 U Y W J s Z S U y M D E l M j A o M T k p L 1 N v d X J j Z T w v S X R l b V B h d G g + P C 9 J d G V t T G 9 j Y X R p b 2 4 + P F N 0 Y W J s Z U V u d H J p Z X M g L z 4 8 L 0 l 0 Z W 0 + P E l 0 Z W 0 + P E l 0 Z W 1 M b 2 N h d G l v b j 4 8 S X R l b V R 5 c G U + R m 9 y b X V s Y T w v S X R l b V R 5 c G U + P E l 0 Z W 1 Q Y X R o P l N l Y 3 R p b 2 4 x L 1 R h Y m x l J T I w M S U y M C g x O S k v R G F 0 Y T E 8 L 0 l 0 Z W 1 Q Y X R o P j w v S X R l b U x v Y 2 F 0 a W 9 u P j x T d G F i b G V F b n R y a W V z I C 8 + P C 9 J d G V t P j x J d G V t P j x J d G V t T G 9 j Y X R p b 2 4 + P E l 0 Z W 1 U e X B l P k Z v c m 1 1 b G E 8 L 0 l 0 Z W 1 U e X B l P j x J d G V t U G F 0 a D 5 T Z W N 0 a W 9 u M S 9 U Y W J s Z S U y M D E l M j A o M T k p L 0 N o Y W 5 n Z W Q l M j B U e X B l P C 9 J d G V t U G F 0 a D 4 8 L 0 l 0 Z W 1 M b 2 N h d G l v b j 4 8 U 3 R h Y m x l R W 5 0 c m l l c y A v P j w v S X R l b T 4 8 S X R l b T 4 8 S X R l b U x v Y 2 F 0 a W 9 u P j x J d G V t V H l w Z T 5 G b 3 J t d W x h P C 9 J d G V t V H l w Z T 4 8 S X R l b V B h d G g + U 2 V j d G l v b j E v V G F i b G U l M j A x J T I w K D I w 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F f X z I 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w L T E x L T E w V D I x O j I 4 O j M 0 L j I 2 M D M x M D d a I i A v P j x F b n R y e S B U e X B l P S J G a W x s Q 2 9 s d W 1 u V H l w Z X M i I F Z h b H V l P S J z Q m d Z R 0 J n W U d C Z 1 l H I i A v P j x F b n R y e S B U e X B l P S J G a W x s Q 2 9 s d W 1 u T m F t Z X M i I F Z h b H V l P S J z W y Z x d W 9 0 O 0 N v d W 5 0 e S Z x d W 9 0 O y w m c X V v d D t G S V B T I G N v Z G V b M T R d J n F 1 b 3 Q 7 L C Z x d W 9 0 O 0 N v d W 5 0 e S B z Z W F 0 W z E 1 X S Z x d W 9 0 O y w m c X V v d D t F c 3 Q u W z E 2 X S Z x d W 9 0 O y w m c X V v d D t P c m l n a W 5 b M T B d J n F 1 b 3 Q 7 L C Z x d W 9 0 O 0 V 0 e W 1 v b G 9 n e V s x M V 0 m c X V v d D s s J n F 1 b 3 Q 7 U G 9 w d W x h d G l v b l s x N l 0 m c X V v d D s s J n F 1 b 3 Q 7 Q X J l Y V s x N l 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S A o M j A p L 0 N o Y W 5 n Z W Q g V H l w Z S 5 7 Q 2 9 1 b n R 5 L D B 9 J n F 1 b 3 Q 7 L C Z x d W 9 0 O 1 N l Y 3 R p b 2 4 x L 1 R h Y m x l I D E g K D I w K S 9 D a G F u Z 2 V k I F R 5 c G U u e 0 Z J U F M g Y 2 9 k Z V s x N F 0 s M X 0 m c X V v d D s s J n F 1 b 3 Q 7 U 2 V j d G l v b j E v V G F i b G U g M S A o M j A p L 0 N o Y W 5 n Z W Q g V H l w Z S 5 7 Q 2 9 1 b n R 5 I H N l Y X R b M T V d L D J 9 J n F 1 b 3 Q 7 L C Z x d W 9 0 O 1 N l Y 3 R p b 2 4 x L 1 R h Y m x l I D E g K D I w K S 9 D a G F u Z 2 V k I F R 5 c G U u e 0 V z d C 5 b M T Z d L D N 9 J n F 1 b 3 Q 7 L C Z x d W 9 0 O 1 N l Y 3 R p b 2 4 x L 1 R h Y m x l I D E g K D I w K S 9 D a G F u Z 2 V k I F R 5 c G U u e 0 9 y a W d p b l s x M F 0 s N H 0 m c X V v d D s s J n F 1 b 3 Q 7 U 2 V j d G l v b j E v V G F i b G U g M S A o M j A p L 0 N o Y W 5 n Z W Q g V H l w Z S 5 7 R X R 5 b W 9 s b 2 d 5 W z E x X S w 1 f S Z x d W 9 0 O y w m c X V v d D t T Z W N 0 a W 9 u M S 9 U Y W J s Z S A x I C g y M C k v Q 2 h h b m d l Z C B U e X B l L n t Q b 3 B 1 b G F 0 a W 9 u W z E 2 X S w 2 f S Z x d W 9 0 O y w m c X V v d D t T Z W N 0 a W 9 u M S 9 U Y W J s Z S A x I C g y M C k v Q 2 h h b m d l Z C B U e X B l L n t B c m V h W z E 2 X S w 3 f S Z x d W 9 0 O y w m c X V v d D t T Z W N 0 a W 9 u M S 9 U Y W J s Z S A x I C g y M C k v Q 2 h h b m d l Z C B U e X B l L n t N Y X A s O H 0 m c X V v d D t d L C Z x d W 9 0 O 0 N v b H V t b k N v d W 5 0 J n F 1 b 3 Q 7 O j k s J n F 1 b 3 Q 7 S 2 V 5 Q 2 9 s d W 1 u T m F t Z X M m c X V v d D s 6 W 1 0 s J n F 1 b 3 Q 7 Q 2 9 s d W 1 u S W R l b n R p d G l l c y Z x d W 9 0 O z p b J n F 1 b 3 Q 7 U 2 V j d G l v b j E v V G F i b G U g M S A o M j A p L 0 N o Y W 5 n Z W Q g V H l w Z S 5 7 Q 2 9 1 b n R 5 L D B 9 J n F 1 b 3 Q 7 L C Z x d W 9 0 O 1 N l Y 3 R p b 2 4 x L 1 R h Y m x l I D E g K D I w K S 9 D a G F u Z 2 V k I F R 5 c G U u e 0 Z J U F M g Y 2 9 k Z V s x N F 0 s M X 0 m c X V v d D s s J n F 1 b 3 Q 7 U 2 V j d G l v b j E v V G F i b G U g M S A o M j A p L 0 N o Y W 5 n Z W Q g V H l w Z S 5 7 Q 2 9 1 b n R 5 I H N l Y X R b M T V d L D J 9 J n F 1 b 3 Q 7 L C Z x d W 9 0 O 1 N l Y 3 R p b 2 4 x L 1 R h Y m x l I D E g K D I w K S 9 D a G F u Z 2 V k I F R 5 c G U u e 0 V z d C 5 b M T Z d L D N 9 J n F 1 b 3 Q 7 L C Z x d W 9 0 O 1 N l Y 3 R p b 2 4 x L 1 R h Y m x l I D E g K D I w K S 9 D a G F u Z 2 V k I F R 5 c G U u e 0 9 y a W d p b l s x M F 0 s N H 0 m c X V v d D s s J n F 1 b 3 Q 7 U 2 V j d G l v b j E v V G F i b G U g M S A o M j A p L 0 N o Y W 5 n Z W Q g V H l w Z S 5 7 R X R 5 b W 9 s b 2 d 5 W z E x X S w 1 f S Z x d W 9 0 O y w m c X V v d D t T Z W N 0 a W 9 u M S 9 U Y W J s Z S A x I C g y M C k v Q 2 h h b m d l Z C B U e X B l L n t Q b 3 B 1 b G F 0 a W 9 u W z E 2 X S w 2 f S Z x d W 9 0 O y w m c X V v d D t T Z W N 0 a W 9 u M S 9 U Y W J s Z S A x I C g y M C k v Q 2 h h b m d l Z C B U e X B l L n t B c m V h W z E 2 X S w 3 f S Z x d W 9 0 O y w m c X V v d D t T Z W N 0 a W 9 u M S 9 U Y W J s Z S A x I C g y M C k v Q 2 h h b m d l Z C B U e X B l L n t N Y X A s O H 0 m c X V v d D t d L C Z x d W 9 0 O 1 J l b G F 0 a W 9 u c 2 h p c E l u Z m 8 m c X V v d D s 6 W 1 1 9 I i A v P j w v U 3 R h Y m x l R W 5 0 c m l l c z 4 8 L 0 l 0 Z W 0 + P E l 0 Z W 0 + P E l 0 Z W 1 M b 2 N h d G l v b j 4 8 S X R l b V R 5 c G U + R m 9 y b X V s Y T w v S X R l b V R 5 c G U + P E l 0 Z W 1 Q Y X R o P l N l Y 3 R p b 2 4 x L 1 R h Y m x l J T I w M S U y M C g y M C k v U 2 9 1 c m N l P C 9 J d G V t U G F 0 a D 4 8 L 0 l 0 Z W 1 M b 2 N h d G l v b j 4 8 U 3 R h Y m x l R W 5 0 c m l l c y A v P j w v S X R l b T 4 8 S X R l b T 4 8 S X R l b U x v Y 2 F 0 a W 9 u P j x J d G V t V H l w Z T 5 G b 3 J t d W x h P C 9 J d G V t V H l w Z T 4 8 S X R l b V B h d G g + U 2 V j d G l v b j E v V G F i b G U l M j A x J T I w K D I w K S 9 E Y X R h M T w v S X R l b V B h d G g + P C 9 J d G V t T G 9 j Y X R p b 2 4 + P F N 0 Y W J s Z U V u d H J p Z X M g L z 4 8 L 0 l 0 Z W 0 + P E l 0 Z W 0 + P E l 0 Z W 1 M b 2 N h d G l v b j 4 8 S X R l b V R 5 c G U + R m 9 y b X V s Y T w v S X R l b V R 5 c G U + P E l 0 Z W 1 Q Y X R o P l N l Y 3 R p b 2 4 x L 1 R h Y m x l J T I w M S U y M C g y M C k v Q 2 h h b m d l Z C U y M F R 5 c G U 8 L 0 l 0 Z W 1 Q Y X R o P j w v S X R l b U x v Y 2 F 0 a W 9 u P j x T d G F i b G V F b n R y a W V z I C 8 + P C 9 J d G V t P j x J d G V t P j x J d G V t T G 9 j Y X R p b 2 4 + P E l 0 Z W 1 U e X B l P k Z v c m 1 1 b G E 8 L 0 l 0 Z W 1 U e X B l P j x J d G V t U G F 0 a D 5 T Z W N 0 a W 9 u M S 9 M a X N 0 J T I w b 2 Y l M j B j b 3 V u d G l l c y U 1 Q m V k a X Q l N U 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a X N 0 X 2 9 m X 2 N v d W 5 0 a W V z X 2 V k a X R f X 1 8 y I i A v P j x F b n R y e S B U e X B l P S J G a W x s Z W R D b 2 1 w b G V 0 Z V J l c 3 V s d F R v V 2 9 y a 3 N o Z W V 0 I i B W Y W x 1 Z T 0 i b D E i I C 8 + P E V u d H J 5 I F R 5 c G U 9 I k F k Z G V k V G 9 E Y X R h T W 9 k Z W w i I F Z h b H V l P S J s M C I g L z 4 8 R W 5 0 c n k g V H l w Z T 0 i R m l s b E N v d W 5 0 I i B W Y W x 1 Z T 0 i b D g 0 I i A v P j x F b n R y e S B U e X B l P S J G a W x s R X J y b 3 J D b 2 R l I i B W Y W x 1 Z T 0 i c 1 V u a 2 5 v d 2 4 i I C 8 + P E V u d H J 5 I F R 5 c G U 9 I k Z p b G x F c n J v c k N v d W 5 0 I i B W Y W x 1 Z T 0 i b D A i I C 8 + P E V u d H J 5 I F R 5 c G U 9 I k Z p b G x M Y X N 0 V X B k Y X R l Z C I g V m F s d W U 9 I m Q y M D I w L T E x L T E w V D I x O j M w O j A w L j U 4 O D E x M z N a I i A v P j x F b n R y e S B U e X B l P S J G a W x s Q 2 9 s d W 1 u V H l w Z X M i I F Z h b H V l P S J z Q m d Z R 0 J n W U d C Z 1 l H I i A v P j x F b n R y e S B U e X B l P S J G a W x s Q 2 9 s d W 1 u T m F t Z X M i I F Z h b H V l P S J z W y Z x d W 9 0 O 0 N v d W 5 0 e S Z x d W 9 0 O y w m c X V v d D t G S V B T I E N v Z G V b O F 0 m c X V v d D s s J n F 1 b 3 Q 7 Q 2 9 1 b n R 5 I H N l Y X Q m c X V v d D s s J n F 1 b 3 Q 7 R X N 0 L i Z x d W 9 0 O y w m c X V v d D t P c m l n a W 4 m c X V v d D s s J n F 1 b 3 Q 7 R X R 5 b W 9 s b 2 d 5 J n F 1 b 3 Q 7 L C Z x d W 9 0 O 1 B v c H V s Y X R p b 2 4 m c X V v d D s s J n F 1 b 3 Q 7 Q X J l Y 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a X N 0 I G 9 m I G N v d W 5 0 a W V z W 2 V k a X R d I C g y K S 9 D a G F u Z 2 V k I F R 5 c G U u e 0 N v d W 5 0 e S w w f S Z x d W 9 0 O y w m c X V v d D t T Z W N 0 a W 9 u M S 9 M a X N 0 I G 9 m I G N v d W 5 0 a W V z W 2 V k a X R d I C g y K S 9 D a G F u Z 2 V k I F R 5 c G U u e 0 Z J U F M g Q 2 9 k Z V s 4 X S w x f S Z x d W 9 0 O y w m c X V v d D t T Z W N 0 a W 9 u M S 9 M a X N 0 I G 9 m I G N v d W 5 0 a W V z W 2 V k a X R d I C g y K S 9 D a G F u Z 2 V k I F R 5 c G U u e 0 N v d W 5 0 e S B z Z W F 0 L D J 9 J n F 1 b 3 Q 7 L C Z x d W 9 0 O 1 N l Y 3 R p b 2 4 x L 0 x p c 3 Q g b 2 Y g Y 2 9 1 b n R p Z X N b Z W R p d F 0 g K D I p L 0 N o Y W 5 n Z W Q g V H l w Z S 5 7 R X N 0 L i w z f S Z x d W 9 0 O y w m c X V v d D t T Z W N 0 a W 9 u M S 9 M a X N 0 I G 9 m I G N v d W 5 0 a W V z W 2 V k a X R d I C g y K S 9 D a G F u Z 2 V k I F R 5 c G U u e 0 9 y a W d p b i w 0 f S Z x d W 9 0 O y w m c X V v d D t T Z W N 0 a W 9 u M S 9 M a X N 0 I G 9 m I G N v d W 5 0 a W V z W 2 V k a X R d I C g y K S 9 D a G F u Z 2 V k I F R 5 c G U u e 0 V 0 e W 1 v b G 9 n e S w 1 f S Z x d W 9 0 O y w m c X V v d D t T Z W N 0 a W 9 u M S 9 M a X N 0 I G 9 m I G N v d W 5 0 a W V z W 2 V k a X R d I C g y K S 9 D a G F u Z 2 V k I F R 5 c G U u e 1 B v c H V s Y X R p b 2 4 s N n 0 m c X V v d D s s J n F 1 b 3 Q 7 U 2 V j d G l v b j E v T G l z d C B v Z i B j b 3 V u d G l l c 1 t l Z G l 0 X S A o M i k v Q 2 h h b m d l Z C B U e X B l L n t B c m V h L D d 9 J n F 1 b 3 Q 7 L C Z x d W 9 0 O 1 N l Y 3 R p b 2 4 x L 0 x p c 3 Q g b 2 Y g Y 2 9 1 b n R p Z X N b Z W R p d F 0 g K D I p L 0 N o Y W 5 n Z W Q g V H l w Z S 5 7 T W F w L D h 9 J n F 1 b 3 Q 7 X S w m c X V v d D t D b 2 x 1 b W 5 D b 3 V u d C Z x d W 9 0 O z o 5 L C Z x d W 9 0 O 0 t l e U N v b H V t b k 5 h b W V z J n F 1 b 3 Q 7 O l t d L C Z x d W 9 0 O 0 N v b H V t b k l k Z W 5 0 a X R p Z X M m c X V v d D s 6 W y Z x d W 9 0 O 1 N l Y 3 R p b 2 4 x L 0 x p c 3 Q g b 2 Y g Y 2 9 1 b n R p Z X N b Z W R p d F 0 g K D I p L 0 N o Y W 5 n Z W Q g V H l w Z S 5 7 Q 2 9 1 b n R 5 L D B 9 J n F 1 b 3 Q 7 L C Z x d W 9 0 O 1 N l Y 3 R p b 2 4 x L 0 x p c 3 Q g b 2 Y g Y 2 9 1 b n R p Z X N b Z W R p d F 0 g K D I p L 0 N o Y W 5 n Z W Q g V H l w Z S 5 7 R k l Q U y B D b 2 R l W z h d L D F 9 J n F 1 b 3 Q 7 L C Z x d W 9 0 O 1 N l Y 3 R p b 2 4 x L 0 x p c 3 Q g b 2 Y g Y 2 9 1 b n R p Z X N b Z W R p d F 0 g K D I p L 0 N o Y W 5 n Z W Q g V H l w Z S 5 7 Q 2 9 1 b n R 5 I H N l Y X Q s M n 0 m c X V v d D s s J n F 1 b 3 Q 7 U 2 V j d G l v b j E v T G l z d C B v Z i B j b 3 V u d G l l c 1 t l Z G l 0 X S A o M i k v Q 2 h h b m d l Z C B U e X B l L n t F c 3 Q u L D N 9 J n F 1 b 3 Q 7 L C Z x d W 9 0 O 1 N l Y 3 R p b 2 4 x L 0 x p c 3 Q g b 2 Y g Y 2 9 1 b n R p Z X N b Z W R p d F 0 g K D I p L 0 N o Y W 5 n Z W Q g V H l w Z S 5 7 T 3 J p Z 2 l u L D R 9 J n F 1 b 3 Q 7 L C Z x d W 9 0 O 1 N l Y 3 R p b 2 4 x L 0 x p c 3 Q g b 2 Y g Y 2 9 1 b n R p Z X N b Z W R p d F 0 g K D I p L 0 N o Y W 5 n Z W Q g V H l w Z S 5 7 R X R 5 b W 9 s b 2 d 5 L D V 9 J n F 1 b 3 Q 7 L C Z x d W 9 0 O 1 N l Y 3 R p b 2 4 x L 0 x p c 3 Q g b 2 Y g Y 2 9 1 b n R p Z X N b Z W R p d F 0 g K D I p L 0 N o Y W 5 n Z W Q g V H l w Z S 5 7 U G 9 w d W x h d G l v b i w 2 f S Z x d W 9 0 O y w m c X V v d D t T Z W N 0 a W 9 u M S 9 M a X N 0 I G 9 m I G N v d W 5 0 a W V z W 2 V k a X R d I C g y K S 9 D a G F u Z 2 V k I F R 5 c G U u e 0 F y Z W E s N 3 0 m c X V v d D s s J n F 1 b 3 Q 7 U 2 V j d G l v b j E v T G l z d C B v Z i B j b 3 V u d G l l c 1 t l Z G l 0 X S A o M i k v Q 2 h h b m d l Z C B U e X B l L n t N Y X A s O H 0 m c X V v d D t d L C Z x d W 9 0 O 1 J l b G F 0 a W 9 u c 2 h p c E l u Z m 8 m c X V v d D s 6 W 1 1 9 I i A v P j w v U 3 R h Y m x l R W 5 0 c m l l c z 4 8 L 0 l 0 Z W 0 + P E l 0 Z W 0 + P E l 0 Z W 1 M b 2 N h d G l v b j 4 8 S X R l b V R 5 c G U + R m 9 y b X V s Y T w v S X R l b V R 5 c G U + P E l 0 Z W 1 Q Y X R o P l N l Y 3 R p b 2 4 x L 0 x p c 3 Q l M j B v Z i U y M G N v d W 5 0 a W V z J T V C Z W R p d C U 1 R C U y M C g y K S 9 T b 3 V y Y 2 U 8 L 0 l 0 Z W 1 Q Y X R o P j w v S X R l b U x v Y 2 F 0 a W 9 u P j x T d G F i b G V F b n R y a W V z I C 8 + P C 9 J d G V t P j x J d G V t P j x J d G V t T G 9 j Y X R p b 2 4 + P E l 0 Z W 1 U e X B l P k Z v c m 1 1 b G E 8 L 0 l 0 Z W 1 U e X B l P j x J d G V t U G F 0 a D 5 T Z W N 0 a W 9 u M S 9 M a X N 0 J T I w b 2 Y l M j B j b 3 V u d G l l c y U 1 Q m V k a X Q l N U Q l M j A o M i k v R G F 0 Y T E 8 L 0 l 0 Z W 1 Q Y X R o P j w v S X R l b U x v Y 2 F 0 a W 9 u P j x T d G F i b G V F b n R y a W V z I C 8 + P C 9 J d G V t P j x J d G V t P j x J d G V t T G 9 j Y X R p b 2 4 + P E l 0 Z W 1 U e X B l P k Z v c m 1 1 b G E 8 L 0 l 0 Z W 1 U e X B l P j x J d G V t U G F 0 a D 5 T Z W N 0 a W 9 u M S 9 M a X N 0 J T I w b 2 Y l M j B j b 3 V u d G l l c y U 1 Q m V k a X Q l N U Q l M j A o M i k v Q 2 h h b m d l Z C U y M F R 5 c G U 8 L 0 l 0 Z W 1 Q Y X R o P j w v S X R l b U x v Y 2 F 0 a W 9 u P j x T d G F i b G V F b n R y a W V z I C 8 + P C 9 J d G V t P j x J d G V t P j x J d G V t T G 9 j Y X R p b 2 4 + P E l 0 Z W 1 U e X B l P k Z v c m 1 1 b G E 8 L 0 l 0 Z W 1 U e X B l P j x J d G V t U G F 0 a D 5 T Z W N 0 a W 9 u M S 9 U Y W J s Z S U y M D A 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w X 1 8 y I i A v P j x F b n R y e S B U e X B l P S J G a W x s Z W R D b 2 1 w b G V 0 Z V J l c 3 V s d F R v V 2 9 y a 3 N o Z W V 0 I i B W Y W x 1 Z T 0 i b D E i I C 8 + P E V u d H J 5 I F R 5 c G U 9 I k F k Z G V k V G 9 E Y X R h T W 9 k Z W w i I F Z h b H V l P S J s M C I g L z 4 8 R W 5 0 c n k g V H l w Z T 0 i R m l s b E N v d W 5 0 I i B W Y W x 1 Z T 0 i b D g 4 I i A v P j x F b n R y e S B U e X B l P S J G a W x s R X J y b 3 J D b 2 R l I i B W Y W x 1 Z T 0 i c 1 V u a 2 5 v d 2 4 i I C 8 + P E V u d H J 5 I F R 5 c G U 9 I k Z p b G x F c n J v c k N v d W 5 0 I i B W Y W x 1 Z T 0 i b D A i I C 8 + P E V u d H J 5 I F R 5 c G U 9 I k Z p b G x M Y X N 0 V X B k Y X R l Z C I g V m F s d W U 9 I m Q y M D I w L T E x L T E x V D A x O j M 5 O j Q 3 L j M 2 O T U 4 N j B a I i A v P j x F b n R y e S B U e X B l P S J G a W x s Q 2 9 s d W 1 u V H l w Z X M i I F Z h b H V l P S J z Q m d Z R 0 J n W U d C Z 1 l H I i A v P j x F b n R y e S B U e X B l P S J G a W x s Q 2 9 s d W 1 u T m F t Z X M i I F Z h b H V l P S J z W y Z x d W 9 0 O 0 N v d W 5 0 e S Z x d W 9 0 O y w m c X V v d D t G S V B T I G N v Z G V b M 1 0 m c X V v d D s s J n F 1 b 3 Q 7 Q 2 9 1 b n R 5 I H N l Y X R b N F 0 m c X V v d D s s J n F 1 b 3 Q 7 R X N 0 L l s x X V s 0 X S Z x d W 9 0 O y w m c X V v d D t P c m l n a W 5 b N V 1 b N l 1 b N 1 0 m c X V v d D s s J n F 1 b 3 Q 7 R X R 5 b W 9 s b 2 d 5 J n F 1 b 3 Q 7 L C Z x d W 9 0 O 1 B v c H V s Y X R p b 2 5 b N F 1 b O F 0 m c X V v d D s s J n F 1 b 3 Q 7 Q X J l Y V s 0 X V s 4 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w I C g y K S 9 D a G F u Z 2 V k I F R 5 c G U u e 0 N v d W 5 0 e S w w f S Z x d W 9 0 O y w m c X V v d D t T Z W N 0 a W 9 u M S 9 U Y W J s Z S A w I C g y K S 9 D a G F u Z 2 V k I F R 5 c G U u e 0 Z J U F M g Y 2 9 k Z V s z X S w x f S Z x d W 9 0 O y w m c X V v d D t T Z W N 0 a W 9 u M S 9 U Y W J s Z S A w I C g y K S 9 D a G F u Z 2 V k I F R 5 c G U u e 0 N v d W 5 0 e S B z Z W F 0 W z R d L D J 9 J n F 1 b 3 Q 7 L C Z x d W 9 0 O 1 N l Y 3 R p b 2 4 x L 1 R h Y m x l I D A g K D I p L 0 N o Y W 5 n Z W Q g V H l w Z S 5 7 R X N 0 L l s x X V s 0 X S w z f S Z x d W 9 0 O y w m c X V v d D t T Z W N 0 a W 9 u M S 9 U Y W J s Z S A w I C g y K S 9 D a G F u Z 2 V k I F R 5 c G U u e 0 9 y a W d p b l s 1 X V s 2 X V s 3 X S w 0 f S Z x d W 9 0 O y w m c X V v d D t T Z W N 0 a W 9 u M S 9 U Y W J s Z S A w I C g y K S 9 D a G F u Z 2 V k I F R 5 c G U u e 0 V 0 e W 1 v b G 9 n e S w 1 f S Z x d W 9 0 O y w m c X V v d D t T Z W N 0 a W 9 u M S 9 U Y W J s Z S A w I C g y K S 9 D a G F u Z 2 V k I F R 5 c G U u e 1 B v c H V s Y X R p b 2 5 b N F 1 b O F 0 s N n 0 m c X V v d D s s J n F 1 b 3 Q 7 U 2 V j d G l v b j E v V G F i b G U g M C A o M i k v Q 2 h h b m d l Z C B U e X B l L n t B c m V h W z R d W z h d L D d 9 J n F 1 b 3 Q 7 L C Z x d W 9 0 O 1 N l Y 3 R p b 2 4 x L 1 R h Y m x l I D A g K D I p L 0 N o Y W 5 n Z W Q g V H l w Z S 5 7 T W F w L D h 9 J n F 1 b 3 Q 7 X S w m c X V v d D t D b 2 x 1 b W 5 D b 3 V u d C Z x d W 9 0 O z o 5 L C Z x d W 9 0 O 0 t l e U N v b H V t b k 5 h b W V z J n F 1 b 3 Q 7 O l t d L C Z x d W 9 0 O 0 N v b H V t b k l k Z W 5 0 a X R p Z X M m c X V v d D s 6 W y Z x d W 9 0 O 1 N l Y 3 R p b 2 4 x L 1 R h Y m x l I D A g K D I p L 0 N o Y W 5 n Z W Q g V H l w Z S 5 7 Q 2 9 1 b n R 5 L D B 9 J n F 1 b 3 Q 7 L C Z x d W 9 0 O 1 N l Y 3 R p b 2 4 x L 1 R h Y m x l I D A g K D I p L 0 N o Y W 5 n Z W Q g V H l w Z S 5 7 R k l Q U y B j b 2 R l W z N d L D F 9 J n F 1 b 3 Q 7 L C Z x d W 9 0 O 1 N l Y 3 R p b 2 4 x L 1 R h Y m x l I D A g K D I p L 0 N o Y W 5 n Z W Q g V H l w Z S 5 7 Q 2 9 1 b n R 5 I H N l Y X R b N F 0 s M n 0 m c X V v d D s s J n F 1 b 3 Q 7 U 2 V j d G l v b j E v V G F i b G U g M C A o M i k v Q 2 h h b m d l Z C B U e X B l L n t F c 3 Q u W z F d W z R d L D N 9 J n F 1 b 3 Q 7 L C Z x d W 9 0 O 1 N l Y 3 R p b 2 4 x L 1 R h Y m x l I D A g K D I p L 0 N o Y W 5 n Z W Q g V H l w Z S 5 7 T 3 J p Z 2 l u W z V d W z Z d W z d d L D R 9 J n F 1 b 3 Q 7 L C Z x d W 9 0 O 1 N l Y 3 R p b 2 4 x L 1 R h Y m x l I D A g K D I p L 0 N o Y W 5 n Z W Q g V H l w Z S 5 7 R X R 5 b W 9 s b 2 d 5 L D V 9 J n F 1 b 3 Q 7 L C Z x d W 9 0 O 1 N l Y 3 R p b 2 4 x L 1 R h Y m x l I D A g K D I p L 0 N o Y W 5 n Z W Q g V H l w Z S 5 7 U G 9 w d W x h d G l v b l s 0 X V s 4 X S w 2 f S Z x d W 9 0 O y w m c X V v d D t T Z W N 0 a W 9 u M S 9 U Y W J s Z S A w I C g y K S 9 D a G F u Z 2 V k I F R 5 c G U u e 0 F y Z W F b N F 1 b O F 0 s N 3 0 m c X V v d D s s J n F 1 b 3 Q 7 U 2 V j d G l v b j E v V G F i b G U g M C A o M i k v Q 2 h h b m d l Z C B U e X B l L n t N Y X A s O H 0 m c X V v d D t d L C Z x d W 9 0 O 1 J l b G F 0 a W 9 u c 2 h p c E l u Z m 8 m c X V v d D s 6 W 1 1 9 I i A v P j w v U 3 R h Y m x l R W 5 0 c m l l c z 4 8 L 0 l 0 Z W 0 + P E l 0 Z W 0 + P E l 0 Z W 1 M b 2 N h d G l v b j 4 8 S X R l b V R 5 c G U + R m 9 y b X V s Y T w v S X R l b V R 5 c G U + P E l 0 Z W 1 Q Y X R o P l N l Y 3 R p b 2 4 x L 1 R h Y m x l J T I w M C U y M C g y K S 9 T b 3 V y Y 2 U 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Q 2 h h b m d l Z C U y M F R 5 c G U 8 L 0 l 0 Z W 1 Q Y X R o P j w v S X R l b U x v Y 2 F 0 a W 9 u P j x T d G F i b G V F b n R y a W V z I C 8 + P C 9 J d G V t P j x J d G V t P j x J d G V t T G 9 j Y X R p b 2 4 + P E l 0 Z W 1 U e X B l P k Z v c m 1 1 b G E 8 L 0 l 0 Z W 1 U e X B l P j x J d G V t U G F 0 a D 5 T Z W N 0 a W 9 u M S 9 U Y W J s Z S U y M D E l M j A o M j 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V 9 f M j E i I C 8 + P E V u d H J 5 I F R 5 c G U 9 I k Z p b G x l Z E N v b X B s Z X R l U m V z d W x 0 V G 9 X b 3 J r c 2 h l Z X Q i I F Z h b H V l P S J s M S I g L z 4 8 R W 5 0 c n k g V H l w Z T 0 i Q W R k Z W R U b 0 R h d G F N b 2 R l b C I g V m F s d W U 9 I m w w I i A v P j x F b n R y e S B U e X B l P S J G a W x s Q 2 9 1 b n Q i I F Z h b H V l P S J s O D M i I C 8 + P E V u d H J 5 I F R 5 c G U 9 I k Z p b G x F c n J v c k N v Z G U i I F Z h b H V l P S J z V W 5 r b m 9 3 b i I g L z 4 8 R W 5 0 c n k g V H l w Z T 0 i R m l s b E V y c m 9 y Q 2 9 1 b n Q i I F Z h b H V l P S J s M C I g L z 4 8 R W 5 0 c n k g V H l w Z T 0 i R m l s b E x h c 3 R V c G R h d G V k I i B W Y W x 1 Z T 0 i Z D I w M j A t M T E t M T F U M D E 6 N D E 6 M T E u N j Q 4 N z g 5 N F o i I C 8 + P E V u d H J 5 I F R 5 c G U 9 I k Z p b G x D b 2 x 1 b W 5 U e X B l c y I g V m F s d W U 9 I n N C Z 1 l H Q m d Z R 0 J n W U d C Z z 0 9 I i A v P j x F b n R y e S B U e X B l P S J G a W x s Q 2 9 s d W 1 u T m F t Z X M i I F Z h b H V l P S J z W y Z x d W 9 0 O 0 N v d W 5 0 e S Z x d W 9 0 O y w m c X V v d D t G S V B T I G N v Z G V b M V 0 m c X V v d D s s J n F 1 b 3 Q 7 Q 2 9 1 b n R 5 I H N l Y X R b M l 0 m c X V v d D s s J n F 1 b 3 Q 7 U 2 1 p d G h z b 2 5 p Y W 4 g V H J p b m 9 t a W F s I F s z X S Z x d W 9 0 O y w m c X V v d D t F c 3 Q u W z R d J n F 1 b 3 Q 7 L C Z x d W 9 0 O 0 9 y a W d p b i Z x d W 9 0 O y w m c X V v d D t F d H l t b 2 x v Z 3 k m c X V v d D s s J n F 1 b 3 Q 7 U G 9 w d W x h d G l v b l s y X S Z x d W 9 0 O y w m c X V v d D t B c m V h W z R d J n F 1 b 3 Q 7 L C Z x d W 9 0 O 0 1 h 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S A x I C g y M S k v Q 2 h h b m d l Z C B U e X B l L n t D b 3 V u d H k s M H 0 m c X V v d D s s J n F 1 b 3 Q 7 U 2 V j d G l v b j E v V G F i b G U g M S A o M j E p L 0 N o Y W 5 n Z W Q g V H l w Z S 5 7 R k l Q U y B j b 2 R l W z F d L D F 9 J n F 1 b 3 Q 7 L C Z x d W 9 0 O 1 N l Y 3 R p b 2 4 x L 1 R h Y m x l I D E g K D I x K S 9 D a G F u Z 2 V k I F R 5 c G U u e 0 N v d W 5 0 e S B z Z W F 0 W z J d L D J 9 J n F 1 b 3 Q 7 L C Z x d W 9 0 O 1 N l Y 3 R p b 2 4 x L 1 R h Y m x l I D E g K D I x K S 9 D a G F u Z 2 V k I F R 5 c G U u e 1 N t a X R o c 2 9 u a W F u I F R y a W 5 v b W l h b C B b M 1 0 s M 3 0 m c X V v d D s s J n F 1 b 3 Q 7 U 2 V j d G l v b j E v V G F i b G U g M S A o M j E p L 0 N o Y W 5 n Z W Q g V H l w Z S 5 7 R X N 0 L l s 0 X S w 0 f S Z x d W 9 0 O y w m c X V v d D t T Z W N 0 a W 9 u M S 9 U Y W J s Z S A x I C g y M S k v Q 2 h h b m d l Z C B U e X B l L n t P c m l n a W 4 s N X 0 m c X V v d D s s J n F 1 b 3 Q 7 U 2 V j d G l v b j E v V G F i b G U g M S A o M j E p L 0 N o Y W 5 n Z W Q g V H l w Z S 5 7 R X R 5 b W 9 s b 2 d 5 L D Z 9 J n F 1 b 3 Q 7 L C Z x d W 9 0 O 1 N l Y 3 R p b 2 4 x L 1 R h Y m x l I D E g K D I x K S 9 D a G F u Z 2 V k I F R 5 c G U u e 1 B v c H V s Y X R p b 2 5 b M l 0 s N 3 0 m c X V v d D s s J n F 1 b 3 Q 7 U 2 V j d G l v b j E v V G F i b G U g M S A o M j E p L 0 N o Y W 5 n Z W Q g V H l w Z S 5 7 Q X J l Y V s 0 X S w 4 f S Z x d W 9 0 O y w m c X V v d D t T Z W N 0 a W 9 u M S 9 U Y W J s Z S A x I C g y M S k v Q 2 h h b m d l Z C B U e X B l L n t N Y X A s O X 0 m c X V v d D t d L C Z x d W 9 0 O 0 N v b H V t b k N v d W 5 0 J n F 1 b 3 Q 7 O j E w L C Z x d W 9 0 O 0 t l e U N v b H V t b k 5 h b W V z J n F 1 b 3 Q 7 O l t d L C Z x d W 9 0 O 0 N v b H V t b k l k Z W 5 0 a X R p Z X M m c X V v d D s 6 W y Z x d W 9 0 O 1 N l Y 3 R p b 2 4 x L 1 R h Y m x l I D E g K D I x K S 9 D a G F u Z 2 V k I F R 5 c G U u e 0 N v d W 5 0 e S w w f S Z x d W 9 0 O y w m c X V v d D t T Z W N 0 a W 9 u M S 9 U Y W J s Z S A x I C g y M S k v Q 2 h h b m d l Z C B U e X B l L n t G S V B T I G N v Z G V b M V 0 s M X 0 m c X V v d D s s J n F 1 b 3 Q 7 U 2 V j d G l v b j E v V G F i b G U g M S A o M j E p L 0 N o Y W 5 n Z W Q g V H l w Z S 5 7 Q 2 9 1 b n R 5 I H N l Y X R b M l 0 s M n 0 m c X V v d D s s J n F 1 b 3 Q 7 U 2 V j d G l v b j E v V G F i b G U g M S A o M j E p L 0 N o Y W 5 n Z W Q g V H l w Z S 5 7 U 2 1 p d G h z b 2 5 p Y W 4 g V H J p b m 9 t a W F s I F s z X S w z f S Z x d W 9 0 O y w m c X V v d D t T Z W N 0 a W 9 u M S 9 U Y W J s Z S A x I C g y M S k v Q 2 h h b m d l Z C B U e X B l L n t F c 3 Q u W z R d L D R 9 J n F 1 b 3 Q 7 L C Z x d W 9 0 O 1 N l Y 3 R p b 2 4 x L 1 R h Y m x l I D E g K D I x K S 9 D a G F u Z 2 V k I F R 5 c G U u e 0 9 y a W d p b i w 1 f S Z x d W 9 0 O y w m c X V v d D t T Z W N 0 a W 9 u M S 9 U Y W J s Z S A x I C g y M S k v Q 2 h h b m d l Z C B U e X B l L n t F d H l t b 2 x v Z 3 k s N n 0 m c X V v d D s s J n F 1 b 3 Q 7 U 2 V j d G l v b j E v V G F i b G U g M S A o M j E p L 0 N o Y W 5 n Z W Q g V H l w Z S 5 7 U G 9 w d W x h d G l v b l s y X S w 3 f S Z x d W 9 0 O y w m c X V v d D t T Z W N 0 a W 9 u M S 9 U Y W J s Z S A x I C g y M S k v Q 2 h h b m d l Z C B U e X B l L n t B c m V h W z R d L D h 9 J n F 1 b 3 Q 7 L C Z x d W 9 0 O 1 N l Y 3 R p b 2 4 x L 1 R h Y m x l I D E g K D I x K S 9 D a G F u Z 2 V k I F R 5 c G U u e 0 1 h c C w 5 f S Z x d W 9 0 O 1 0 s J n F 1 b 3 Q 7 U m V s Y X R p b 2 5 z a G l w S W 5 m b y Z x d W 9 0 O z p b X X 0 i I C 8 + P C 9 T d G F i b G V F b n R y a W V z P j w v S X R l b T 4 8 S X R l b T 4 8 S X R l b U x v Y 2 F 0 a W 9 u P j x J d G V t V H l w Z T 5 G b 3 J t d W x h P C 9 J d G V t V H l w Z T 4 8 S X R l b V B h d G g + U 2 V j d G l v b j E v V G F i b G U l M j A x J T I w K D I x K S 9 T b 3 V y Y 2 U 8 L 0 l 0 Z W 1 Q Y X R o P j w v S X R l b U x v Y 2 F 0 a W 9 u P j x T d G F i b G V F b n R y a W V z I C 8 + P C 9 J d G V t P j x J d G V t P j x J d G V t T G 9 j Y X R p b 2 4 + P E l 0 Z W 1 U e X B l P k Z v c m 1 1 b G E 8 L 0 l 0 Z W 1 U e X B l P j x J d G V t U G F 0 a D 5 T Z W N 0 a W 9 u M S 9 U Y W J s Z S U y M D E l M j A o M j E p L 0 R h d G E x P C 9 J d G V t U G F 0 a D 4 8 L 0 l 0 Z W 1 M b 2 N h d G l v b j 4 8 U 3 R h Y m x l R W 5 0 c m l l c y A v P j w v S X R l b T 4 8 S X R l b T 4 8 S X R l b U x v Y 2 F 0 a W 9 u P j x J d G V t V H l w Z T 5 G b 3 J t d W x h P C 9 J d G V t V H l w Z T 4 8 S X R l b V B h d G g + U 2 V j d G l v b j E v V G F i b G U l M j A x J T I w K D I x K S 9 D a G F u Z 2 V k J T I w V H l w Z T w v S X R l b V B h d G g + P C 9 J d G V t T G 9 j Y X R p b 2 4 + P F N 0 Y W J s Z U V u d H J p Z X M g L z 4 8 L 0 l 0 Z W 0 + P E l 0 Z W 0 + P E l 0 Z W 1 M b 2 N h d G l v b j 4 8 S X R l b V R 5 c G U + R m 9 y b X V s Y T w v S X R l b V R 5 c G U + P E l 0 Z W 1 Q Y X R o P l N l Y 3 R p b 2 4 x L 1 R h Y m x l J T I w M S U y M C g y 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y M i I g L z 4 8 R W 5 0 c n k g V H l w Z T 0 i R m l s b G V k Q 2 9 t c G x l d G V S Z X N 1 b H R U b 1 d v c m t z a G V l d C I g V m F s d W U 9 I m w x I i A v P j x F b n R y e S B U e X B l P S J B Z G R l Z F R v R G F 0 Y U 1 v Z G V s I i B W Y W x 1 Z T 0 i b D A i I C 8 + P E V u d H J 5 I F R 5 c G U 9 I k Z p b G x D b 3 V u d C I g V m F s d W U 9 I m w x M T Y i I C 8 + P E V u d H J 5 I F R 5 c G U 9 I k Z p b G x F c n J v c k N v Z G U i I F Z h b H V l P S J z V W 5 r b m 9 3 b i I g L z 4 8 R W 5 0 c n k g V H l w Z T 0 i R m l s b E V y c m 9 y Q 2 9 1 b n Q i I F Z h b H V l P S J s M C I g L z 4 8 R W 5 0 c n k g V H l w Z T 0 i R m l s b E x h c 3 R V c G R h d G V k I i B W Y W x 1 Z T 0 i Z D I w M j A t M T E t M T F U M D E 6 N D I 6 M j M u N j k z O T k y M 1 o i I C 8 + P E V u d H J 5 I F R 5 c G U 9 I k Z p b G x D b 2 x 1 b W 5 U e X B l c y I g V m F s d W U 9 I n N C Z 1 l H Q m d Z R 0 J n W U c i I C 8 + P E V u d H J 5 I F R 5 c G U 9 I k Z p b G x D b 2 x 1 b W 5 O Y W 1 l c y I g V m F s d W U 9 I n N b J n F 1 b 3 Q 7 Q 2 9 1 b n R 5 J n F 1 b 3 Q 7 L C Z x d W 9 0 O 0 Z J U F M g Y 2 9 k Z V s 3 X S Z x d W 9 0 O y w m c X V v d D t D b 3 V u d H k g c 2 V h d F s 4 X S Z x d W 9 0 O y w m c X V v d D t F c 3 Q u W z h d J n F 1 b 3 Q 7 L C Z x d W 9 0 O 0 Z v c m 1 l Z C B m c m 9 t W z N d J n F 1 b 3 Q 7 L C Z x d W 9 0 O 0 V 0 e W 1 v b G 9 n e V s z X V s 5 X V s x M F 0 m c X V v d D s s J n F 1 b 3 Q 7 U G 9 w d W x h d G l v b l s 2 X S Z x d W 9 0 O y w m c X V v d D t B c m V h W z h d J n F 1 b 3 Q 7 L C Z x d W 9 0 O 0 1 h c 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g K D I y K S 9 D a G F u Z 2 V k I F R 5 c G U u e 0 N v d W 5 0 e S w w f S Z x d W 9 0 O y w m c X V v d D t T Z W N 0 a W 9 u M S 9 U Y W J s Z S A x I C g y M i k v Q 2 h h b m d l Z C B U e X B l L n t G S V B T I G N v Z G V b N 1 0 s M X 0 m c X V v d D s s J n F 1 b 3 Q 7 U 2 V j d G l v b j E v V G F i b G U g M S A o M j I p L 0 N o Y W 5 n Z W Q g V H l w Z S 5 7 Q 2 9 1 b n R 5 I H N l Y X R b O F 0 s M n 0 m c X V v d D s s J n F 1 b 3 Q 7 U 2 V j d G l v b j E v V G F i b G U g M S A o M j I p L 0 N o Y W 5 n Z W Q g V H l w Z S 5 7 R X N 0 L l s 4 X S w z f S Z x d W 9 0 O y w m c X V v d D t T Z W N 0 a W 9 u M S 9 U Y W J s Z S A x I C g y M i k v Q 2 h h b m d l Z C B U e X B l L n t G b 3 J t Z W Q g Z n J v b V s z X S w 0 f S Z x d W 9 0 O y w m c X V v d D t T Z W N 0 a W 9 u M S 9 U Y W J s Z S A x I C g y M i k v Q 2 h h b m d l Z C B U e X B l L n t F d H l t b 2 x v Z 3 l b M 1 1 b O V 1 b M T B d L D V 9 J n F 1 b 3 Q 7 L C Z x d W 9 0 O 1 N l Y 3 R p b 2 4 x L 1 R h Y m x l I D E g K D I y K S 9 D a G F u Z 2 V k I F R 5 c G U u e 1 B v c H V s Y X R p b 2 5 b N l 0 s N n 0 m c X V v d D s s J n F 1 b 3 Q 7 U 2 V j d G l v b j E v V G F i b G U g M S A o M j I p L 0 N o Y W 5 n Z W Q g V H l w Z S 5 7 Q X J l Y V s 4 X S w 3 f S Z x d W 9 0 O y w m c X V v d D t T Z W N 0 a W 9 u M S 9 U Y W J s Z S A x I C g y M i k v Q 2 h h b m d l Z C B U e X B l L n t N Y X A s O H 0 m c X V v d D t d L C Z x d W 9 0 O 0 N v b H V t b k N v d W 5 0 J n F 1 b 3 Q 7 O j k s J n F 1 b 3 Q 7 S 2 V 5 Q 2 9 s d W 1 u T m F t Z X M m c X V v d D s 6 W 1 0 s J n F 1 b 3 Q 7 Q 2 9 s d W 1 u S W R l b n R p d G l l c y Z x d W 9 0 O z p b J n F 1 b 3 Q 7 U 2 V j d G l v b j E v V G F i b G U g M S A o M j I p L 0 N o Y W 5 n Z W Q g V H l w Z S 5 7 Q 2 9 1 b n R 5 L D B 9 J n F 1 b 3 Q 7 L C Z x d W 9 0 O 1 N l Y 3 R p b 2 4 x L 1 R h Y m x l I D E g K D I y K S 9 D a G F u Z 2 V k I F R 5 c G U u e 0 Z J U F M g Y 2 9 k Z V s 3 X S w x f S Z x d W 9 0 O y w m c X V v d D t T Z W N 0 a W 9 u M S 9 U Y W J s Z S A x I C g y M i k v Q 2 h h b m d l Z C B U e X B l L n t D b 3 V u d H k g c 2 V h d F s 4 X S w y f S Z x d W 9 0 O y w m c X V v d D t T Z W N 0 a W 9 u M S 9 U Y W J s Z S A x I C g y M i k v Q 2 h h b m d l Z C B U e X B l L n t F c 3 Q u W z h d L D N 9 J n F 1 b 3 Q 7 L C Z x d W 9 0 O 1 N l Y 3 R p b 2 4 x L 1 R h Y m x l I D E g K D I y K S 9 D a G F u Z 2 V k I F R 5 c G U u e 0 Z v c m 1 l Z C B m c m 9 t W z N d L D R 9 J n F 1 b 3 Q 7 L C Z x d W 9 0 O 1 N l Y 3 R p b 2 4 x L 1 R h Y m x l I D E g K D I y K S 9 D a G F u Z 2 V k I F R 5 c G U u e 0 V 0 e W 1 v b G 9 n e V s z X V s 5 X V s x M F 0 s N X 0 m c X V v d D s s J n F 1 b 3 Q 7 U 2 V j d G l v b j E v V G F i b G U g M S A o M j I p L 0 N o Y W 5 n Z W Q g V H l w Z S 5 7 U G 9 w d W x h d G l v b l s 2 X S w 2 f S Z x d W 9 0 O y w m c X V v d D t T Z W N 0 a W 9 u M S 9 U Y W J s Z S A x I C g y M i k v Q 2 h h b m d l Z C B U e X B l L n t B c m V h W z h d L D d 9 J n F 1 b 3 Q 7 L C Z x d W 9 0 O 1 N l Y 3 R p b 2 4 x L 1 R h Y m x l I D E g K D I y K S 9 D a G F u Z 2 V k I F R 5 c G U u e 0 1 h c C w 4 f S Z x d W 9 0 O 1 0 s J n F 1 b 3 Q 7 U m V s Y X R p b 2 5 z a G l w S W 5 m b y Z x d W 9 0 O z p b X X 0 i I C 8 + P C 9 T d G F i b G V F b n R y a W V z P j w v S X R l b T 4 8 S X R l b T 4 8 S X R l b U x v Y 2 F 0 a W 9 u P j x J d G V t V H l w Z T 5 G b 3 J t d W x h P C 9 J d G V t V H l w Z T 4 8 S X R l b V B h d G g + U 2 V j d G l v b j E v V G F i b G U l M j A x J T I w K D I y K S 9 T b 3 V y Y 2 U 8 L 0 l 0 Z W 1 Q Y X R o P j w v S X R l b U x v Y 2 F 0 a W 9 u P j x T d G F i b G V F b n R y a W V z I C 8 + P C 9 J d G V t P j x J d G V t P j x J d G V t T G 9 j Y X R p b 2 4 + P E l 0 Z W 1 U e X B l P k Z v c m 1 1 b G E 8 L 0 l 0 Z W 1 U e X B l P j x J d G V t U G F 0 a D 5 T Z W N 0 a W 9 u M S 9 U Y W J s Z S U y M D E l M j A o M j I p L 0 R h d G E x P C 9 J d G V t U G F 0 a D 4 8 L 0 l 0 Z W 1 M b 2 N h d G l v b j 4 8 U 3 R h Y m x l R W 5 0 c m l l c y A v P j w v S X R l b T 4 8 S X R l b T 4 8 S X R l b U x v Y 2 F 0 a W 9 u P j x J d G V t V H l w Z T 5 G b 3 J t d W x h P C 9 J d G V t V H l w Z T 4 8 S X R l b V B h d G g + U 2 V j d G l v b j E v V G F i b G U l M j A x J T I w K D I y K S 9 D a G F u Z 2 V k J T I w V H l w Z T w v S X R l b V B h d G g + P C 9 J d G V t T G 9 j Y X R p b 2 4 + P F N 0 Y W J s Z U V u d H J p Z X M g L z 4 8 L 0 l 0 Z W 0 + P E l 0 Z W 0 + P E l 0 Z W 1 M b 2 N h d G l v b j 4 8 S X R l b V R 5 c G U + R m 9 y b X V s Y T w v S X R l b V R 5 c G U + P E l 0 Z W 1 Q Y X R o P l N l Y 3 R p b 2 4 x L 1 R h Y m x l J T I w M S U y M C g y 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y M y I g L z 4 8 R W 5 0 c n k g V H l w Z T 0 i R m l s b G V k Q 2 9 t c G x l d G V S Z X N 1 b H R U b 1 d v c m t z a G V l d C I g V m F s d W U 9 I m w x I i A v P j x F b n R y e S B U e X B l P S J B Z G R l Z F R v R G F 0 Y U 1 v Z G V s I i B W Y W x 1 Z T 0 i b D A i I C 8 + P E V u d H J 5 I F R 5 c G U 9 I k Z p b G x D b 3 V u d C I g V m F s d W U 9 I m w 5 N C I g L z 4 8 R W 5 0 c n k g V H l w Z T 0 i R m l s b E V y c m 9 y Q 2 9 k Z S I g V m F s d W U 9 I n N V b m t u b 3 d u I i A v P j x F b n R y e S B U e X B l P S J G a W x s R X J y b 3 J D b 3 V u d C I g V m F s d W U 9 I m w w I i A v P j x F b n R y e S B U e X B l P S J G a W x s T G F z d F V w Z G F 0 Z W Q i I F Z h b H V l P S J k M j A y M C 0 x M S 0 x M 1 Q y M T o 0 M T o y M C 4 w O T c y M j A 0 W i I g L z 4 8 R W 5 0 c n k g V H l w Z T 0 i R m l s b E N v b H V t b l R 5 c G V z I i B W Y W x 1 Z T 0 i c 0 J n W U d C Z 1 l H Q m d Z R 0 J n P T 0 i I C 8 + P E V u d H J 5 I F R 5 c G U 9 I k Z p b G x D b 2 x 1 b W 5 O Y W 1 l c y I g V m F s d W U 9 I n N b J n F 1 b 3 Q 7 Q 2 9 1 b n R 5 J n F 1 b 3 Q 7 L C Z x d W 9 0 O 0 Z J U F M g Y 2 9 k Z V s x X S Z x d W 9 0 O y w m c X V v d D t D b 3 V u d H k g c 2 V h d F s y X S Z x d W 9 0 O y w m c X V v d D t F c 3 Q u W z J d J n F 1 b 3 Q 7 L C Z x d W 9 0 O 0 9 y a W d p b i Z x d W 9 0 O y w m c X V v d D t F d H l t b 2 x v Z 3 k m c X V v d D s s J n F 1 b 3 Q 7 T G l j Z W 5 z Z S B w b G F 0 Z S B w c m V m a X g g W z N d J n F 1 b 3 Q 7 L C Z x d W 9 0 O 1 B v c H V s Y X R p b 2 5 b M l 0 m c X V v d D s s J n F 1 b 3 Q 7 Q X J l Y V s y X S Z x d W 9 0 O y w m c X V v d D t N Y X 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g M S A o M j M p L 0 N o Y W 5 n Z W Q g V H l w Z S 5 7 Q 2 9 1 b n R 5 L D B 9 J n F 1 b 3 Q 7 L C Z x d W 9 0 O 1 N l Y 3 R p b 2 4 x L 1 R h Y m x l I D E g K D I z K S 9 D a G F u Z 2 V k I F R 5 c G U u e 0 Z J U F M g Y 2 9 k Z V s x X S w x f S Z x d W 9 0 O y w m c X V v d D t T Z W N 0 a W 9 u M S 9 U Y W J s Z S A x I C g y M y k v Q 2 h h b m d l Z C B U e X B l L n t D b 3 V u d H k g c 2 V h d F s y X S w y f S Z x d W 9 0 O y w m c X V v d D t T Z W N 0 a W 9 u M S 9 U Y W J s Z S A x I C g y M y k v Q 2 h h b m d l Z C B U e X B l L n t F c 3 Q u W z J d L D N 9 J n F 1 b 3 Q 7 L C Z x d W 9 0 O 1 N l Y 3 R p b 2 4 x L 1 R h Y m x l I D E g K D I z K S 9 D a G F u Z 2 V k I F R 5 c G U u e 0 9 y a W d p b i w 0 f S Z x d W 9 0 O y w m c X V v d D t T Z W N 0 a W 9 u M S 9 U Y W J s Z S A x I C g y M y k v Q 2 h h b m d l Z C B U e X B l L n t F d H l t b 2 x v Z 3 k s N X 0 m c X V v d D s s J n F 1 b 3 Q 7 U 2 V j d G l v b j E v V G F i b G U g M S A o M j M p L 0 N o Y W 5 n Z W Q g V H l w Z S 5 7 T G l j Z W 5 z Z S B w b G F 0 Z S B w c m V m a X g g W z N d L D Z 9 J n F 1 b 3 Q 7 L C Z x d W 9 0 O 1 N l Y 3 R p b 2 4 x L 1 R h Y m x l I D E g K D I z K S 9 D a G F u Z 2 V k I F R 5 c G U u e 1 B v c H V s Y X R p b 2 5 b M l 0 s N 3 0 m c X V v d D s s J n F 1 b 3 Q 7 U 2 V j d G l v b j E v V G F i b G U g M S A o M j M p L 0 N o Y W 5 n Z W Q g V H l w Z S 5 7 Q X J l Y V s y X S w 4 f S Z x d W 9 0 O y w m c X V v d D t T Z W N 0 a W 9 u M S 9 U Y W J s Z S A x I C g y M y k v Q 2 h h b m d l Z C B U e X B l L n t N Y X A s O X 0 m c X V v d D t d L C Z x d W 9 0 O 0 N v b H V t b k N v d W 5 0 J n F 1 b 3 Q 7 O j E w L C Z x d W 9 0 O 0 t l e U N v b H V t b k 5 h b W V z J n F 1 b 3 Q 7 O l t d L C Z x d W 9 0 O 0 N v b H V t b k l k Z W 5 0 a X R p Z X M m c X V v d D s 6 W y Z x d W 9 0 O 1 N l Y 3 R p b 2 4 x L 1 R h Y m x l I D E g K D I z K S 9 D a G F u Z 2 V k I F R 5 c G U u e 0 N v d W 5 0 e S w w f S Z x d W 9 0 O y w m c X V v d D t T Z W N 0 a W 9 u M S 9 U Y W J s Z S A x I C g y M y k v Q 2 h h b m d l Z C B U e X B l L n t G S V B T I G N v Z G V b M V 0 s M X 0 m c X V v d D s s J n F 1 b 3 Q 7 U 2 V j d G l v b j E v V G F i b G U g M S A o M j M p L 0 N o Y W 5 n Z W Q g V H l w Z S 5 7 Q 2 9 1 b n R 5 I H N l Y X R b M l 0 s M n 0 m c X V v d D s s J n F 1 b 3 Q 7 U 2 V j d G l v b j E v V G F i b G U g M S A o M j M p L 0 N o Y W 5 n Z W Q g V H l w Z S 5 7 R X N 0 L l s y X S w z f S Z x d W 9 0 O y w m c X V v d D t T Z W N 0 a W 9 u M S 9 U Y W J s Z S A x I C g y M y k v Q 2 h h b m d l Z C B U e X B l L n t P c m l n a W 4 s N H 0 m c X V v d D s s J n F 1 b 3 Q 7 U 2 V j d G l v b j E v V G F i b G U g M S A o M j M p L 0 N o Y W 5 n Z W Q g V H l w Z S 5 7 R X R 5 b W 9 s b 2 d 5 L D V 9 J n F 1 b 3 Q 7 L C Z x d W 9 0 O 1 N l Y 3 R p b 2 4 x L 1 R h Y m x l I D E g K D I z K S 9 D a G F u Z 2 V k I F R 5 c G U u e 0 x p Y 2 V u c 2 U g c G x h d G U g c H J l Z m l 4 I F s z X S w 2 f S Z x d W 9 0 O y w m c X V v d D t T Z W N 0 a W 9 u M S 9 U Y W J s Z S A x I C g y M y k v Q 2 h h b m d l Z C B U e X B l L n t Q b 3 B 1 b G F 0 a W 9 u W z J d L D d 9 J n F 1 b 3 Q 7 L C Z x d W 9 0 O 1 N l Y 3 R p b 2 4 x L 1 R h Y m x l I D E g K D I z K S 9 D a G F u Z 2 V k I F R 5 c G U u e 0 F y Z W F b M l 0 s O H 0 m c X V v d D s s J n F 1 b 3 Q 7 U 2 V j d G l v b j E v V G F i b G U g M S A o M j M p L 0 N o Y W 5 n Z W Q g V H l w Z S 5 7 T W F w L D l 9 J n F 1 b 3 Q 7 X S w m c X V v d D t S Z W x h d G l v b n N o a X B J b m Z v J n F 1 b 3 Q 7 O l t d f S I g L z 4 8 L 1 N 0 Y W J s Z U V u d H J p Z X M + P C 9 J d G V t P j x J d G V t P j x J d G V t T G 9 j Y X R p b 2 4 + P E l 0 Z W 1 U e X B l P k Z v c m 1 1 b G E 8 L 0 l 0 Z W 1 U e X B l P j x J d G V t U G F 0 a D 5 T Z W N 0 a W 9 u M S 9 U Y W J s Z S U y M D E l M j A o M j M p L 1 N v d X J j Z T w v S X R l b V B h d G g + P C 9 J d G V t T G 9 j Y X R p b 2 4 + P F N 0 Y W J s Z U V u d H J p Z X M g L z 4 8 L 0 l 0 Z W 0 + P E l 0 Z W 0 + P E l 0 Z W 1 M b 2 N h d G l v b j 4 8 S X R l b V R 5 c G U + R m 9 y b X V s Y T w v S X R l b V R 5 c G U + P E l 0 Z W 1 Q Y X R o P l N l Y 3 R p b 2 4 x L 1 R h Y m x l J T I w M S U y M C g y M y k v R G F 0 Y T E 8 L 0 l 0 Z W 1 Q Y X R o P j w v S X R l b U x v Y 2 F 0 a W 9 u P j x T d G F i b G V F b n R y a W V z I C 8 + P C 9 J d G V t P j x J d G V t P j x J d G V t T G 9 j Y X R p b 2 4 + P E l 0 Z W 1 U e X B l P k Z v c m 1 1 b G E 8 L 0 l 0 Z W 1 U e X B l P j x J d G V t U G F 0 a D 5 T Z W N 0 a W 9 u M S 9 U Y W J s Z S U y M D E l M j A o M j M p L 0 N o Y W 5 n Z W Q l M j B U e X B l P C 9 J d G V t U G F 0 a D 4 8 L 0 l 0 Z W 1 M b 2 N h d G l v b j 4 8 U 3 R h Y m x l R W 5 0 c m l l c y A v P j w v S X R l b T 4 8 S X R l b T 4 8 S X R l b U x v Y 2 F 0 a W 9 u P j x J d G V t V H l w Z T 5 G b 3 J t d W x h P C 9 J d G V t V H l w Z T 4 8 S X R l b V B h d G g + U 2 V j d G l v b j E v V G F i b G U l M j A x J T I w K D I 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F f X z I 0 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w L T E x L T E z V D I x O j Q y O j M 1 L j Y x N z k 0 M D d a I i A v P j x F b n R y e S B U e X B l P S J G a W x s Q 2 9 s d W 1 u V H l w Z X M i I F Z h b H V l P S J z Q m d Z R 0 J n W U d C Z 1 l H I i A v P j x F b n R y e S B U e X B l P S J G a W x s Q 2 9 s d W 1 u T m F t Z X M i I F Z h b H V l P S J z W y Z x d W 9 0 O 0 N v d W 5 0 e S Z x d W 9 0 O y w m c X V v d D t G S V B T I G N v Z G V b M l 0 m c X V v d D s s J n F 1 b 3 Q 7 Q 2 9 1 b n R 5 I H N l Y X R b M 1 0 m c X V v d D s s J n F 1 b 3 Q 7 R X N 0 L l s z X S Z x d W 9 0 O y w m c X V v d D t P c m l n a W 5 b N F 0 m c X V v d D s s J n F 1 b 3 Q 7 R X R 5 b W 9 s b 2 d 5 W z F d W z R d J n F 1 b 3 Q 7 L C Z x d W 9 0 O 1 B v c H V s Y X R p b 2 5 b N V 0 m c X V v d D s s J n F 1 b 3 Q 7 Q X J l Y V s z X V s 2 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I C g y N C k v Q 2 h h b m d l Z C B U e X B l L n t D b 3 V u d H k s M H 0 m c X V v d D s s J n F 1 b 3 Q 7 U 2 V j d G l v b j E v V G F i b G U g M S A o M j Q p L 0 N o Y W 5 n Z W Q g V H l w Z S 5 7 R k l Q U y B j b 2 R l W z J d L D F 9 J n F 1 b 3 Q 7 L C Z x d W 9 0 O 1 N l Y 3 R p b 2 4 x L 1 R h Y m x l I D E g K D I 0 K S 9 D a G F u Z 2 V k I F R 5 c G U u e 0 N v d W 5 0 e S B z Z W F 0 W z N d L D J 9 J n F 1 b 3 Q 7 L C Z x d W 9 0 O 1 N l Y 3 R p b 2 4 x L 1 R h Y m x l I D E g K D I 0 K S 9 D a G F u Z 2 V k I F R 5 c G U u e 0 V z d C 5 b M 1 0 s M 3 0 m c X V v d D s s J n F 1 b 3 Q 7 U 2 V j d G l v b j E v V G F i b G U g M S A o M j Q p L 0 N o Y W 5 n Z W Q g V H l w Z S 5 7 T 3 J p Z 2 l u W z R d L D R 9 J n F 1 b 3 Q 7 L C Z x d W 9 0 O 1 N l Y 3 R p b 2 4 x L 1 R h Y m x l I D E g K D I 0 K S 9 D a G F u Z 2 V k I F R 5 c G U u e 0 V 0 e W 1 v b G 9 n e V s x X V s 0 X S w 1 f S Z x d W 9 0 O y w m c X V v d D t T Z W N 0 a W 9 u M S 9 U Y W J s Z S A x I C g y N C k v Q 2 h h b m d l Z C B U e X B l L n t Q b 3 B 1 b G F 0 a W 9 u W z V d L D Z 9 J n F 1 b 3 Q 7 L C Z x d W 9 0 O 1 N l Y 3 R p b 2 4 x L 1 R h Y m x l I D E g K D I 0 K S 9 D a G F u Z 2 V k I F R 5 c G U u e 0 F y Z W F b M 1 1 b N l 0 s N 3 0 m c X V v d D s s J n F 1 b 3 Q 7 U 2 V j d G l v b j E v V G F i b G U g M S A o M j Q p L 0 N o Y W 5 n Z W Q g V H l w Z S 5 7 T W F w L D h 9 J n F 1 b 3 Q 7 X S w m c X V v d D t D b 2 x 1 b W 5 D b 3 V u d C Z x d W 9 0 O z o 5 L C Z x d W 9 0 O 0 t l e U N v b H V t b k 5 h b W V z J n F 1 b 3 Q 7 O l t d L C Z x d W 9 0 O 0 N v b H V t b k l k Z W 5 0 a X R p Z X M m c X V v d D s 6 W y Z x d W 9 0 O 1 N l Y 3 R p b 2 4 x L 1 R h Y m x l I D E g K D I 0 K S 9 D a G F u Z 2 V k I F R 5 c G U u e 0 N v d W 5 0 e S w w f S Z x d W 9 0 O y w m c X V v d D t T Z W N 0 a W 9 u M S 9 U Y W J s Z S A x I C g y N C k v Q 2 h h b m d l Z C B U e X B l L n t G S V B T I G N v Z G V b M l 0 s M X 0 m c X V v d D s s J n F 1 b 3 Q 7 U 2 V j d G l v b j E v V G F i b G U g M S A o M j Q p L 0 N o Y W 5 n Z W Q g V H l w Z S 5 7 Q 2 9 1 b n R 5 I H N l Y X R b M 1 0 s M n 0 m c X V v d D s s J n F 1 b 3 Q 7 U 2 V j d G l v b j E v V G F i b G U g M S A o M j Q p L 0 N o Y W 5 n Z W Q g V H l w Z S 5 7 R X N 0 L l s z X S w z f S Z x d W 9 0 O y w m c X V v d D t T Z W N 0 a W 9 u M S 9 U Y W J s Z S A x I C g y N C k v Q 2 h h b m d l Z C B U e X B l L n t P c m l n a W 5 b N F 0 s N H 0 m c X V v d D s s J n F 1 b 3 Q 7 U 2 V j d G l v b j E v V G F i b G U g M S A o M j Q p L 0 N o Y W 5 n Z W Q g V H l w Z S 5 7 R X R 5 b W 9 s b 2 d 5 W z F d W z R d L D V 9 J n F 1 b 3 Q 7 L C Z x d W 9 0 O 1 N l Y 3 R p b 2 4 x L 1 R h Y m x l I D E g K D I 0 K S 9 D a G F u Z 2 V k I F R 5 c G U u e 1 B v c H V s Y X R p b 2 5 b N V 0 s N n 0 m c X V v d D s s J n F 1 b 3 Q 7 U 2 V j d G l v b j E v V G F i b G U g M S A o M j Q p L 0 N o Y W 5 n Z W Q g V H l w Z S 5 7 Q X J l Y V s z X V s 2 X S w 3 f S Z x d W 9 0 O y w m c X V v d D t T Z W N 0 a W 9 u M S 9 U Y W J s Z S A x I C g y N C k v Q 2 h h b m d l Z C B U e X B l L n t N Y X A s O H 0 m c X V v d D t d L C Z x d W 9 0 O 1 J l b G F 0 a W 9 u c 2 h p c E l u Z m 8 m c X V v d D s 6 W 1 1 9 I i A v P j w v U 3 R h Y m x l R W 5 0 c m l l c z 4 8 L 0 l 0 Z W 0 + P E l 0 Z W 0 + P E l 0 Z W 1 M b 2 N h d G l v b j 4 8 S X R l b V R 5 c G U + R m 9 y b X V s Y T w v S X R l b V R 5 c G U + P E l 0 Z W 1 Q Y X R o P l N l Y 3 R p b 2 4 x L 1 R h Y m x l J T I w M S U y M C g y N C k v U 2 9 1 c m N l P C 9 J d G V t U G F 0 a D 4 8 L 0 l 0 Z W 1 M b 2 N h d G l v b j 4 8 U 3 R h Y m x l R W 5 0 c m l l c y A v P j w v S X R l b T 4 8 S X R l b T 4 8 S X R l b U x v Y 2 F 0 a W 9 u P j x J d G V t V H l w Z T 5 G b 3 J t d W x h P C 9 J d G V t V H l w Z T 4 8 S X R l b V B h d G g + U 2 V j d G l v b j E v V G F i b G U l M j A x J T I w K D I 0 K S 9 E Y X R h M T w v S X R l b V B h d G g + P C 9 J d G V t T G 9 j Y X R p b 2 4 + P F N 0 Y W J s Z U V u d H J p Z X M g L z 4 8 L 0 l 0 Z W 0 + P E l 0 Z W 0 + P E l 0 Z W 1 M b 2 N h d G l v b j 4 8 S X R l b V R 5 c G U + R m 9 y b X V s Y T w v S X R l b V R 5 c G U + P E l 0 Z W 1 Q Y X R o P l N l Y 3 R p b 2 4 x L 1 R h Y m x l J T I w M S U y M C g y N C k v Q 2 h h b m d l Z C U y M F R 5 c G U 8 L 0 l 0 Z W 1 Q Y X R o P j w v S X R l b U x v Y 2 F 0 a W 9 u P j x T d G F i b G V F b n R y a W V z I C 8 + P C 9 J d G V t P j x J d G V t P j x J d G V t T G 9 j Y X R p b 2 4 + P E l 0 Z W 1 U e X B l P k Z v c m 1 1 b G E 8 L 0 l 0 Z W 1 U e X B l P j x J d G V t U G F 0 a D 5 T Z W N 0 a W 9 u M S 9 M a X N 0 J T V C Z W R p d C 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x p c 3 R f Z W R p d C 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M C 0 x M S 0 x M 1 Q y M T o 0 N D o w N i 4 3 M j Y 3 N j c 4 W i I g L z 4 8 R W 5 0 c n k g V H l w Z T 0 i R m l s b E N v b H V t b l R 5 c G V z I i B W Y W x 1 Z T 0 i c 0 J n W U d C Z 1 l H Q m d Z R y I g L z 4 8 R W 5 0 c n k g V H l w Z T 0 i R m l s b E N v b H V t b k 5 h b W V z I i B W Y W x 1 Z T 0 i c 1 s m c X V v d D t D b 3 V u d H k m c X V v d D s s J n F 1 b 3 Q 7 R k l Q U y B j b 2 R l I F s z X S Z x d W 9 0 O y w m c X V v d D t D b 3 V u d H k g c 2 V h d C B b N F 0 m c X V v d D s s J n F 1 b 3 Q 7 R X N 0 L i B b N F 0 m c X V v d D s s J n F 1 b 3 Q 7 R m 9 y b W V k I G Z y b 2 0 g W z V d J n F 1 b 3 Q 7 L C Z x d W 9 0 O 0 V 0 e W 1 v b G 9 n e S B b M l 0 m c X V v d D s s J n F 1 b 3 Q 7 U G 9 w d W x h d G l v b i B b N l 0 m c X V v d D s s J n F 1 b 3 Q 7 Q X J l Y S B b N F 1 b N l 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G l z d F t l Z G l 0 X S 9 D a G F u Z 2 V k I F R 5 c G U u e 0 N v d W 5 0 e S w w f S Z x d W 9 0 O y w m c X V v d D t T Z W N 0 a W 9 u M S 9 M a X N 0 W 2 V k a X R d L 0 N o Y W 5 n Z W Q g V H l w Z S 5 7 R k l Q U y B j b 2 R l I F s z X S w x f S Z x d W 9 0 O y w m c X V v d D t T Z W N 0 a W 9 u M S 9 M a X N 0 W 2 V k a X R d L 0 N o Y W 5 n Z W Q g V H l w Z S 5 7 Q 2 9 1 b n R 5 I H N l Y X Q g W z R d L D J 9 J n F 1 b 3 Q 7 L C Z x d W 9 0 O 1 N l Y 3 R p b 2 4 x L 0 x p c 3 R b Z W R p d F 0 v Q 2 h h b m d l Z C B U e X B l L n t F c 3 Q u I F s 0 X S w z f S Z x d W 9 0 O y w m c X V v d D t T Z W N 0 a W 9 u M S 9 M a X N 0 W 2 V k a X R d L 0 N o Y W 5 n Z W Q g V H l w Z S 5 7 R m 9 y b W V k I G Z y b 2 0 g W z V d L D R 9 J n F 1 b 3 Q 7 L C Z x d W 9 0 O 1 N l Y 3 R p b 2 4 x L 0 x p c 3 R b Z W R p d F 0 v Q 2 h h b m d l Z C B U e X B l L n t F d H l t b 2 x v Z 3 k g W z J d L D V 9 J n F 1 b 3 Q 7 L C Z x d W 9 0 O 1 N l Y 3 R p b 2 4 x L 0 x p c 3 R b Z W R p d F 0 v Q 2 h h b m d l Z C B U e X B l L n t Q b 3 B 1 b G F 0 a W 9 u I F s 2 X S w 2 f S Z x d W 9 0 O y w m c X V v d D t T Z W N 0 a W 9 u M S 9 M a X N 0 W 2 V k a X R d L 0 N o Y W 5 n Z W Q g V H l w Z S 5 7 Q X J l Y S B b N F 1 b N l 0 s N 3 0 m c X V v d D s s J n F 1 b 3 Q 7 U 2 V j d G l v b j E v T G l z d F t l Z G l 0 X S 9 D a G F u Z 2 V k I F R 5 c G U u e 0 1 h c C w 4 f S Z x d W 9 0 O 1 0 s J n F 1 b 3 Q 7 Q 2 9 s d W 1 u Q 2 9 1 b n Q m c X V v d D s 6 O S w m c X V v d D t L Z X l D b 2 x 1 b W 5 O Y W 1 l c y Z x d W 9 0 O z p b X S w m c X V v d D t D b 2 x 1 b W 5 J Z G V u d G l 0 a W V z J n F 1 b 3 Q 7 O l s m c X V v d D t T Z W N 0 a W 9 u M S 9 M a X N 0 W 2 V k a X R d L 0 N o Y W 5 n Z W Q g V H l w Z S 5 7 Q 2 9 1 b n R 5 L D B 9 J n F 1 b 3 Q 7 L C Z x d W 9 0 O 1 N l Y 3 R p b 2 4 x L 0 x p c 3 R b Z W R p d F 0 v Q 2 h h b m d l Z C B U e X B l L n t G S V B T I G N v Z G U g W z N d L D F 9 J n F 1 b 3 Q 7 L C Z x d W 9 0 O 1 N l Y 3 R p b 2 4 x L 0 x p c 3 R b Z W R p d F 0 v Q 2 h h b m d l Z C B U e X B l L n t D b 3 V u d H k g c 2 V h d C B b N F 0 s M n 0 m c X V v d D s s J n F 1 b 3 Q 7 U 2 V j d G l v b j E v T G l z d F t l Z G l 0 X S 9 D a G F u Z 2 V k I F R 5 c G U u e 0 V z d C 4 g W z R d L D N 9 J n F 1 b 3 Q 7 L C Z x d W 9 0 O 1 N l Y 3 R p b 2 4 x L 0 x p c 3 R b Z W R p d F 0 v Q 2 h h b m d l Z C B U e X B l L n t G b 3 J t Z W Q g Z n J v b S B b N V 0 s N H 0 m c X V v d D s s J n F 1 b 3 Q 7 U 2 V j d G l v b j E v T G l z d F t l Z G l 0 X S 9 D a G F u Z 2 V k I F R 5 c G U u e 0 V 0 e W 1 v b G 9 n e S B b M l 0 s N X 0 m c X V v d D s s J n F 1 b 3 Q 7 U 2 V j d G l v b j E v T G l z d F t l Z G l 0 X S 9 D a G F u Z 2 V k I F R 5 c G U u e 1 B v c H V s Y X R p b 2 4 g W z Z d L D Z 9 J n F 1 b 3 Q 7 L C Z x d W 9 0 O 1 N l Y 3 R p b 2 4 x L 0 x p c 3 R b Z W R p d F 0 v Q 2 h h b m d l Z C B U e X B l L n t B c m V h I F s 0 X V s 2 X S w 3 f S Z x d W 9 0 O y w m c X V v d D t T Z W N 0 a W 9 u M S 9 M a X N 0 W 2 V k a X R d L 0 N o Y W 5 n Z W Q g V H l w Z S 5 7 T W F w L D h 9 J n F 1 b 3 Q 7 X S w m c X V v d D t S Z W x h d G l v b n N o a X B J b m Z v J n F 1 b 3 Q 7 O l t d f S I g L z 4 8 L 1 N 0 Y W J s Z U V u d H J p Z X M + P C 9 J d G V t P j x J d G V t P j x J d G V t T G 9 j Y X R p b 2 4 + P E l 0 Z W 1 U e X B l P k Z v c m 1 1 b G E 8 L 0 l 0 Z W 1 U e X B l P j x J d G V t U G F 0 a D 5 T Z W N 0 a W 9 u M S 9 M a X N 0 J T V C Z W R p d C U 1 R C 9 T b 3 V y Y 2 U 8 L 0 l 0 Z W 1 Q Y X R o P j w v S X R l b U x v Y 2 F 0 a W 9 u P j x T d G F i b G V F b n R y a W V z I C 8 + P C 9 J d G V t P j x J d G V t P j x J d G V t T G 9 j Y X R p b 2 4 + P E l 0 Z W 1 U e X B l P k Z v c m 1 1 b G E 8 L 0 l 0 Z W 1 U e X B l P j x J d G V t U G F 0 a D 5 T Z W N 0 a W 9 u M S 9 M a X N 0 J T V C Z W R p d C U 1 R C 9 E Y X R h M T w v S X R l b V B h d G g + P C 9 J d G V t T G 9 j Y X R p b 2 4 + P F N 0 Y W J s Z U V u d H J p Z X M g L z 4 8 L 0 l 0 Z W 0 + P E l 0 Z W 0 + P E l 0 Z W 1 M b 2 N h d G l v b j 4 8 S X R l b V R 5 c G U + R m 9 y b X V s Y T w v S X R l b V R 5 c G U + P E l 0 Z W 1 Q Y X R o P l N l Y 3 R p b 2 4 x L 0 x p c 3 Q l N U J l Z G l 0 J T V E L 0 N o Y W 5 n Z W Q l M j B U e X B l P C 9 J d G V t U G F 0 a D 4 8 L 0 l 0 Z W 1 M b 2 N h d G l v b j 4 8 U 3 R h Y m x l R W 5 0 c m l l c y A v P j w v S X R l b T 4 8 S X R l b T 4 8 S X R l b U x v Y 2 F 0 a W 9 u P j x J d G V t V H l w Z T 5 G b 3 J t d W x h P C 9 J d G V t V H l w Z T 4 8 S X R l b V B h d G g + U 2 V j d G l v b j E v Q 2 9 1 b n R p Z X M l N U J l Z G l 0 J T V 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1 b n R p Z X N f Z W R p d C I g L z 4 8 R W 5 0 c n k g V H l w Z T 0 i R m l s b G V k Q 2 9 t c G x l d G V S Z X N 1 b H R U b 1 d v c m t z a G V l d C I g V m F s d W U 9 I m w x I i A v P j x F b n R y e S B U e X B l P S J B Z G R l Z F R v R G F 0 Y U 1 v Z G V s I i B W Y W x 1 Z T 0 i b D A i I C 8 + P E V u d H J 5 I F R 5 c G U 9 I k Z p b G x D b 3 V u d C I g V m F s d W U 9 I m w y M i I g L z 4 8 R W 5 0 c n k g V H l w Z T 0 i R m l s b E V y c m 9 y Q 2 9 k Z S I g V m F s d W U 9 I n N V b m t u b 3 d u I i A v P j x F b n R y e S B U e X B l P S J G a W x s R X J y b 3 J D b 3 V u d C I g V m F s d W U 9 I m w w I i A v P j x F b n R y e S B U e X B l P S J G a W x s T G F z d F V w Z G F 0 Z W Q i I F Z h b H V l P S J k M j A y M C 0 x M S 0 x M 1 Q y M T o 0 N T o y O C 4 x N j U 4 M j c 2 W i I g L z 4 8 R W 5 0 c n k g V H l w Z T 0 i R m l s b E N v b H V t b l R 5 c G V z I i B W Y W x 1 Z T 0 i c 0 J n W U d C Z 1 l H Q m d Z R 0 J n W T 0 i I C 8 + P E V u d H J 5 I F R 5 c G U 9 I k Z p b G x D b 2 x 1 b W 5 O Y W 1 l c y I g V m F s d W U 9 I n N b J n F 1 b 3 Q 7 Q 2 9 1 b n R 5 J n F 1 b 3 Q 7 L C Z x d W 9 0 O 0 Z J U F M g Y 2 9 k Z V s 5 X S Z x d W 9 0 O y w m c X V v d D t D b 3 V u d H k g c 2 V h d F s x M F 0 m c X V v d D s s J n F 1 b 3 Q 7 T G F y Z 2 V z d C B D a X R 5 W z E x X S Z x d W 9 0 O y w m c X V v d D t F c 3 Q u W z E w X S Z x d W 9 0 O y w m c X V v d D t G b 3 J t Z W Q g Z n J v b V s 2 X V s 3 X S Z x d W 9 0 O y w m c X V v d D t O Y W 1 l Z C B m b 3 J b M T J d J n F 1 b 3 Q 7 L C Z x d W 9 0 O 0 R l b n N p d H k g K H B l c i B t a T I p J n F 1 b 3 Q 7 L C Z x d W 9 0 O 1 B v c C 5 b M T N d J n F 1 b 3 Q 7 L C Z x d W 9 0 O 0 F y Z W F b M T B d J n F 1 b 3 Q 7 L C Z x d W 9 0 O 0 1 h 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D b 3 V u d G l l c 1 t l Z G l 0 X S 9 D a G F u Z 2 V k I F R 5 c G U u e 0 N v d W 5 0 e S w w f S Z x d W 9 0 O y w m c X V v d D t T Z W N 0 a W 9 u M S 9 D b 3 V u d G l l c 1 t l Z G l 0 X S 9 D a G F u Z 2 V k I F R 5 c G U u e 0 Z J U F M g Y 2 9 k Z V s 5 X S w x f S Z x d W 9 0 O y w m c X V v d D t T Z W N 0 a W 9 u M S 9 D b 3 V u d G l l c 1 t l Z G l 0 X S 9 D a G F u Z 2 V k I F R 5 c G U u e 0 N v d W 5 0 e S B z Z W F 0 W z E w X S w y f S Z x d W 9 0 O y w m c X V v d D t T Z W N 0 a W 9 u M S 9 D b 3 V u d G l l c 1 t l Z G l 0 X S 9 D a G F u Z 2 V k I F R 5 c G U u e 0 x h c m d l c 3 Q g Q 2 l 0 e V s x M V 0 s M 3 0 m c X V v d D s s J n F 1 b 3 Q 7 U 2 V j d G l v b j E v Q 2 9 1 b n R p Z X N b Z W R p d F 0 v Q 2 h h b m d l Z C B U e X B l L n t F c 3 Q u W z E w X S w 0 f S Z x d W 9 0 O y w m c X V v d D t T Z W N 0 a W 9 u M S 9 D b 3 V u d G l l c 1 t l Z G l 0 X S 9 D a G F u Z 2 V k I F R 5 c G U u e 0 Z v c m 1 l Z C B m c m 9 t W z Z d W z d d L D V 9 J n F 1 b 3 Q 7 L C Z x d W 9 0 O 1 N l Y 3 R p b 2 4 x L 0 N v d W 5 0 a W V z W 2 V k a X R d L 0 N o Y W 5 n Z W Q g V H l w Z S 5 7 T m F t Z W Q g Z m 9 y W z E y X S w 2 f S Z x d W 9 0 O y w m c X V v d D t T Z W N 0 a W 9 u M S 9 D b 3 V u d G l l c 1 t l Z G l 0 X S 9 D a G F u Z 2 V k I F R 5 c G U u e 0 R l b n N p d H k g K H B l c i B t a T I p L D d 9 J n F 1 b 3 Q 7 L C Z x d W 9 0 O 1 N l Y 3 R p b 2 4 x L 0 N v d W 5 0 a W V z W 2 V k a X R d L 0 N o Y W 5 n Z W Q g V H l w Z S 5 7 U G 9 w L l s x M 1 0 s O H 0 m c X V v d D s s J n F 1 b 3 Q 7 U 2 V j d G l v b j E v Q 2 9 1 b n R p Z X N b Z W R p d F 0 v Q 2 h h b m d l Z C B U e X B l L n t B c m V h W z E w X S w 5 f S Z x d W 9 0 O y w m c X V v d D t T Z W N 0 a W 9 u M S 9 D b 3 V u d G l l c 1 t l Z G l 0 X S 9 D a G F u Z 2 V k I F R 5 c G U u e 0 1 h c C w x M H 0 m c X V v d D t d L C Z x d W 9 0 O 0 N v b H V t b k N v d W 5 0 J n F 1 b 3 Q 7 O j E x L C Z x d W 9 0 O 0 t l e U N v b H V t b k 5 h b W V z J n F 1 b 3 Q 7 O l t d L C Z x d W 9 0 O 0 N v b H V t b k l k Z W 5 0 a X R p Z X M m c X V v d D s 6 W y Z x d W 9 0 O 1 N l Y 3 R p b 2 4 x L 0 N v d W 5 0 a W V z W 2 V k a X R d L 0 N o Y W 5 n Z W Q g V H l w Z S 5 7 Q 2 9 1 b n R 5 L D B 9 J n F 1 b 3 Q 7 L C Z x d W 9 0 O 1 N l Y 3 R p b 2 4 x L 0 N v d W 5 0 a W V z W 2 V k a X R d L 0 N o Y W 5 n Z W Q g V H l w Z S 5 7 R k l Q U y B j b 2 R l W z l d L D F 9 J n F 1 b 3 Q 7 L C Z x d W 9 0 O 1 N l Y 3 R p b 2 4 x L 0 N v d W 5 0 a W V z W 2 V k a X R d L 0 N o Y W 5 n Z W Q g V H l w Z S 5 7 Q 2 9 1 b n R 5 I H N l Y X R b M T B d L D J 9 J n F 1 b 3 Q 7 L C Z x d W 9 0 O 1 N l Y 3 R p b 2 4 x L 0 N v d W 5 0 a W V z W 2 V k a X R d L 0 N o Y W 5 n Z W Q g V H l w Z S 5 7 T G F y Z 2 V z d C B D a X R 5 W z E x X S w z f S Z x d W 9 0 O y w m c X V v d D t T Z W N 0 a W 9 u M S 9 D b 3 V u d G l l c 1 t l Z G l 0 X S 9 D a G F u Z 2 V k I F R 5 c G U u e 0 V z d C 5 b M T B d L D R 9 J n F 1 b 3 Q 7 L C Z x d W 9 0 O 1 N l Y 3 R p b 2 4 x L 0 N v d W 5 0 a W V z W 2 V k a X R d L 0 N o Y W 5 n Z W Q g V H l w Z S 5 7 R m 9 y b W V k I G Z y b 2 1 b N l 1 b N 1 0 s N X 0 m c X V v d D s s J n F 1 b 3 Q 7 U 2 V j d G l v b j E v Q 2 9 1 b n R p Z X N b Z W R p d F 0 v Q 2 h h b m d l Z C B U e X B l L n t O Y W 1 l Z C B m b 3 J b M T J d L D Z 9 J n F 1 b 3 Q 7 L C Z x d W 9 0 O 1 N l Y 3 R p b 2 4 x L 0 N v d W 5 0 a W V z W 2 V k a X R d L 0 N o Y W 5 n Z W Q g V H l w Z S 5 7 R G V u c 2 l 0 e S A o c G V y I G 1 p M i k s N 3 0 m c X V v d D s s J n F 1 b 3 Q 7 U 2 V j d G l v b j E v Q 2 9 1 b n R p Z X N b Z W R p d F 0 v Q 2 h h b m d l Z C B U e X B l L n t Q b 3 A u W z E z X S w 4 f S Z x d W 9 0 O y w m c X V v d D t T Z W N 0 a W 9 u M S 9 D b 3 V u d G l l c 1 t l Z G l 0 X S 9 D a G F u Z 2 V k I F R 5 c G U u e 0 F y Z W F b M T B d L D l 9 J n F 1 b 3 Q 7 L C Z x d W 9 0 O 1 N l Y 3 R p b 2 4 x L 0 N v d W 5 0 a W V z W 2 V k a X R d L 0 N o Y W 5 n Z W Q g V H l w Z S 5 7 T W F w L D E w f S Z x d W 9 0 O 1 0 s J n F 1 b 3 Q 7 U m V s Y X R p b 2 5 z a G l w S W 5 m b y Z x d W 9 0 O z p b X X 0 i I C 8 + P C 9 T d G F i b G V F b n R y a W V z P j w v S X R l b T 4 8 S X R l b T 4 8 S X R l b U x v Y 2 F 0 a W 9 u P j x J d G V t V H l w Z T 5 G b 3 J t d W x h P C 9 J d G V t V H l w Z T 4 8 S X R l b V B h d G g + U 2 V j d G l v b j E v Q 2 9 1 b n R p Z X M l N U J l Z G l 0 J T V E L 1 N v d X J j Z T w v S X R l b V B h d G g + P C 9 J d G V t T G 9 j Y X R p b 2 4 + P F N 0 Y W J s Z U V u d H J p Z X M g L z 4 8 L 0 l 0 Z W 0 + P E l 0 Z W 0 + P E l 0 Z W 1 M b 2 N h d G l v b j 4 8 S X R l b V R 5 c G U + R m 9 y b X V s Y T w v S X R l b V R 5 c G U + P E l 0 Z W 1 Q Y X R o P l N l Y 3 R p b 2 4 x L 0 N v d W 5 0 a W V z J T V C Z W R p d C U 1 R C 9 E Y X R h M T w v S X R l b V B h d G g + P C 9 J d G V t T G 9 j Y X R p b 2 4 + P F N 0 Y W J s Z U V u d H J p Z X M g L z 4 8 L 0 l 0 Z W 0 + P E l 0 Z W 0 + P E l 0 Z W 1 M b 2 N h d G l v b j 4 8 S X R l b V R 5 c G U + R m 9 y b X V s Y T w v S X R l b V R 5 c G U + P E l 0 Z W 1 Q Y X R o P l N l Y 3 R p b 2 4 x L 0 N v d W 5 0 a W V z J T V C Z W R p d C U 1 R C 9 D a G F u Z 2 V k J T I w V H l w Z T w v S X R l b V B h d G g + P C 9 J d G V t T G 9 j Y X R p b 2 4 + P F N 0 Y W J s Z U V u d H J p Z X M g L z 4 8 L 0 l 0 Z W 0 + P E l 0 Z W 0 + P E l 0 Z W 1 M b 2 N h d G l v b j 4 8 S X R l b V R 5 c G U + R m 9 y b X V s Y T w v S X R l b V R 5 c G U + P E l 0 Z W 1 Q Y X R o P l N l Y 3 R p b 2 4 x L 0 x p c 3 Q l N U J l Z G l 0 J T V E 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G l z d F 9 l Z G l 0 X 1 9 f M i 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M C 0 x M S 0 x M 1 Q y M T o 1 M z o y N C 4 w O T c z N z M z W i I g L z 4 8 R W 5 0 c n k g V H l w Z T 0 i R m l s b E N v b H V t b l R 5 c G V z I i B W Y W x 1 Z T 0 i c 0 J n W U d C Z 1 l H Q m d Z R y I g L z 4 8 R W 5 0 c n k g V H l w Z T 0 i R m l s b E N v b H V t b k 5 h b W V z I i B W Y W x 1 Z T 0 i c 1 s m c X V v d D t D b 3 V u d H k m c X V v d D s s J n F 1 b 3 Q 7 R k l Q U y B j b 2 R l I F s y X S Z x d W 9 0 O y w m c X V v d D t D b 3 V u d H k g c 2 V h d C B b M 1 0 m c X V v d D s s J n F 1 b 3 Q 7 R X N 0 L i B b M 1 0 m c X V v d D s s J n F 1 b 3 Q 7 R m 9 y b W V k I G Z y b 2 0 g W z R d J n F 1 b 3 Q 7 L C Z x d W 9 0 O 0 V 0 e W 1 v b G 9 n e S B b N V 0 m c X V v d D s s J n F 1 b 3 Q 7 U G 9 w L i B b N l 0 m c X V v d D s s J n F 1 b 3 Q 7 Q X J l Y S B b M 1 1 b N 1 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G l z d F t l Z G l 0 X S A o M i k v Q 2 h h b m d l Z C B U e X B l L n t D b 3 V u d H k s M H 0 m c X V v d D s s J n F 1 b 3 Q 7 U 2 V j d G l v b j E v T G l z d F t l Z G l 0 X S A o M i k v Q 2 h h b m d l Z C B U e X B l L n t G S V B T I G N v Z G U g W z J d L D F 9 J n F 1 b 3 Q 7 L C Z x d W 9 0 O 1 N l Y 3 R p b 2 4 x L 0 x p c 3 R b Z W R p d F 0 g K D I p L 0 N o Y W 5 n Z W Q g V H l w Z S 5 7 Q 2 9 1 b n R 5 I H N l Y X Q g W z N d L D J 9 J n F 1 b 3 Q 7 L C Z x d W 9 0 O 1 N l Y 3 R p b 2 4 x L 0 x p c 3 R b Z W R p d F 0 g K D I p L 0 N o Y W 5 n Z W Q g V H l w Z S 5 7 R X N 0 L i B b M 1 0 s M 3 0 m c X V v d D s s J n F 1 b 3 Q 7 U 2 V j d G l v b j E v T G l z d F t l Z G l 0 X S A o M i k v Q 2 h h b m d l Z C B U e X B l L n t G b 3 J t Z W Q g Z n J v b S B b N F 0 s N H 0 m c X V v d D s s J n F 1 b 3 Q 7 U 2 V j d G l v b j E v T G l z d F t l Z G l 0 X S A o M i k v Q 2 h h b m d l Z C B U e X B l L n t F d H l t b 2 x v Z 3 k g W z V d L D V 9 J n F 1 b 3 Q 7 L C Z x d W 9 0 O 1 N l Y 3 R p b 2 4 x L 0 x p c 3 R b Z W R p d F 0 g K D I p L 0 N o Y W 5 n Z W Q g V H l w Z S 5 7 U G 9 w L i B b N l 0 s N n 0 m c X V v d D s s J n F 1 b 3 Q 7 U 2 V j d G l v b j E v T G l z d F t l Z G l 0 X S A o M i k v Q 2 h h b m d l Z C B U e X B l L n t B c m V h I F s z X V s 3 X S w 3 f S Z x d W 9 0 O y w m c X V v d D t T Z W N 0 a W 9 u M S 9 M a X N 0 W 2 V k a X R d I C g y K S 9 D a G F u Z 2 V k I F R 5 c G U u e 0 1 h c C w 4 f S Z x d W 9 0 O 1 0 s J n F 1 b 3 Q 7 Q 2 9 s d W 1 u Q 2 9 1 b n Q m c X V v d D s 6 O S w m c X V v d D t L Z X l D b 2 x 1 b W 5 O Y W 1 l c y Z x d W 9 0 O z p b X S w m c X V v d D t D b 2 x 1 b W 5 J Z G V u d G l 0 a W V z J n F 1 b 3 Q 7 O l s m c X V v d D t T Z W N 0 a W 9 u M S 9 M a X N 0 W 2 V k a X R d I C g y K S 9 D a G F u Z 2 V k I F R 5 c G U u e 0 N v d W 5 0 e S w w f S Z x d W 9 0 O y w m c X V v d D t T Z W N 0 a W 9 u M S 9 M a X N 0 W 2 V k a X R d I C g y K S 9 D a G F u Z 2 V k I F R 5 c G U u e 0 Z J U F M g Y 2 9 k Z S B b M l 0 s M X 0 m c X V v d D s s J n F 1 b 3 Q 7 U 2 V j d G l v b j E v T G l z d F t l Z G l 0 X S A o M i k v Q 2 h h b m d l Z C B U e X B l L n t D b 3 V u d H k g c 2 V h d C B b M 1 0 s M n 0 m c X V v d D s s J n F 1 b 3 Q 7 U 2 V j d G l v b j E v T G l z d F t l Z G l 0 X S A o M i k v Q 2 h h b m d l Z C B U e X B l L n t F c 3 Q u I F s z X S w z f S Z x d W 9 0 O y w m c X V v d D t T Z W N 0 a W 9 u M S 9 M a X N 0 W 2 V k a X R d I C g y K S 9 D a G F u Z 2 V k I F R 5 c G U u e 0 Z v c m 1 l Z C B m c m 9 t I F s 0 X S w 0 f S Z x d W 9 0 O y w m c X V v d D t T Z W N 0 a W 9 u M S 9 M a X N 0 W 2 V k a X R d I C g y K S 9 D a G F u Z 2 V k I F R 5 c G U u e 0 V 0 e W 1 v b G 9 n e S B b N V 0 s N X 0 m c X V v d D s s J n F 1 b 3 Q 7 U 2 V j d G l v b j E v T G l z d F t l Z G l 0 X S A o M i k v Q 2 h h b m d l Z C B U e X B l L n t Q b 3 A u I F s 2 X S w 2 f S Z x d W 9 0 O y w m c X V v d D t T Z W N 0 a W 9 u M S 9 M a X N 0 W 2 V k a X R d I C g y K S 9 D a G F u Z 2 V k I F R 5 c G U u e 0 F y Z W E g W z N d W z d d L D d 9 J n F 1 b 3 Q 7 L C Z x d W 9 0 O 1 N l Y 3 R p b 2 4 x L 0 x p c 3 R b Z W R p d F 0 g K D I p L 0 N o Y W 5 n Z W Q g V H l w Z S 5 7 T W F w L D h 9 J n F 1 b 3 Q 7 X S w m c X V v d D t S Z W x h d G l v b n N o a X B J b m Z v J n F 1 b 3 Q 7 O l t d f S I g L z 4 8 L 1 N 0 Y W J s Z U V u d H J p Z X M + P C 9 J d G V t P j x J d G V t P j x J d G V t T G 9 j Y X R p b 2 4 + P E l 0 Z W 1 U e X B l P k Z v c m 1 1 b G E 8 L 0 l 0 Z W 1 U e X B l P j x J d G V t U G F 0 a D 5 T Z W N 0 a W 9 u M S 9 M a X N 0 J T V C Z W R p d C U 1 R C U y M C g y K S 9 T b 3 V y Y 2 U 8 L 0 l 0 Z W 1 Q Y X R o P j w v S X R l b U x v Y 2 F 0 a W 9 u P j x T d G F i b G V F b n R y a W V z I C 8 + P C 9 J d G V t P j x J d G V t P j x J d G V t T G 9 j Y X R p b 2 4 + P E l 0 Z W 1 U e X B l P k Z v c m 1 1 b G E 8 L 0 l 0 Z W 1 U e X B l P j x J d G V t U G F 0 a D 5 T Z W N 0 a W 9 u M S 9 M a X N 0 J T V C Z W R p d C U 1 R C U y M C g y K S 9 E Y X R h M j w v S X R l b V B h d G g + P C 9 J d G V t T G 9 j Y X R p b 2 4 + P F N 0 Y W J s Z U V u d H J p Z X M g L z 4 8 L 0 l 0 Z W 0 + P E l 0 Z W 0 + P E l 0 Z W 1 M b 2 N h d G l v b j 4 8 S X R l b V R 5 c G U + R m 9 y b X V s Y T w v S X R l b V R 5 c G U + P E l 0 Z W 1 Q Y X R o P l N l Y 3 R p b 2 4 x L 0 x p c 3 Q l N U J l Z G l 0 J T V E J T I w K D I p L 0 N o Y W 5 n Z W Q l M j B U e X B l P C 9 J d G V t U G F 0 a D 4 8 L 0 l 0 Z W 1 M b 2 N h d G l v b j 4 8 U 3 R h Y m x l R W 5 0 c m l l c y A v P j w v S X R l b T 4 8 S X R l b T 4 8 S X R l b U x v Y 2 F 0 a W 9 u P j x J d G V t V H l w Z T 5 G b 3 J t d W x h P C 9 J d G V t V H l w Z T 4 8 S X R l b V B h d G g + U 2 V j d G l v b j E v T G l z d C U 1 Q m V k a X Q l N U Q 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a X N 0 X 2 V k a X R f X 1 8 z 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C 0 x M S 0 x N F Q w M D o 0 N j o 0 M C 4 x O T U z N D E 3 W i I g L z 4 8 R W 5 0 c n k g V H l w Z T 0 i R m l s b E N v b H V t b l R 5 c G V z I i B W Y W x 1 Z T 0 i c 0 J n W U d C Z 1 l H Q m d Z R y I g L z 4 8 R W 5 0 c n k g V H l w Z T 0 i R m l s b E N v b H V t b k 5 h b W V z I i B W Y W x 1 Z T 0 i c 1 s m c X V v d D t D b 3 V u d H k m c X V v d D s s J n F 1 b 3 Q 7 R k l Q U y B j b 2 R l I F s z X S Z x d W 9 0 O y w m c X V v d D t D b 3 V u d H k g c 2 V h d C B b N F 0 m c X V v d D s s J n F 1 b 3 Q 7 R X N 0 L i B b N F 0 m c X V v d D s s J n F 1 b 3 Q 7 T 3 J p Z 2 l u I F s 1 X S Z x d W 9 0 O y w m c X V v d D t F d H l t b 2 x v Z 3 k g W z V d J n F 1 b 3 Q 7 L C Z x d W 9 0 O 1 B v c C 4 g K D I w M T c g Z X N 0 L i l b N l 0 m c X V v d D s s J n F 1 b 3 Q 7 Q X J l Y S B b N F 1 b N 1 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G l z d F t l Z G l 0 X S A o M y k v Q 2 h h b m d l Z C B U e X B l L n t D b 3 V u d H k s M H 0 m c X V v d D s s J n F 1 b 3 Q 7 U 2 V j d G l v b j E v T G l z d F t l Z G l 0 X S A o M y k v Q 2 h h b m d l Z C B U e X B l L n t G S V B T I G N v Z G U g W z N d L D F 9 J n F 1 b 3 Q 7 L C Z x d W 9 0 O 1 N l Y 3 R p b 2 4 x L 0 x p c 3 R b Z W R p d F 0 g K D M p L 0 N o Y W 5 n Z W Q g V H l w Z S 5 7 Q 2 9 1 b n R 5 I H N l Y X Q g W z R d L D J 9 J n F 1 b 3 Q 7 L C Z x d W 9 0 O 1 N l Y 3 R p b 2 4 x L 0 x p c 3 R b Z W R p d F 0 g K D M p L 0 N o Y W 5 n Z W Q g V H l w Z S 5 7 R X N 0 L i B b N F 0 s M 3 0 m c X V v d D s s J n F 1 b 3 Q 7 U 2 V j d G l v b j E v T G l z d F t l Z G l 0 X S A o M y k v Q 2 h h b m d l Z C B U e X B l L n t P c m l n a W 4 g W z V d L D R 9 J n F 1 b 3 Q 7 L C Z x d W 9 0 O 1 N l Y 3 R p b 2 4 x L 0 x p c 3 R b Z W R p d F 0 g K D M p L 0 N o Y W 5 n Z W Q g V H l w Z S 5 7 R X R 5 b W 9 s b 2 d 5 I F s 1 X S w 1 f S Z x d W 9 0 O y w m c X V v d D t T Z W N 0 a W 9 u M S 9 M a X N 0 W 2 V k a X R d I C g z K S 9 D a G F u Z 2 V k I F R 5 c G U u e 1 B v c C 4 g K D I w M T c g Z X N 0 L i l b N l 0 s N n 0 m c X V v d D s s J n F 1 b 3 Q 7 U 2 V j d G l v b j E v T G l z d F t l Z G l 0 X S A o M y k v Q 2 h h b m d l Z C B U e X B l L n t B c m V h I F s 0 X V s 3 X S w 3 f S Z x d W 9 0 O y w m c X V v d D t T Z W N 0 a W 9 u M S 9 M a X N 0 W 2 V k a X R d I C g z K S 9 D a G F u Z 2 V k I F R 5 c G U u e 0 1 h c C w 4 f S Z x d W 9 0 O 1 0 s J n F 1 b 3 Q 7 Q 2 9 s d W 1 u Q 2 9 1 b n Q m c X V v d D s 6 O S w m c X V v d D t L Z X l D b 2 x 1 b W 5 O Y W 1 l c y Z x d W 9 0 O z p b X S w m c X V v d D t D b 2 x 1 b W 5 J Z G V u d G l 0 a W V z J n F 1 b 3 Q 7 O l s m c X V v d D t T Z W N 0 a W 9 u M S 9 M a X N 0 W 2 V k a X R d I C g z K S 9 D a G F u Z 2 V k I F R 5 c G U u e 0 N v d W 5 0 e S w w f S Z x d W 9 0 O y w m c X V v d D t T Z W N 0 a W 9 u M S 9 M a X N 0 W 2 V k a X R d I C g z K S 9 D a G F u Z 2 V k I F R 5 c G U u e 0 Z J U F M g Y 2 9 k Z S B b M 1 0 s M X 0 m c X V v d D s s J n F 1 b 3 Q 7 U 2 V j d G l v b j E v T G l z d F t l Z G l 0 X S A o M y k v Q 2 h h b m d l Z C B U e X B l L n t D b 3 V u d H k g c 2 V h d C B b N F 0 s M n 0 m c X V v d D s s J n F 1 b 3 Q 7 U 2 V j d G l v b j E v T G l z d F t l Z G l 0 X S A o M y k v Q 2 h h b m d l Z C B U e X B l L n t F c 3 Q u I F s 0 X S w z f S Z x d W 9 0 O y w m c X V v d D t T Z W N 0 a W 9 u M S 9 M a X N 0 W 2 V k a X R d I C g z K S 9 D a G F u Z 2 V k I F R 5 c G U u e 0 9 y a W d p b i B b N V 0 s N H 0 m c X V v d D s s J n F 1 b 3 Q 7 U 2 V j d G l v b j E v T G l z d F t l Z G l 0 X S A o M y k v Q 2 h h b m d l Z C B U e X B l L n t F d H l t b 2 x v Z 3 k g W z V d L D V 9 J n F 1 b 3 Q 7 L C Z x d W 9 0 O 1 N l Y 3 R p b 2 4 x L 0 x p c 3 R b Z W R p d F 0 g K D M p L 0 N o Y W 5 n Z W Q g V H l w Z S 5 7 U G 9 w L i A o M j A x N y B l c 3 Q u K V s 2 X S w 2 f S Z x d W 9 0 O y w m c X V v d D t T Z W N 0 a W 9 u M S 9 M a X N 0 W 2 V k a X R d I C g z K S 9 D a G F u Z 2 V k I F R 5 c G U u e 0 F y Z W E g W z R d W z d d L D d 9 J n F 1 b 3 Q 7 L C Z x d W 9 0 O 1 N l Y 3 R p b 2 4 x L 0 x p c 3 R b Z W R p d F 0 g K D M p L 0 N o Y W 5 n Z W Q g V H l w Z S 5 7 T W F w L D h 9 J n F 1 b 3 Q 7 X S w m c X V v d D t S Z W x h d G l v b n N o a X B J b m Z v J n F 1 b 3 Q 7 O l t d f S I g L z 4 8 L 1 N 0 Y W J s Z U V u d H J p Z X M + P C 9 J d G V t P j x J d G V t P j x J d G V t T G 9 j Y X R p b 2 4 + P E l 0 Z W 1 U e X B l P k Z v c m 1 1 b G E 8 L 0 l 0 Z W 1 U e X B l P j x J d G V t U G F 0 a D 5 T Z W N 0 a W 9 u M S 9 M a X N 0 J T V C Z W R p d C U 1 R C U y M C g z K S 9 T b 3 V y Y 2 U 8 L 0 l 0 Z W 1 Q Y X R o P j w v S X R l b U x v Y 2 F 0 a W 9 u P j x T d G F i b G V F b n R y a W V z I C 8 + P C 9 J d G V t P j x J d G V t P j x J d G V t T G 9 j Y X R p b 2 4 + P E l 0 Z W 1 U e X B l P k Z v c m 1 1 b G E 8 L 0 l 0 Z W 1 U e X B l P j x J d G V t U G F 0 a D 5 T Z W N 0 a W 9 u M S 9 M a X N 0 J T V C Z W R p d C U 1 R C U y M C g z K S 9 E Y X R h M T w v S X R l b V B h d G g + P C 9 J d G V t T G 9 j Y X R p b 2 4 + P F N 0 Y W J s Z U V u d H J p Z X M g L z 4 8 L 0 l 0 Z W 0 + P E l 0 Z W 0 + P E l 0 Z W 1 M b 2 N h d G l v b j 4 8 S X R l b V R 5 c G U + R m 9 y b X V s Y T w v S X R l b V R 5 c G U + P E l 0 Z W 1 Q Y X R o P l N l Y 3 R p b 2 4 x L 0 x p c 3 Q l N U J l Z G l 0 J T V E J T I w K D M p L 0 N o Y W 5 n Z W Q l M j B U e X B l P C 9 J d G V t U G F 0 a D 4 8 L 0 l 0 Z W 1 M b 2 N h d G l v b j 4 8 U 3 R h Y m x l R W 5 0 c m l l c y A v P j w v S X R l b T 4 8 S X R l b T 4 8 S X R l b U x v Y 2 F 0 a W 9 u P j x J d G V t V H l w Z T 5 G b 3 J t d W x h P C 9 J d G V t V H l w Z T 4 8 S X R l b V B h d G g + U 2 V j d G l v b j E v V G F i b G U l M j A x J T I w K D I 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F f X z I 1 I i A v P j x F b n R y e S B U e X B l P S J G a W x s Z W R D b 2 1 w b G V 0 Z V J l c 3 V s d F R v V 2 9 y a 3 N o Z W V 0 I i B W Y W x 1 Z T 0 i b D E i I C 8 + P E V u d H J 5 I F R 5 c G U 9 I k F k Z G V k V G 9 E Y X R h T W 9 k Z W w i I F Z h b H V l P S J s M C I g L z 4 8 R W 5 0 c n k g V H l w Z T 0 i R m l s b E N v d W 5 0 I i B W Y W x 1 Z T 0 i b D U 0 I i A v P j x F b n R y e S B U e X B l P S J G a W x s R X J y b 3 J D b 2 R l I i B W Y W x 1 Z T 0 i c 1 V u a 2 5 v d 2 4 i I C 8 + P E V u d H J 5 I F R 5 c G U 9 I k Z p b G x F c n J v c k N v d W 5 0 I i B W Y W x 1 Z T 0 i b D A i I C 8 + P E V u d H J 5 I F R 5 c G U 9 I k Z p b G x M Y X N 0 V X B k Y X R l Z C I g V m F s d W U 9 I m Q y M D I w L T E x L T E 0 V D A x O j E 2 O j I 1 L j c 3 N j k z O T J a I i A v P j x F b n R y e S B U e X B l P S J G a W x s Q 2 9 s d W 1 u V H l w Z X M i I F Z h b H V l P S J z Q m d Z R 0 J n W U d C Z 1 k 9 I i A v P j x F b n R y e S B U e X B l P S J G a W x s Q 2 9 s d W 1 u T m F t Z X M i I F Z h b H V l P S J z W y Z x d W 9 0 O 0 N v d W 5 0 e S Z x d W 9 0 O y w m c X V v d D t G S V B T I G N v Z G V b M l 0 m c X V v d D s s J n F 1 b 3 Q 7 Q 2 9 1 b n R 5 I H N l Y X R b M 1 0 m c X V v d D s s J n F 1 b 3 Q 7 R X N 0 L l s z X S Z x d W 9 0 O y w m c X V v d D t F d H l t b 2 x v Z 3 l b N F 0 m c X V v d D s s J n F 1 b 3 Q 7 U G 9 w d W x h d G l v b l s z X V s 1 X S Z x d W 9 0 O y w m c X V v d D t B c m V h W z N d W z V d J n F 1 b 3 Q 7 L C Z x d W 9 0 O 0 1 h c 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I D E g K D I 1 K S 9 D a G F u Z 2 V k I F R 5 c G U u e 0 N v d W 5 0 e S w w f S Z x d W 9 0 O y w m c X V v d D t T Z W N 0 a W 9 u M S 9 U Y W J s Z S A x I C g y N S k v Q 2 h h b m d l Z C B U e X B l L n t G S V B T I G N v Z G V b M l 0 s M X 0 m c X V v d D s s J n F 1 b 3 Q 7 U 2 V j d G l v b j E v V G F i b G U g M S A o M j U p L 0 N o Y W 5 n Z W Q g V H l w Z S 5 7 Q 2 9 1 b n R 5 I H N l Y X R b M 1 0 s M n 0 m c X V v d D s s J n F 1 b 3 Q 7 U 2 V j d G l v b j E v V G F i b G U g M S A o M j U p L 0 N o Y W 5 n Z W Q g V H l w Z S 5 7 R X N 0 L l s z X S w z f S Z x d W 9 0 O y w m c X V v d D t T Z W N 0 a W 9 u M S 9 U Y W J s Z S A x I C g y N S k v Q 2 h h b m d l Z C B U e X B l L n t F d H l t b 2 x v Z 3 l b N F 0 s N H 0 m c X V v d D s s J n F 1 b 3 Q 7 U 2 V j d G l v b j E v V G F i b G U g M S A o M j U p L 0 N o Y W 5 n Z W Q g V H l w Z S 5 7 U G 9 w d W x h d G l v b l s z X V s 1 X S w 1 f S Z x d W 9 0 O y w m c X V v d D t T Z W N 0 a W 9 u M S 9 U Y W J s Z S A x I C g y N S k v Q 2 h h b m d l Z C B U e X B l L n t B c m V h W z N d W z V d L D Z 9 J n F 1 b 3 Q 7 L C Z x d W 9 0 O 1 N l Y 3 R p b 2 4 x L 1 R h Y m x l I D E g K D I 1 K S 9 D a G F u Z 2 V k I F R 5 c G U u e 0 1 h c C w 3 f S Z x d W 9 0 O 1 0 s J n F 1 b 3 Q 7 Q 2 9 s d W 1 u Q 2 9 1 b n Q m c X V v d D s 6 O C w m c X V v d D t L Z X l D b 2 x 1 b W 5 O Y W 1 l c y Z x d W 9 0 O z p b X S w m c X V v d D t D b 2 x 1 b W 5 J Z G V u d G l 0 a W V z J n F 1 b 3 Q 7 O l s m c X V v d D t T Z W N 0 a W 9 u M S 9 U Y W J s Z S A x I C g y N S k v Q 2 h h b m d l Z C B U e X B l L n t D b 3 V u d H k s M H 0 m c X V v d D s s J n F 1 b 3 Q 7 U 2 V j d G l v b j E v V G F i b G U g M S A o M j U p L 0 N o Y W 5 n Z W Q g V H l w Z S 5 7 R k l Q U y B j b 2 R l W z J d L D F 9 J n F 1 b 3 Q 7 L C Z x d W 9 0 O 1 N l Y 3 R p b 2 4 x L 1 R h Y m x l I D E g K D I 1 K S 9 D a G F u Z 2 V k I F R 5 c G U u e 0 N v d W 5 0 e S B z Z W F 0 W z N d L D J 9 J n F 1 b 3 Q 7 L C Z x d W 9 0 O 1 N l Y 3 R p b 2 4 x L 1 R h Y m x l I D E g K D I 1 K S 9 D a G F u Z 2 V k I F R 5 c G U u e 0 V z d C 5 b M 1 0 s M 3 0 m c X V v d D s s J n F 1 b 3 Q 7 U 2 V j d G l v b j E v V G F i b G U g M S A o M j U p L 0 N o Y W 5 n Z W Q g V H l w Z S 5 7 R X R 5 b W 9 s b 2 d 5 W z R d L D R 9 J n F 1 b 3 Q 7 L C Z x d W 9 0 O 1 N l Y 3 R p b 2 4 x L 1 R h Y m x l I D E g K D I 1 K S 9 D a G F u Z 2 V k I F R 5 c G U u e 1 B v c H V s Y X R p b 2 5 b M 1 1 b N V 0 s N X 0 m c X V v d D s s J n F 1 b 3 Q 7 U 2 V j d G l v b j E v V G F i b G U g M S A o M j U p L 0 N o Y W 5 n Z W Q g V H l w Z S 5 7 Q X J l Y V s z X V s 1 X S w 2 f S Z x d W 9 0 O y w m c X V v d D t T Z W N 0 a W 9 u M S 9 U Y W J s Z S A x I C g y N S k v Q 2 h h b m d l Z C B U e X B l L n t N Y X A s N 3 0 m c X V v d D t d L C Z x d W 9 0 O 1 J l b G F 0 a W 9 u c 2 h p c E l u Z m 8 m c X V v d D s 6 W 1 1 9 I i A v P j w v U 3 R h Y m x l R W 5 0 c m l l c z 4 8 L 0 l 0 Z W 0 + P E l 0 Z W 0 + P E l 0 Z W 1 M b 2 N h d G l v b j 4 8 S X R l b V R 5 c G U + R m 9 y b X V s Y T w v S X R l b V R 5 c G U + P E l 0 Z W 1 Q Y X R o P l N l Y 3 R p b 2 4 x L 1 R h Y m x l J T I w M S U y M C g y N S k v U 2 9 1 c m N l P C 9 J d G V t U G F 0 a D 4 8 L 0 l 0 Z W 1 M b 2 N h d G l v b j 4 8 U 3 R h Y m x l R W 5 0 c m l l c y A v P j w v S X R l b T 4 8 S X R l b T 4 8 S X R l b U x v Y 2 F 0 a W 9 u P j x J d G V t V H l w Z T 5 G b 3 J t d W x h P C 9 J d G V t V H l w Z T 4 8 S X R l b V B h d G g + U 2 V j d G l v b j E v V G F i b G U l M j A x J T I w K D I 1 K S 9 E Y X R h M T w v S X R l b V B h d G g + P C 9 J d G V t T G 9 j Y X R p b 2 4 + P F N 0 Y W J s Z U V u d H J p Z X M g L z 4 8 L 0 l 0 Z W 0 + P E l 0 Z W 0 + P E l 0 Z W 1 M b 2 N h d G l v b j 4 8 S X R l b V R 5 c G U + R m 9 y b X V s Y T w v S X R l b V R 5 c G U + P E l 0 Z W 1 Q Y X R o P l N l Y 3 R p b 2 4 x L 1 R h Y m x l J T I w M S U y M C g y N S k v Q 2 h h b m d l Z C U y M F R 5 c G U 8 L 0 l 0 Z W 1 Q Y X R o P j w v S X R l b U x v Y 2 F 0 a W 9 u P j x T d G F i b G V F b n R y a W V z I C 8 + P C 9 J d G V t P j x J d G V t P j x J d G V t T G 9 j Y X R p b 2 4 + P E l 0 Z W 1 U e X B l P k Z v c m 1 1 b G E 8 L 0 l 0 Z W 1 U e X B l P j x J d G V t U G F 0 a D 5 T Z W N 0 a W 9 u M S 9 U Y W J s Z S U y M D A 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O S I g L z 4 8 R W 5 0 c n k g V H l w Z T 0 i R m l s b E V y c m 9 y Q 2 9 k Z S I g V m F s d W U 9 I n N V b m t u b 3 d u I i A v P j x F b n R y e S B U e X B l P S J G a W x s R X J y b 3 J D b 3 V u d C I g V m F s d W U 9 I m w w I i A v P j x F b n R y e S B U e X B l P S J G a W x s T G F z d F V w Z G F 0 Z W Q i I F Z h b H V l P S J k M j A y M C 0 x M S 0 x N F Q w M T o x N z o z N i 4 z N D M x O T E y W i I g L z 4 8 R W 5 0 c n k g V H l w Z T 0 i R m l s b E N v b H V t b l R 5 c G V z I i B W Y W x 1 Z T 0 i c 0 J n W U d C Z 1 l H Q m d Z R y I g L z 4 8 R W 5 0 c n k g V H l w Z T 0 i R m l s b E N v b H V t b k 5 h b W V z I i B W Y W x 1 Z T 0 i c 1 s m c X V v d D t D b 3 V u d H k m c X V v d D s s J n F 1 b 3 Q 7 R k l Q U y B j b 2 R l W z E w X S Z x d W 9 0 O y w m c X V v d D t D b 3 V u d H k g U 2 V h d F s x M 1 0 m c X V v d D s s J n F 1 b 3 Q 7 R X N 0 L l s x N F 0 m c X V v d D s s J n F 1 b 3 Q 7 T 3 J p Z 2 l u W z E 1 X S Z x d W 9 0 O y w m c X V v d D t F d H l t b 2 x v Z 3 l b M T R d W z E 1 X S Z x d W 9 0 O y w m c X V v d D t Q b 3 B 1 b G F 0 a W 9 u W z E w X V s x M 1 0 m c X V v d D s s J n F 1 b 3 Q 7 Q X J l Y V s x M 1 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C A o M y k v Q 2 h h b m d l Z C B U e X B l L n t D b 3 V u d H k s M H 0 m c X V v d D s s J n F 1 b 3 Q 7 U 2 V j d G l v b j E v V G F i b G U g M C A o M y k v Q 2 h h b m d l Z C B U e X B l L n t G S V B T I G N v Z G V b M T B d L D F 9 J n F 1 b 3 Q 7 L C Z x d W 9 0 O 1 N l Y 3 R p b 2 4 x L 1 R h Y m x l I D A g K D M p L 0 N o Y W 5 n Z W Q g V H l w Z S 5 7 Q 2 9 1 b n R 5 I F N l Y X R b M T N d L D J 9 J n F 1 b 3 Q 7 L C Z x d W 9 0 O 1 N l Y 3 R p b 2 4 x L 1 R h Y m x l I D A g K D M p L 0 N o Y W 5 n Z W Q g V H l w Z S 5 7 R X N 0 L l s x N F 0 s M 3 0 m c X V v d D s s J n F 1 b 3 Q 7 U 2 V j d G l v b j E v V G F i b G U g M C A o M y k v Q 2 h h b m d l Z C B U e X B l L n t P c m l n a W 5 b M T V d L D R 9 J n F 1 b 3 Q 7 L C Z x d W 9 0 O 1 N l Y 3 R p b 2 4 x L 1 R h Y m x l I D A g K D M p L 0 N o Y W 5 n Z W Q g V H l w Z S 5 7 R X R 5 b W 9 s b 2 d 5 W z E 0 X V s x N V 0 s N X 0 m c X V v d D s s J n F 1 b 3 Q 7 U 2 V j d G l v b j E v V G F i b G U g M C A o M y k v Q 2 h h b m d l Z C B U e X B l L n t Q b 3 B 1 b G F 0 a W 9 u W z E w X V s x M 1 0 s N n 0 m c X V v d D s s J n F 1 b 3 Q 7 U 2 V j d G l v b j E v V G F i b G U g M C A o M y k v Q 2 h h b m d l Z C B U e X B l L n t B c m V h W z E z X S w 3 f S Z x d W 9 0 O y w m c X V v d D t T Z W N 0 a W 9 u M S 9 U Y W J s Z S A w I C g z K S 9 D a G F u Z 2 V k I F R 5 c G U u e 0 1 h c C w 4 f S Z x d W 9 0 O 1 0 s J n F 1 b 3 Q 7 Q 2 9 s d W 1 u Q 2 9 1 b n Q m c X V v d D s 6 O S w m c X V v d D t L Z X l D b 2 x 1 b W 5 O Y W 1 l c y Z x d W 9 0 O z p b X S w m c X V v d D t D b 2 x 1 b W 5 J Z G V u d G l 0 a W V z J n F 1 b 3 Q 7 O l s m c X V v d D t T Z W N 0 a W 9 u M S 9 U Y W J s Z S A w I C g z K S 9 D a G F u Z 2 V k I F R 5 c G U u e 0 N v d W 5 0 e S w w f S Z x d W 9 0 O y w m c X V v d D t T Z W N 0 a W 9 u M S 9 U Y W J s Z S A w I C g z K S 9 D a G F u Z 2 V k I F R 5 c G U u e 0 Z J U F M g Y 2 9 k Z V s x M F 0 s M X 0 m c X V v d D s s J n F 1 b 3 Q 7 U 2 V j d G l v b j E v V G F i b G U g M C A o M y k v Q 2 h h b m d l Z C B U e X B l L n t D b 3 V u d H k g U 2 V h d F s x M 1 0 s M n 0 m c X V v d D s s J n F 1 b 3 Q 7 U 2 V j d G l v b j E v V G F i b G U g M C A o M y k v Q 2 h h b m d l Z C B U e X B l L n t F c 3 Q u W z E 0 X S w z f S Z x d W 9 0 O y w m c X V v d D t T Z W N 0 a W 9 u M S 9 U Y W J s Z S A w I C g z K S 9 D a G F u Z 2 V k I F R 5 c G U u e 0 9 y a W d p b l s x N V 0 s N H 0 m c X V v d D s s J n F 1 b 3 Q 7 U 2 V j d G l v b j E v V G F i b G U g M C A o M y k v Q 2 h h b m d l Z C B U e X B l L n t F d H l t b 2 x v Z 3 l b M T R d W z E 1 X S w 1 f S Z x d W 9 0 O y w m c X V v d D t T Z W N 0 a W 9 u M S 9 U Y W J s Z S A w I C g z K S 9 D a G F u Z 2 V k I F R 5 c G U u e 1 B v c H V s Y X R p b 2 5 b M T B d W z E z X S w 2 f S Z x d W 9 0 O y w m c X V v d D t T Z W N 0 a W 9 u M S 9 U Y W J s Z S A w I C g z K S 9 D a G F u Z 2 V k I F R 5 c G U u e 0 F y Z W F b M T N d L D d 9 J n F 1 b 3 Q 7 L C Z x d W 9 0 O 1 N l Y 3 R p b 2 4 x L 1 R h Y m x l I D A g K D M p L 0 N o Y W 5 n Z W Q g V H l w Z S 5 7 T W F w L D h 9 J n F 1 b 3 Q 7 X S w m c X V v d D t S Z W x h d G l v b n N o a X B J b m Z v J n F 1 b 3 Q 7 O l t d f S I g L z 4 8 L 1 N 0 Y W J s Z U V u d H J p Z X M + P C 9 J d G V t P j x J d G V t P j x J d G V t T G 9 j Y X R p b 2 4 + P E l 0 Z W 1 U e X B l P k Z v c m 1 1 b G E 8 L 0 l 0 Z W 1 U e X B l P j x J d G V t U G F 0 a D 5 T Z W N 0 a W 9 u M S 9 U Y W J s Z S U y M D A l M j A o M y k v U 2 9 1 c m N l P C 9 J d G V t U G F 0 a D 4 8 L 0 l 0 Z W 1 M b 2 N h d G l v b j 4 8 U 3 R h Y m x l R W 5 0 c m l l c y A v P j w v S X R l b T 4 8 S X R l b T 4 8 S X R l b U x v Y 2 F 0 a W 9 u P j x J d G V t V H l w Z T 5 G b 3 J t d W x h P C 9 J d G V t V H l w Z T 4 8 S X R l b V B h d G g + U 2 V j d G l v b j E v V G F i b G U l M j A w J T I w K D M p L 0 R h d G E w P C 9 J d G V t U G F 0 a D 4 8 L 0 l 0 Z W 1 M b 2 N h d G l v b j 4 8 U 3 R h Y m x l R W 5 0 c m l l c y A v P j w v S X R l b T 4 8 S X R l b T 4 8 S X R l b U x v Y 2 F 0 a W 9 u P j x J d G V t V H l w Z T 5 G b 3 J t d W x h P C 9 J d G V t V H l w Z T 4 8 S X R l b V B h d G g + U 2 V j d G l v b j E v V G F i b G U l M j A w J T I w K D M p L 0 N o Y W 5 n Z W Q l M j B U e X B l P C 9 J d G V t U G F 0 a D 4 8 L 0 l 0 Z W 1 M b 2 N h d G l v b j 4 8 U 3 R h Y m x l R W 5 0 c m l l c y A v P j w v S X R l b T 4 8 S X R l b T 4 8 S X R l b U x v Y 2 F 0 a W 9 u P j x J d G V t V H l w Z T 5 G b 3 J t d W x h P C 9 J d G V t V H l w Z T 4 8 S X R l b V B h d G g + U 2 V j d G l v b j E v V G F i b G U l M j A x J T I w K D I 2 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F f X z I 2 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E y L T E y V D E 2 O j Q 4 O j I w L j M 1 M T A x N j l a I i A v P j x F b n R y e S B U e X B l P S J G a W x s Q 2 9 s d W 1 u V H l w Z X M i I F Z h b H V l P S J z Q m d Z R 0 J n W U d C Z 1 l H Q m c 9 P S I g L z 4 8 R W 5 0 c n k g V H l w Z T 0 i R m l s b E N v b H V t b k 5 h b W V z I i B W Y W x 1 Z T 0 i c 1 s m c X V v d D t D b 3 V u d H k m c X V v d D s s J n F 1 b 3 Q 7 R k l Q U y B j b 2 R l W z V d J n F 1 b 3 Q 7 L C Z x d W 9 0 O 0 N v d W 5 0 e S B z Z W F 0 W z Z d J n F 1 b 3 Q 7 L C Z x d W 9 0 O 0 V z d C 5 b N l 0 m c X V v d D s s J n F 1 b 3 Q 7 T 3 J p Z 2 l u J n F 1 b 3 Q 7 L C Z x d W 9 0 O 0 V 0 e W 1 v b G 9 n e V s 3 X S Z x d W 9 0 O y w m c X V v d D t E Z W 5 z a X R 5 J n F 1 b 3 Q 7 L C Z x d W 9 0 O 1 B v c H V s Y X R p b 2 5 b O F 0 m c X V v d D s s J n F 1 b 3 Q 7 Q X J l Y V s 2 X S Z x d W 9 0 O y w m c X V v d D t N Y X 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g M S A o M j Y p L 0 F 1 d G 9 S Z W 1 v d m V k Q 2 9 s d W 1 u c z E u e 0 N v d W 5 0 e S w w f S Z x d W 9 0 O y w m c X V v d D t T Z W N 0 a W 9 u M S 9 U Y W J s Z S A x I C g y N i k v Q X V 0 b 1 J l b W 9 2 Z W R D b 2 x 1 b W 5 z M S 5 7 R k l Q U y B j b 2 R l W z V d L D F 9 J n F 1 b 3 Q 7 L C Z x d W 9 0 O 1 N l Y 3 R p b 2 4 x L 1 R h Y m x l I D E g K D I 2 K S 9 B d X R v U m V t b 3 Z l Z E N v b H V t b n M x L n t D b 3 V u d H k g c 2 V h d F s 2 X S w y f S Z x d W 9 0 O y w m c X V v d D t T Z W N 0 a W 9 u M S 9 U Y W J s Z S A x I C g y N i k v Q X V 0 b 1 J l b W 9 2 Z W R D b 2 x 1 b W 5 z M S 5 7 R X N 0 L l s 2 X S w z f S Z x d W 9 0 O y w m c X V v d D t T Z W N 0 a W 9 u M S 9 U Y W J s Z S A x I C g y N i k v Q X V 0 b 1 J l b W 9 2 Z W R D b 2 x 1 b W 5 z M S 5 7 T 3 J p Z 2 l u L D R 9 J n F 1 b 3 Q 7 L C Z x d W 9 0 O 1 N l Y 3 R p b 2 4 x L 1 R h Y m x l I D E g K D I 2 K S 9 B d X R v U m V t b 3 Z l Z E N v b H V t b n M x L n t F d H l t b 2 x v Z 3 l b N 1 0 s N X 0 m c X V v d D s s J n F 1 b 3 Q 7 U 2 V j d G l v b j E v V G F i b G U g M S A o M j Y p L 0 F 1 d G 9 S Z W 1 v d m V k Q 2 9 s d W 1 u c z E u e 0 R l b n N p d H k s N n 0 m c X V v d D s s J n F 1 b 3 Q 7 U 2 V j d G l v b j E v V G F i b G U g M S A o M j Y p L 0 F 1 d G 9 S Z W 1 v d m V k Q 2 9 s d W 1 u c z E u e 1 B v c H V s Y X R p b 2 5 b O F 0 s N 3 0 m c X V v d D s s J n F 1 b 3 Q 7 U 2 V j d G l v b j E v V G F i b G U g M S A o M j Y p L 0 F 1 d G 9 S Z W 1 v d m V k Q 2 9 s d W 1 u c z E u e 0 F y Z W F b N l 0 s O H 0 m c X V v d D s s J n F 1 b 3 Q 7 U 2 V j d G l v b j E v V G F i b G U g M S A o M j Y p L 0 F 1 d G 9 S Z W 1 v d m V k Q 2 9 s d W 1 u c z E u e 0 1 h c C w 5 f S Z x d W 9 0 O 1 0 s J n F 1 b 3 Q 7 Q 2 9 s d W 1 u Q 2 9 1 b n Q m c X V v d D s 6 M T A s J n F 1 b 3 Q 7 S 2 V 5 Q 2 9 s d W 1 u T m F t Z X M m c X V v d D s 6 W 1 0 s J n F 1 b 3 Q 7 Q 2 9 s d W 1 u S W R l b n R p d G l l c y Z x d W 9 0 O z p b J n F 1 b 3 Q 7 U 2 V j d G l v b j E v V G F i b G U g M S A o M j Y p L 0 F 1 d G 9 S Z W 1 v d m V k Q 2 9 s d W 1 u c z E u e 0 N v d W 5 0 e S w w f S Z x d W 9 0 O y w m c X V v d D t T Z W N 0 a W 9 u M S 9 U Y W J s Z S A x I C g y N i k v Q X V 0 b 1 J l b W 9 2 Z W R D b 2 x 1 b W 5 z M S 5 7 R k l Q U y B j b 2 R l W z V d L D F 9 J n F 1 b 3 Q 7 L C Z x d W 9 0 O 1 N l Y 3 R p b 2 4 x L 1 R h Y m x l I D E g K D I 2 K S 9 B d X R v U m V t b 3 Z l Z E N v b H V t b n M x L n t D b 3 V u d H k g c 2 V h d F s 2 X S w y f S Z x d W 9 0 O y w m c X V v d D t T Z W N 0 a W 9 u M S 9 U Y W J s Z S A x I C g y N i k v Q X V 0 b 1 J l b W 9 2 Z W R D b 2 x 1 b W 5 z M S 5 7 R X N 0 L l s 2 X S w z f S Z x d W 9 0 O y w m c X V v d D t T Z W N 0 a W 9 u M S 9 U Y W J s Z S A x I C g y N i k v Q X V 0 b 1 J l b W 9 2 Z W R D b 2 x 1 b W 5 z M S 5 7 T 3 J p Z 2 l u L D R 9 J n F 1 b 3 Q 7 L C Z x d W 9 0 O 1 N l Y 3 R p b 2 4 x L 1 R h Y m x l I D E g K D I 2 K S 9 B d X R v U m V t b 3 Z l Z E N v b H V t b n M x L n t F d H l t b 2 x v Z 3 l b N 1 0 s N X 0 m c X V v d D s s J n F 1 b 3 Q 7 U 2 V j d G l v b j E v V G F i b G U g M S A o M j Y p L 0 F 1 d G 9 S Z W 1 v d m V k Q 2 9 s d W 1 u c z E u e 0 R l b n N p d H k s N n 0 m c X V v d D s s J n F 1 b 3 Q 7 U 2 V j d G l v b j E v V G F i b G U g M S A o M j Y p L 0 F 1 d G 9 S Z W 1 v d m V k Q 2 9 s d W 1 u c z E u e 1 B v c H V s Y X R p b 2 5 b O F 0 s N 3 0 m c X V v d D s s J n F 1 b 3 Q 7 U 2 V j d G l v b j E v V G F i b G U g M S A o M j Y p L 0 F 1 d G 9 S Z W 1 v d m V k Q 2 9 s d W 1 u c z E u e 0 F y Z W F b N l 0 s O H 0 m c X V v d D s s J n F 1 b 3 Q 7 U 2 V j d G l v b j E v V G F i b G U g M S A o M j Y p L 0 F 1 d G 9 S Z W 1 v d m V k Q 2 9 s d W 1 u c z E u e 0 1 h c C w 5 f S Z x d W 9 0 O 1 0 s J n F 1 b 3 Q 7 U m V s Y X R p b 2 5 z a G l w S W 5 m b y Z x d W 9 0 O z p b X X 0 i I C 8 + P C 9 T d G F i b G V F b n R y a W V z P j w v S X R l b T 4 8 S X R l b T 4 8 S X R l b U x v Y 2 F 0 a W 9 u P j x J d G V t V H l w Z T 5 G b 3 J t d W x h P C 9 J d G V t V H l w Z T 4 8 S X R l b V B h d G g + U 2 V j d G l v b j E v V G F i b G U l M j A x J T I w K D I 2 K S 9 T b 3 V y Y 2 U 8 L 0 l 0 Z W 1 Q Y X R o P j w v S X R l b U x v Y 2 F 0 a W 9 u P j x T d G F i b G V F b n R y a W V z I C 8 + P C 9 J d G V t P j x J d G V t P j x J d G V t T G 9 j Y X R p b 2 4 + P E l 0 Z W 1 U e X B l P k Z v c m 1 1 b G E 8 L 0 l 0 Z W 1 U e X B l P j x J d G V t U G F 0 a D 5 T Z W N 0 a W 9 u M S 9 U Y W J s Z S U y M D E l M j A o M j Y p L 0 R h d G E x P C 9 J d G V t U G F 0 a D 4 8 L 0 l 0 Z W 1 M b 2 N h d G l v b j 4 8 U 3 R h Y m x l R W 5 0 c m l l c y A v P j w v S X R l b T 4 8 S X R l b T 4 8 S X R l b U x v Y 2 F 0 a W 9 u P j x J d G V t V H l w Z T 5 G b 3 J t d W x h P C 9 J d G V t V H l w Z T 4 8 S X R l b V B h d G g + U 2 V j d G l v b j E v V G F i b G U l M j A x J T I w K D I 2 K S 9 D a G F u Z 2 V k J T I w V H l w Z T w v S X R l b V B h d G g + P C 9 J d G V t T G 9 j Y X R p b 2 4 + P F N 0 Y W J s Z U V u d H J p Z X M g L z 4 8 L 0 l 0 Z W 0 + P E l 0 Z W 0 + P E l 0 Z W 1 M b 2 N h d G l v b j 4 8 S X R l b V R 5 c G U + R m 9 y b X V s Y T w v S X R l b V R 5 c G U + P E l 0 Z W 1 Q Y X R o P l N l Y 3 R p b 2 4 x L 1 R h Y m x l J T I w M S U y M C g y N 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y N y I g L z 4 8 R W 5 0 c n k g V H l w Z T 0 i R m l s b G V k Q 2 9 t c G x l d G V S Z X N 1 b H R U b 1 d v c m t z a G V l d C I g V m F s d W U 9 I m w x I i A v P j x F b n R y e S B U e X B l P S J B Z G R l Z F R v R G F 0 Y U 1 v Z G V s I i B W Y W x 1 Z T 0 i b D A i I C 8 + P E V u d H J 5 I F R 5 c G U 9 I k Z p b G x D b 3 V u d C I g V m F s d W U 9 I m w z N y I g L z 4 8 R W 5 0 c n k g V H l w Z T 0 i R m l s b E V y c m 9 y Q 2 9 k Z S I g V m F s d W U 9 I n N V b m t u b 3 d u I i A v P j x F b n R y e S B U e X B l P S J G a W x s R X J y b 3 J D b 3 V u d C I g V m F s d W U 9 I m w w I i A v P j x F b n R y e S B U e X B l P S J G a W x s T G F z d F V w Z G F 0 Z W Q i I F Z h b H V l P S J k M j A y M C 0 x M i 0 x M l Q x N j o 1 M D o w M y 4 y M D E 0 N D k 2 W i I g L z 4 8 R W 5 0 c n k g V H l w Z T 0 i R m l s b E N v b H V t b l R 5 c G V z I i B W Y W x 1 Z T 0 i c 0 J n W U d C Z 1 l H Q m d Z R y I g L z 4 8 R W 5 0 c n k g V H l w Z T 0 i R m l s b E N v b H V t b k 5 h b W V z I i B W Y W x 1 Z T 0 i c 1 s m c X V v d D t D b 3 V u d H k m c X V v d D s s J n F 1 b 3 Q 7 R k l Q U y B j b 2 R l W z N d J n F 1 b 3 Q 7 L C Z x d W 9 0 O 0 N v d W 5 0 e S B z Z W F 0 W z R d J n F 1 b 3 Q 7 L C Z x d W 9 0 O 0 V z d C 5 b N F 0 m c X V v d D s s J n F 1 b 3 Q 7 T 3 J p Z 2 l u W z V d J n F 1 b 3 Q 7 L C Z x d W 9 0 O 0 V 0 e W 1 v b G 9 n e V s 1 X S Z x d W 9 0 O y w m c X V v d D t Q b 3 B 1 b G F 0 a W 9 u W z Z d J n F 1 b 3 Q 7 L C Z x d W 9 0 O 0 F y Z W F b N F 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S A o M j c p L 0 F 1 d G 9 S Z W 1 v d m V k Q 2 9 s d W 1 u c z E u e 0 N v d W 5 0 e S w w f S Z x d W 9 0 O y w m c X V v d D t T Z W N 0 a W 9 u M S 9 U Y W J s Z S A x I C g y N y k v Q X V 0 b 1 J l b W 9 2 Z W R D b 2 x 1 b W 5 z M S 5 7 R k l Q U y B j b 2 R l W z N d L D F 9 J n F 1 b 3 Q 7 L C Z x d W 9 0 O 1 N l Y 3 R p b 2 4 x L 1 R h Y m x l I D E g K D I 3 K S 9 B d X R v U m V t b 3 Z l Z E N v b H V t b n M x L n t D b 3 V u d H k g c 2 V h d F s 0 X S w y f S Z x d W 9 0 O y w m c X V v d D t T Z W N 0 a W 9 u M S 9 U Y W J s Z S A x I C g y N y k v Q X V 0 b 1 J l b W 9 2 Z W R D b 2 x 1 b W 5 z M S 5 7 R X N 0 L l s 0 X S w z f S Z x d W 9 0 O y w m c X V v d D t T Z W N 0 a W 9 u M S 9 U Y W J s Z S A x I C g y N y k v Q X V 0 b 1 J l b W 9 2 Z W R D b 2 x 1 b W 5 z M S 5 7 T 3 J p Z 2 l u W z V d L D R 9 J n F 1 b 3 Q 7 L C Z x d W 9 0 O 1 N l Y 3 R p b 2 4 x L 1 R h Y m x l I D E g K D I 3 K S 9 B d X R v U m V t b 3 Z l Z E N v b H V t b n M x L n t F d H l t b 2 x v Z 3 l b N V 0 s N X 0 m c X V v d D s s J n F 1 b 3 Q 7 U 2 V j d G l v b j E v V G F i b G U g M S A o M j c p L 0 F 1 d G 9 S Z W 1 v d m V k Q 2 9 s d W 1 u c z E u e 1 B v c H V s Y X R p b 2 5 b N l 0 s N n 0 m c X V v d D s s J n F 1 b 3 Q 7 U 2 V j d G l v b j E v V G F i b G U g M S A o M j c p L 0 F 1 d G 9 S Z W 1 v d m V k Q 2 9 s d W 1 u c z E u e 0 F y Z W F b N F 0 s N 3 0 m c X V v d D s s J n F 1 b 3 Q 7 U 2 V j d G l v b j E v V G F i b G U g M S A o M j c p L 0 F 1 d G 9 S Z W 1 v d m V k Q 2 9 s d W 1 u c z E u e 0 1 h c C w 4 f S Z x d W 9 0 O 1 0 s J n F 1 b 3 Q 7 Q 2 9 s d W 1 u Q 2 9 1 b n Q m c X V v d D s 6 O S w m c X V v d D t L Z X l D b 2 x 1 b W 5 O Y W 1 l c y Z x d W 9 0 O z p b X S w m c X V v d D t D b 2 x 1 b W 5 J Z G V u d G l 0 a W V z J n F 1 b 3 Q 7 O l s m c X V v d D t T Z W N 0 a W 9 u M S 9 U Y W J s Z S A x I C g y N y k v Q X V 0 b 1 J l b W 9 2 Z W R D b 2 x 1 b W 5 z M S 5 7 Q 2 9 1 b n R 5 L D B 9 J n F 1 b 3 Q 7 L C Z x d W 9 0 O 1 N l Y 3 R p b 2 4 x L 1 R h Y m x l I D E g K D I 3 K S 9 B d X R v U m V t b 3 Z l Z E N v b H V t b n M x L n t G S V B T I G N v Z G V b M 1 0 s M X 0 m c X V v d D s s J n F 1 b 3 Q 7 U 2 V j d G l v b j E v V G F i b G U g M S A o M j c p L 0 F 1 d G 9 S Z W 1 v d m V k Q 2 9 s d W 1 u c z E u e 0 N v d W 5 0 e S B z Z W F 0 W z R d L D J 9 J n F 1 b 3 Q 7 L C Z x d W 9 0 O 1 N l Y 3 R p b 2 4 x L 1 R h Y m x l I D E g K D I 3 K S 9 B d X R v U m V t b 3 Z l Z E N v b H V t b n M x L n t F c 3 Q u W z R d L D N 9 J n F 1 b 3 Q 7 L C Z x d W 9 0 O 1 N l Y 3 R p b 2 4 x L 1 R h Y m x l I D E g K D I 3 K S 9 B d X R v U m V t b 3 Z l Z E N v b H V t b n M x L n t P c m l n a W 5 b N V 0 s N H 0 m c X V v d D s s J n F 1 b 3 Q 7 U 2 V j d G l v b j E v V G F i b G U g M S A o M j c p L 0 F 1 d G 9 S Z W 1 v d m V k Q 2 9 s d W 1 u c z E u e 0 V 0 e W 1 v b G 9 n e V s 1 X S w 1 f S Z x d W 9 0 O y w m c X V v d D t T Z W N 0 a W 9 u M S 9 U Y W J s Z S A x I C g y N y k v Q X V 0 b 1 J l b W 9 2 Z W R D b 2 x 1 b W 5 z M S 5 7 U G 9 w d W x h d G l v b l s 2 X S w 2 f S Z x d W 9 0 O y w m c X V v d D t T Z W N 0 a W 9 u M S 9 U Y W J s Z S A x I C g y N y k v Q X V 0 b 1 J l b W 9 2 Z W R D b 2 x 1 b W 5 z M S 5 7 Q X J l Y V s 0 X S w 3 f S Z x d W 9 0 O y w m c X V v d D t T Z W N 0 a W 9 u M S 9 U Y W J s Z S A x I C g y N y k v Q X V 0 b 1 J l b W 9 2 Z W R D b 2 x 1 b W 5 z M S 5 7 T W F w L D h 9 J n F 1 b 3 Q 7 X S w m c X V v d D t S Z W x h d G l v b n N o a X B J b m Z v J n F 1 b 3 Q 7 O l t d f S I g L z 4 8 L 1 N 0 Y W J s Z U V u d H J p Z X M + P C 9 J d G V t P j x J d G V t P j x J d G V t T G 9 j Y X R p b 2 4 + P E l 0 Z W 1 U e X B l P k Z v c m 1 1 b G E 8 L 0 l 0 Z W 1 U e X B l P j x J d G V t U G F 0 a D 5 T Z W N 0 a W 9 u M S 9 U Y W J s Z S U y M D E l M j A o M j c p L 1 N v d X J j Z T w v S X R l b V B h d G g + P C 9 J d G V t T G 9 j Y X R p b 2 4 + P F N 0 Y W J s Z U V u d H J p Z X M g L z 4 8 L 0 l 0 Z W 0 + P E l 0 Z W 0 + P E l 0 Z W 1 M b 2 N h d G l v b j 4 8 S X R l b V R 5 c G U + R m 9 y b X V s Y T w v S X R l b V R 5 c G U + P E l 0 Z W 1 Q Y X R o P l N l Y 3 R p b 2 4 x L 1 R h Y m x l J T I w M S U y M C g y N y k v R G F 0 Y T E 8 L 0 l 0 Z W 1 Q Y X R o P j w v S X R l b U x v Y 2 F 0 a W 9 u P j x T d G F i b G V F b n R y a W V z I C 8 + P C 9 J d G V t P j x J d G V t P j x J d G V t T G 9 j Y X R p b 2 4 + P E l 0 Z W 1 U e X B l P k Z v c m 1 1 b G E 8 L 0 l 0 Z W 1 U e X B l P j x J d G V t U G F 0 a D 5 T Z W N 0 a W 9 u M S 9 U Y W J s Z S U y M D E l M j A o M j c p L 0 N o Y W 5 n Z W Q l M j B U e X B l P C 9 J d G V t U G F 0 a D 4 8 L 0 l 0 Z W 1 M b 2 N h d G l v b j 4 8 U 3 R h Y m x l R W 5 0 c m l l c y A v P j w v S X R l b T 4 8 S X R l b T 4 8 S X R l b U x v Y 2 F 0 a W 9 u P j x J d G V t V H l w Z T 5 G b 3 J t d W x h P C 9 J d G V t V H l w Z T 4 8 S X R l b V B h d G g + U 2 V j d G l v b j E v V G F i b G U l M j A w 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F 9 f N C I g L z 4 8 R W 5 0 c n k g V H l w Z T 0 i R m l s b G V k Q 2 9 t c G x l d G V S Z X N 1 b H R U b 1 d v c m t z a G V l d C I g V m F s d W U 9 I m w x I i A v P j x F b n R y e S B U e X B l P S J B Z G R l Z F R v R G F 0 Y U 1 v Z G V s I i B W Y W x 1 Z T 0 i b D A i I C 8 + P E V u d H J 5 I F R 5 c G U 9 I k Z p b G x D b 3 V u d C I g V m F s d W U 9 I m w 2 O C I g L z 4 8 R W 5 0 c n k g V H l w Z T 0 i R m l s b E V y c m 9 y Q 2 9 k Z S I g V m F s d W U 9 I n N V b m t u b 3 d u I i A v P j x F b n R y e S B U e X B l P S J G a W x s R X J y b 3 J D b 3 V u d C I g V m F s d W U 9 I m w w I i A v P j x F b n R y e S B U e X B l P S J G a W x s T G F z d F V w Z G F 0 Z W Q i I F Z h b H V l P S J k M j A y M S 0 w M S 0 x M 1 Q y M j o 1 M D o w M S 4 2 M T I 3 N j c 1 W i I g L z 4 8 R W 5 0 c n k g V H l w Z T 0 i R m l s b E N v b H V t b l R 5 c G V z I i B W Y W x 1 Z T 0 i c 0 J n W U d C Z 1 l H Q m d Z R y I g L z 4 8 R W 5 0 c n k g V H l w Z T 0 i R m l s b E N v b H V t b k 5 h b W V z I i B W Y W x 1 Z T 0 i c 1 s m c X V v d D t D b 3 V u d H k m c X V v d D s s J n F 1 b 3 Q 7 R k l Q U y B j b 2 R l W z R d J n F 1 b 3 Q 7 L C Z x d W 9 0 O 0 N v d W 5 0 e S B z Z W F 0 W z V d J n F 1 b 3 Q 7 L C Z x d W 9 0 O 0 V z d C 5 b N V 0 m c X V v d D s s J n F 1 b 3 Q 7 T 3 J p Z 2 l u J n F 1 b 3 Q 7 L C Z x d W 9 0 O 0 V 0 e W 1 v b G 9 n e V s 2 X S Z x d W 9 0 O y w m c X V v d D t Q b 3 B 1 b G F 0 a W 9 u W z d d J n F 1 b 3 Q 7 L C Z x d W 9 0 O 0 F y Z W F b N V 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C A o N C k v Q X V 0 b 1 J l b W 9 2 Z W R D b 2 x 1 b W 5 z M S 5 7 Q 2 9 1 b n R 5 L D B 9 J n F 1 b 3 Q 7 L C Z x d W 9 0 O 1 N l Y 3 R p b 2 4 x L 1 R h Y m x l I D A g K D Q p L 0 F 1 d G 9 S Z W 1 v d m V k Q 2 9 s d W 1 u c z E u e 0 Z J U F M g Y 2 9 k Z V s 0 X S w x f S Z x d W 9 0 O y w m c X V v d D t T Z W N 0 a W 9 u M S 9 U Y W J s Z S A w I C g 0 K S 9 B d X R v U m V t b 3 Z l Z E N v b H V t b n M x L n t D b 3 V u d H k g c 2 V h d F s 1 X S w y f S Z x d W 9 0 O y w m c X V v d D t T Z W N 0 a W 9 u M S 9 U Y W J s Z S A w I C g 0 K S 9 B d X R v U m V t b 3 Z l Z E N v b H V t b n M x L n t F c 3 Q u W z V d L D N 9 J n F 1 b 3 Q 7 L C Z x d W 9 0 O 1 N l Y 3 R p b 2 4 x L 1 R h Y m x l I D A g K D Q p L 0 F 1 d G 9 S Z W 1 v d m V k Q 2 9 s d W 1 u c z E u e 0 9 y a W d p b i w 0 f S Z x d W 9 0 O y w m c X V v d D t T Z W N 0 a W 9 u M S 9 U Y W J s Z S A w I C g 0 K S 9 B d X R v U m V t b 3 Z l Z E N v b H V t b n M x L n t F d H l t b 2 x v Z 3 l b N l 0 s N X 0 m c X V v d D s s J n F 1 b 3 Q 7 U 2 V j d G l v b j E v V G F i b G U g M C A o N C k v Q X V 0 b 1 J l b W 9 2 Z W R D b 2 x 1 b W 5 z M S 5 7 U G 9 w d W x h d G l v b l s 3 X S w 2 f S Z x d W 9 0 O y w m c X V v d D t T Z W N 0 a W 9 u M S 9 U Y W J s Z S A w I C g 0 K S 9 B d X R v U m V t b 3 Z l Z E N v b H V t b n M x L n t B c m V h W z V d L D d 9 J n F 1 b 3 Q 7 L C Z x d W 9 0 O 1 N l Y 3 R p b 2 4 x L 1 R h Y m x l I D A g K D Q p L 0 F 1 d G 9 S Z W 1 v d m V k Q 2 9 s d W 1 u c z E u e 0 1 h c C w 4 f S Z x d W 9 0 O 1 0 s J n F 1 b 3 Q 7 Q 2 9 s d W 1 u Q 2 9 1 b n Q m c X V v d D s 6 O S w m c X V v d D t L Z X l D b 2 x 1 b W 5 O Y W 1 l c y Z x d W 9 0 O z p b X S w m c X V v d D t D b 2 x 1 b W 5 J Z G V u d G l 0 a W V z J n F 1 b 3 Q 7 O l s m c X V v d D t T Z W N 0 a W 9 u M S 9 U Y W J s Z S A w I C g 0 K S 9 B d X R v U m V t b 3 Z l Z E N v b H V t b n M x L n t D b 3 V u d H k s M H 0 m c X V v d D s s J n F 1 b 3 Q 7 U 2 V j d G l v b j E v V G F i b G U g M C A o N C k v Q X V 0 b 1 J l b W 9 2 Z W R D b 2 x 1 b W 5 z M S 5 7 R k l Q U y B j b 2 R l W z R d L D F 9 J n F 1 b 3 Q 7 L C Z x d W 9 0 O 1 N l Y 3 R p b 2 4 x L 1 R h Y m x l I D A g K D Q p L 0 F 1 d G 9 S Z W 1 v d m V k Q 2 9 s d W 1 u c z E u e 0 N v d W 5 0 e S B z Z W F 0 W z V d L D J 9 J n F 1 b 3 Q 7 L C Z x d W 9 0 O 1 N l Y 3 R p b 2 4 x L 1 R h Y m x l I D A g K D Q p L 0 F 1 d G 9 S Z W 1 v d m V k Q 2 9 s d W 1 u c z E u e 0 V z d C 5 b N V 0 s M 3 0 m c X V v d D s s J n F 1 b 3 Q 7 U 2 V j d G l v b j E v V G F i b G U g M C A o N C k v Q X V 0 b 1 J l b W 9 2 Z W R D b 2 x 1 b W 5 z M S 5 7 T 3 J p Z 2 l u L D R 9 J n F 1 b 3 Q 7 L C Z x d W 9 0 O 1 N l Y 3 R p b 2 4 x L 1 R h Y m x l I D A g K D Q p L 0 F 1 d G 9 S Z W 1 v d m V k Q 2 9 s d W 1 u c z E u e 0 V 0 e W 1 v b G 9 n e V s 2 X S w 1 f S Z x d W 9 0 O y w m c X V v d D t T Z W N 0 a W 9 u M S 9 U Y W J s Z S A w I C g 0 K S 9 B d X R v U m V t b 3 Z l Z E N v b H V t b n M x L n t Q b 3 B 1 b G F 0 a W 9 u W z d d L D Z 9 J n F 1 b 3 Q 7 L C Z x d W 9 0 O 1 N l Y 3 R p b 2 4 x L 1 R h Y m x l I D A g K D Q p L 0 F 1 d G 9 S Z W 1 v d m V k Q 2 9 s d W 1 u c z E u e 0 F y Z W F b N V 0 s N 3 0 m c X V v d D s s J n F 1 b 3 Q 7 U 2 V j d G l v b j E v V G F i b G U g M C A o N C k v Q X V 0 b 1 J l b W 9 2 Z W R D b 2 x 1 b W 5 z M S 5 7 T W F w L D h 9 J n F 1 b 3 Q 7 X S w m c X V v d D t S Z W x h d G l v b n N o a X B J b m Z v J n F 1 b 3 Q 7 O l t d f S I g L z 4 8 L 1 N 0 Y W J s Z U V u d H J p Z X M + P C 9 J d G V t P j x J d G V t P j x J d G V t T G 9 j Y X R p b 2 4 + P E l 0 Z W 1 U e X B l P k Z v c m 1 1 b G E 8 L 0 l 0 Z W 1 U e X B l P j x J d G V t U G F 0 a D 5 T Z W N 0 a W 9 u M S 9 U Y W J s Z S U y M D A l M j A o N C k v U 2 9 1 c m N l P C 9 J d G V t U G F 0 a D 4 8 L 0 l 0 Z W 1 M b 2 N h d G l v b j 4 8 U 3 R h Y m x l R W 5 0 c m l l c y A v P j w v S X R l b T 4 8 S X R l b T 4 8 S X R l b U x v Y 2 F 0 a W 9 u P j x J d G V t V H l w Z T 5 G b 3 J t d W x h P C 9 J d G V t V H l w Z T 4 8 S X R l b V B h d G g + U 2 V j d G l v b j E v V G F i b G U l M j A w J T I w K D Q p L 0 R h d G E w P C 9 J d G V t U G F 0 a D 4 8 L 0 l 0 Z W 1 M b 2 N h d G l v b j 4 8 U 3 R h Y m x l R W 5 0 c m l l c y A v P j w v S X R l b T 4 8 S X R l b T 4 8 S X R l b U x v Y 2 F 0 a W 9 u P j x J d G V t V H l w Z T 5 G b 3 J t d W x h P C 9 J d G V t V H l w Z T 4 8 S X R l b V B h d G g + U 2 V j d G l v b j E v V G F i b G U l M j A w J T I w K D Q p L 0 N o Y W 5 n Z W Q l M j B U e X B l P C 9 J d G V t U G F 0 a D 4 8 L 0 l 0 Z W 1 M b 2 N h d G l v b j 4 8 U 3 R h Y m x l R W 5 0 c m l l c y A v P j w v S X R l b T 4 8 S X R l b T 4 8 S X R l b U x v Y 2 F 0 a W 9 u P j x J d G V t V H l w Z T 5 G b 3 J t d W x h P C 9 J d G V t V H l w Z T 4 8 S X R l b V B h d G g + U 2 V j d G l v b j E v V G F i b G U l M j A x J T I w K D I 4 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F f X z I 4 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E t M D E t M T N U M j I 6 N T M 6 M z g u N D I x M D g w O V o i I C 8 + P E V u d H J 5 I F R 5 c G U 9 I k Z p b G x D b 2 x 1 b W 5 U e X B l c y I g V m F s d W U 9 I n N C Z 1 l H Q m d Z R 0 J n W U c i I C 8 + P E V u d H J 5 I F R 5 c G U 9 I k Z p b G x D b 2 x 1 b W 5 O Y W 1 l c y I g V m F s d W U 9 I n N b J n F 1 b 3 Q 7 Q 2 9 1 b n R 5 J n F 1 b 3 Q 7 L C Z x d W 9 0 O 0 Z J U F M g Y 2 9 k Z V s 2 X S Z x d W 9 0 O y w m c X V v d D t D b 3 V u d H k g U 2 V h d F s 3 X S Z x d W 9 0 O y w m c X V v d D t F c 3 R h Y m x p c 2 h l Z F s y X S Z x d W 9 0 O y w m c X V v d D t P c m l n a W 5 b O F 0 m c X V v d D s s J n F 1 b 3 Q 7 R X R 5 b W 9 s b 2 d 5 J n F 1 b 3 Q 7 L C Z x d W 9 0 O 1 B v c H V s Y X R p b 2 5 b O V 0 m c X V v d D s s J n F 1 b 3 Q 7 Q X J l Y V s 5 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I C g y O C k v Q X V 0 b 1 J l b W 9 2 Z W R D b 2 x 1 b W 5 z M S 5 7 Q 2 9 1 b n R 5 L D B 9 J n F 1 b 3 Q 7 L C Z x d W 9 0 O 1 N l Y 3 R p b 2 4 x L 1 R h Y m x l I D E g K D I 4 K S 9 B d X R v U m V t b 3 Z l Z E N v b H V t b n M x L n t G S V B T I G N v Z G V b N l 0 s M X 0 m c X V v d D s s J n F 1 b 3 Q 7 U 2 V j d G l v b j E v V G F i b G U g M S A o M j g p L 0 F 1 d G 9 S Z W 1 v d m V k Q 2 9 s d W 1 u c z E u e 0 N v d W 5 0 e S B T Z W F 0 W z d d L D J 9 J n F 1 b 3 Q 7 L C Z x d W 9 0 O 1 N l Y 3 R p b 2 4 x L 1 R h Y m x l I D E g K D I 4 K S 9 B d X R v U m V t b 3 Z l Z E N v b H V t b n M x L n t F c 3 R h Y m x p c 2 h l Z F s y X S w z f S Z x d W 9 0 O y w m c X V v d D t T Z W N 0 a W 9 u M S 9 U Y W J s Z S A x I C g y O C k v Q X V 0 b 1 J l b W 9 2 Z W R D b 2 x 1 b W 5 z M S 5 7 T 3 J p Z 2 l u W z h d L D R 9 J n F 1 b 3 Q 7 L C Z x d W 9 0 O 1 N l Y 3 R p b 2 4 x L 1 R h Y m x l I D E g K D I 4 K S 9 B d X R v U m V t b 3 Z l Z E N v b H V t b n M x L n t F d H l t b 2 x v Z 3 k s N X 0 m c X V v d D s s J n F 1 b 3 Q 7 U 2 V j d G l v b j E v V G F i b G U g M S A o M j g p L 0 F 1 d G 9 S Z W 1 v d m V k Q 2 9 s d W 1 u c z E u e 1 B v c H V s Y X R p b 2 5 b O V 0 s N n 0 m c X V v d D s s J n F 1 b 3 Q 7 U 2 V j d G l v b j E v V G F i b G U g M S A o M j g p L 0 F 1 d G 9 S Z W 1 v d m V k Q 2 9 s d W 1 u c z E u e 0 F y Z W F b O V 0 s N 3 0 m c X V v d D s s J n F 1 b 3 Q 7 U 2 V j d G l v b j E v V G F i b G U g M S A o M j g p L 0 F 1 d G 9 S Z W 1 v d m V k Q 2 9 s d W 1 u c z E u e 0 1 h c C w 4 f S Z x d W 9 0 O 1 0 s J n F 1 b 3 Q 7 Q 2 9 s d W 1 u Q 2 9 1 b n Q m c X V v d D s 6 O S w m c X V v d D t L Z X l D b 2 x 1 b W 5 O Y W 1 l c y Z x d W 9 0 O z p b X S w m c X V v d D t D b 2 x 1 b W 5 J Z G V u d G l 0 a W V z J n F 1 b 3 Q 7 O l s m c X V v d D t T Z W N 0 a W 9 u M S 9 U Y W J s Z S A x I C g y O C k v Q X V 0 b 1 J l b W 9 2 Z W R D b 2 x 1 b W 5 z M S 5 7 Q 2 9 1 b n R 5 L D B 9 J n F 1 b 3 Q 7 L C Z x d W 9 0 O 1 N l Y 3 R p b 2 4 x L 1 R h Y m x l I D E g K D I 4 K S 9 B d X R v U m V t b 3 Z l Z E N v b H V t b n M x L n t G S V B T I G N v Z G V b N l 0 s M X 0 m c X V v d D s s J n F 1 b 3 Q 7 U 2 V j d G l v b j E v V G F i b G U g M S A o M j g p L 0 F 1 d G 9 S Z W 1 v d m V k Q 2 9 s d W 1 u c z E u e 0 N v d W 5 0 e S B T Z W F 0 W z d d L D J 9 J n F 1 b 3 Q 7 L C Z x d W 9 0 O 1 N l Y 3 R p b 2 4 x L 1 R h Y m x l I D E g K D I 4 K S 9 B d X R v U m V t b 3 Z l Z E N v b H V t b n M x L n t F c 3 R h Y m x p c 2 h l Z F s y X S w z f S Z x d W 9 0 O y w m c X V v d D t T Z W N 0 a W 9 u M S 9 U Y W J s Z S A x I C g y O C k v Q X V 0 b 1 J l b W 9 2 Z W R D b 2 x 1 b W 5 z M S 5 7 T 3 J p Z 2 l u W z h d L D R 9 J n F 1 b 3 Q 7 L C Z x d W 9 0 O 1 N l Y 3 R p b 2 4 x L 1 R h Y m x l I D E g K D I 4 K S 9 B d X R v U m V t b 3 Z l Z E N v b H V t b n M x L n t F d H l t b 2 x v Z 3 k s N X 0 m c X V v d D s s J n F 1 b 3 Q 7 U 2 V j d G l v b j E v V G F i b G U g M S A o M j g p L 0 F 1 d G 9 S Z W 1 v d m V k Q 2 9 s d W 1 u c z E u e 1 B v c H V s Y X R p b 2 5 b O V 0 s N n 0 m c X V v d D s s J n F 1 b 3 Q 7 U 2 V j d G l v b j E v V G F i b G U g M S A o M j g p L 0 F 1 d G 9 S Z W 1 v d m V k Q 2 9 s d W 1 u c z E u e 0 F y Z W F b O V 0 s N 3 0 m c X V v d D s s J n F 1 b 3 Q 7 U 2 V j d G l v b j E v V G F i b G U g M S A o M j g p L 0 F 1 d G 9 S Z W 1 v d m V k Q 2 9 s d W 1 u c z E u e 0 1 h c C w 4 f S Z x d W 9 0 O 1 0 s J n F 1 b 3 Q 7 U m V s Y X R p b 2 5 z a G l w S W 5 m b y Z x d W 9 0 O z p b X X 0 i I C 8 + P C 9 T d G F i b G V F b n R y a W V z P j w v S X R l b T 4 8 S X R l b T 4 8 S X R l b U x v Y 2 F 0 a W 9 u P j x J d G V t V H l w Z T 5 G b 3 J t d W x h P C 9 J d G V t V H l w Z T 4 8 S X R l b V B h d G g + U 2 V j d G l v b j E v V G F i b G U l M j A x J T I w K D I 4 K S 9 T b 3 V y Y 2 U 8 L 0 l 0 Z W 1 Q Y X R o P j w v S X R l b U x v Y 2 F 0 a W 9 u P j x T d G F i b G V F b n R y a W V z I C 8 + P C 9 J d G V t P j x J d G V t P j x J d G V t T G 9 j Y X R p b 2 4 + P E l 0 Z W 1 U e X B l P k Z v c m 1 1 b G E 8 L 0 l 0 Z W 1 U e X B l P j x J d G V t U G F 0 a D 5 T Z W N 0 a W 9 u M S 9 U Y W J s Z S U y M D E l M j A o M j g p L 0 R h d G E x P C 9 J d G V t U G F 0 a D 4 8 L 0 l 0 Z W 1 M b 2 N h d G l v b j 4 8 U 3 R h Y m x l R W 5 0 c m l l c y A v P j w v S X R l b T 4 8 S X R l b T 4 8 S X R l b U x v Y 2 F 0 a W 9 u P j x J d G V t V H l w Z T 5 G b 3 J t d W x h P C 9 J d G V t V H l w Z T 4 8 S X R l b V B h d G g + U 2 V j d G l v b j E v V G F i b G U l M j A x J T I w K D I 4 K S 9 D a G F u Z 2 V k J T I w V H l w Z T w v S X R l b V B h d G g + P C 9 J d G V t T G 9 j Y X R p b 2 4 + P F N 0 Y W J s Z U V u d H J p Z X M g L z 4 8 L 0 l 0 Z W 0 + P E l 0 Z W 0 + P E l 0 Z W 1 M b 2 N h d G l v b j 4 8 S X R l b V R 5 c G U + R m 9 y b X V s Y T w v S X R l b V R 5 c G U + P E l 0 Z W 1 Q Y X R o P l N l Y 3 R p b 2 4 x L 1 R h Y m x l J T I w M S U y M C g y 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y O 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M S 0 w M S 0 x M 1 Q y M j o 1 N D o 0 N y 4 2 O D c 4 N z c 3 W i I g L z 4 8 R W 5 0 c n k g V H l w Z T 0 i R m l s b E N v b H V t b l R 5 c G V z I i B W Y W x 1 Z T 0 i c 0 J n W U d C Z 1 l H Q m d Z R y I g L z 4 8 R W 5 0 c n k g V H l w Z T 0 i R m l s b E N v b H V t b k 5 h b W V z I i B W Y W x 1 Z T 0 i c 1 s m c X V v d D t D b 3 V u d H k m c X V v d D s s J n F 1 b 3 Q 7 R k l Q U y B j b 2 R l W z R d J n F 1 b 3 Q 7 L C Z x d W 9 0 O 0 N v d W 5 0 e S B z Z W F 0 W z V d J n F 1 b 3 Q 7 L C Z x d W 9 0 O 0 V z d C 5 b N V 0 m c X V v d D s s J n F 1 b 3 Q 7 T 3 J p Z 2 l u J n F 1 b 3 Q 7 L C Z x d W 9 0 O 0 V 0 e W 1 v b G 9 n e S Z x d W 9 0 O y w m c X V v d D t Q b 3 B 1 b G F 0 a W 9 u J n F 1 b 3 Q 7 L C Z x d W 9 0 O 0 F y Z W E 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S A o M j k p L 0 F 1 d G 9 S Z W 1 v d m V k Q 2 9 s d W 1 u c z E u e 0 N v d W 5 0 e S w w f S Z x d W 9 0 O y w m c X V v d D t T Z W N 0 a W 9 u M S 9 U Y W J s Z S A x I C g y O S k v Q X V 0 b 1 J l b W 9 2 Z W R D b 2 x 1 b W 5 z M S 5 7 R k l Q U y B j b 2 R l W z R d L D F 9 J n F 1 b 3 Q 7 L C Z x d W 9 0 O 1 N l Y 3 R p b 2 4 x L 1 R h Y m x l I D E g K D I 5 K S 9 B d X R v U m V t b 3 Z l Z E N v b H V t b n M x L n t D b 3 V u d H k g c 2 V h d F s 1 X S w y f S Z x d W 9 0 O y w m c X V v d D t T Z W N 0 a W 9 u M S 9 U Y W J s Z S A x I C g y O S k v Q X V 0 b 1 J l b W 9 2 Z W R D b 2 x 1 b W 5 z M S 5 7 R X N 0 L l s 1 X S w z f S Z x d W 9 0 O y w m c X V v d D t T Z W N 0 a W 9 u M S 9 U Y W J s Z S A x I C g y O S k v Q X V 0 b 1 J l b W 9 2 Z W R D b 2 x 1 b W 5 z M S 5 7 T 3 J p Z 2 l u L D R 9 J n F 1 b 3 Q 7 L C Z x d W 9 0 O 1 N l Y 3 R p b 2 4 x L 1 R h Y m x l I D E g K D I 5 K S 9 B d X R v U m V t b 3 Z l Z E N v b H V t b n M x L n t F d H l t b 2 x v Z 3 k s N X 0 m c X V v d D s s J n F 1 b 3 Q 7 U 2 V j d G l v b j E v V G F i b G U g M S A o M j k p L 0 F 1 d G 9 S Z W 1 v d m V k Q 2 9 s d W 1 u c z E u e 1 B v c H V s Y X R p b 2 4 s N n 0 m c X V v d D s s J n F 1 b 3 Q 7 U 2 V j d G l v b j E v V G F i b G U g M S A o M j k p L 0 F 1 d G 9 S Z W 1 v d m V k Q 2 9 s d W 1 u c z E u e 0 F y Z W E s N 3 0 m c X V v d D s s J n F 1 b 3 Q 7 U 2 V j d G l v b j E v V G F i b G U g M S A o M j k p L 0 F 1 d G 9 S Z W 1 v d m V k Q 2 9 s d W 1 u c z E u e 0 1 h c C w 4 f S Z x d W 9 0 O 1 0 s J n F 1 b 3 Q 7 Q 2 9 s d W 1 u Q 2 9 1 b n Q m c X V v d D s 6 O S w m c X V v d D t L Z X l D b 2 x 1 b W 5 O Y W 1 l c y Z x d W 9 0 O z p b X S w m c X V v d D t D b 2 x 1 b W 5 J Z G V u d G l 0 a W V z J n F 1 b 3 Q 7 O l s m c X V v d D t T Z W N 0 a W 9 u M S 9 U Y W J s Z S A x I C g y O S k v Q X V 0 b 1 J l b W 9 2 Z W R D b 2 x 1 b W 5 z M S 5 7 Q 2 9 1 b n R 5 L D B 9 J n F 1 b 3 Q 7 L C Z x d W 9 0 O 1 N l Y 3 R p b 2 4 x L 1 R h Y m x l I D E g K D I 5 K S 9 B d X R v U m V t b 3 Z l Z E N v b H V t b n M x L n t G S V B T I G N v Z G V b N F 0 s M X 0 m c X V v d D s s J n F 1 b 3 Q 7 U 2 V j d G l v b j E v V G F i b G U g M S A o M j k p L 0 F 1 d G 9 S Z W 1 v d m V k Q 2 9 s d W 1 u c z E u e 0 N v d W 5 0 e S B z Z W F 0 W z V d L D J 9 J n F 1 b 3 Q 7 L C Z x d W 9 0 O 1 N l Y 3 R p b 2 4 x L 1 R h Y m x l I D E g K D I 5 K S 9 B d X R v U m V t b 3 Z l Z E N v b H V t b n M x L n t F c 3 Q u W z V d L D N 9 J n F 1 b 3 Q 7 L C Z x d W 9 0 O 1 N l Y 3 R p b 2 4 x L 1 R h Y m x l I D E g K D I 5 K S 9 B d X R v U m V t b 3 Z l Z E N v b H V t b n M x L n t P c m l n a W 4 s N H 0 m c X V v d D s s J n F 1 b 3 Q 7 U 2 V j d G l v b j E v V G F i b G U g M S A o M j k p L 0 F 1 d G 9 S Z W 1 v d m V k Q 2 9 s d W 1 u c z E u e 0 V 0 e W 1 v b G 9 n e S w 1 f S Z x d W 9 0 O y w m c X V v d D t T Z W N 0 a W 9 u M S 9 U Y W J s Z S A x I C g y O S k v Q X V 0 b 1 J l b W 9 2 Z W R D b 2 x 1 b W 5 z M S 5 7 U G 9 w d W x h d G l v b i w 2 f S Z x d W 9 0 O y w m c X V v d D t T Z W N 0 a W 9 u M S 9 U Y W J s Z S A x I C g y O S k v Q X V 0 b 1 J l b W 9 2 Z W R D b 2 x 1 b W 5 z M S 5 7 Q X J l Y S w 3 f S Z x d W 9 0 O y w m c X V v d D t T Z W N 0 a W 9 u M S 9 U Y W J s Z S A x I C g y O S k v Q X V 0 b 1 J l b W 9 2 Z W R D b 2 x 1 b W 5 z M S 5 7 T W F w L D h 9 J n F 1 b 3 Q 7 X S w m c X V v d D t S Z W x h d G l v b n N o a X B J b m Z v J n F 1 b 3 Q 7 O l t d f S I g L z 4 8 L 1 N 0 Y W J s Z U V u d H J p Z X M + P C 9 J d G V t P j x J d G V t P j x J d G V t T G 9 j Y X R p b 2 4 + P E l 0 Z W 1 U e X B l P k Z v c m 1 1 b G E 8 L 0 l 0 Z W 1 U e X B l P j x J d G V t U G F 0 a D 5 T Z W N 0 a W 9 u M S 9 U Y W J s Z S U y M D E l M j A o M j k p L 1 N v d X J j Z T w v S X R l b V B h d G g + P C 9 J d G V t T G 9 j Y X R p b 2 4 + P F N 0 Y W J s Z U V u d H J p Z X M g L z 4 8 L 0 l 0 Z W 0 + P E l 0 Z W 0 + P E l 0 Z W 1 M b 2 N h d G l v b j 4 8 S X R l b V R 5 c G U + R m 9 y b X V s Y T w v S X R l b V R 5 c G U + P E l 0 Z W 1 Q Y X R o P l N l Y 3 R p b 2 4 x L 1 R h Y m x l J T I w M S U y M C g y O S k v R G F 0 Y T E 8 L 0 l 0 Z W 1 Q Y X R o P j w v S X R l b U x v Y 2 F 0 a W 9 u P j x T d G F i b G V F b n R y a W V z I C 8 + P C 9 J d G V t P j x J d G V t P j x J d G V t T G 9 j Y X R p b 2 4 + P E l 0 Z W 1 U e X B l P k Z v c m 1 1 b G E 8 L 0 l 0 Z W 1 U e X B l P j x J d G V t U G F 0 a D 5 T Z W N 0 a W 9 u M S 9 U Y W J s Z S U y M D E l M j A o M j k p L 0 N o Y W 5 n Z W Q l M j B U e X B l P C 9 J d G V t U G F 0 a D 4 8 L 0 l 0 Z W 1 M b 2 N h d G l v b j 4 8 U 3 R h Y m x l R W 5 0 c m l l c y A v P j w v S X R l b T 4 8 S X R l b T 4 8 S X R l b U x v Y 2 F 0 a W 9 u P j x J d G V t V H l w Z T 5 G b 3 J t d W x h P C 9 J d G V t V H l w Z T 4 8 S X R l b V B h d G g + U 2 V j d G l v b j E v V G F i b G U l M j A x J T I w K D M w 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F f X z M w I i A v P j x F b n R y e S B U e X B l P S J G a W x s Z W R D b 2 1 w b G V 0 Z V J l c 3 V s d F R v V 2 9 y a 3 N o Z W V 0 I i B W Y W x 1 Z T 0 i b D E i I C 8 + P E V u d H J 5 I F R 5 c G U 9 I k F k Z G V k V G 9 E Y X R h T W 9 k Z W w i I F Z h b H V l P S J s M C I g L z 4 8 R W 5 0 c n k g V H l w Z T 0 i R m l s b E N v d W 5 0 I i B W Y W x 1 Z T 0 i b D Y 3 I i A v P j x F b n R y e S B U e X B l P S J G a W x s R X J y b 3 J D b 2 R l I i B W Y W x 1 Z T 0 i c 1 V u a 2 5 v d 2 4 i I C 8 + P E V u d H J 5 I F R 5 c G U 9 I k Z p b G x F c n J v c k N v d W 5 0 I i B W Y W x 1 Z T 0 i b D A i I C 8 + P E V u d H J 5 I F R 5 c G U 9 I k Z p b G x M Y X N 0 V X B k Y X R l Z C I g V m F s d W U 9 I m Q y M D I x L T A x L T E 0 V D E 1 O j A w O j M y L j Q w N j U 5 M D d a I i A v P j x F b n R y e S B U e X B l P S J G a W x s Q 2 9 s d W 1 u V H l w Z X M i I F Z h b H V l P S J z Q m d Z R 0 J n W U d C Z 1 l H I i A v P j x F b n R y e S B U e X B l P S J G a W x s Q 2 9 s d W 1 u T m F t Z X M i I F Z h b H V l P S J z W y Z x d W 9 0 O 0 N v d W 5 0 e S Z x d W 9 0 O y w m c X V v d D t G S V B T I G N v Z G V b M l 0 m c X V v d D s s J n F 1 b 3 Q 7 Q 2 9 1 b n R 5 I H N l Y X R b M 1 0 m c X V v d D s s J n F 1 b 3 Q 7 R X N 0 L l s z X S Z x d W 9 0 O y w m c X V v d D t G b 3 J t Z W Q g Z n J v b S Z x d W 9 0 O y w m c X V v d D t F d H l t b 2 x v Z 3 k m c X V v d D s s J n F 1 b 3 Q 7 U G 9 w d W x h d G l v b l s 0 X S Z x d W 9 0 O y w m c X V v d D t B c m V h W z N d J n F 1 b 3 Q 7 L C Z x d W 9 0 O 0 1 h c 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g K D M w K S 9 B d X R v U m V t b 3 Z l Z E N v b H V t b n M x L n t D b 3 V u d H k s M H 0 m c X V v d D s s J n F 1 b 3 Q 7 U 2 V j d G l v b j E v V G F i b G U g M S A o M z A p L 0 F 1 d G 9 S Z W 1 v d m V k Q 2 9 s d W 1 u c z E u e 0 Z J U F M g Y 2 9 k Z V s y X S w x f S Z x d W 9 0 O y w m c X V v d D t T Z W N 0 a W 9 u M S 9 U Y W J s Z S A x I C g z M C k v Q X V 0 b 1 J l b W 9 2 Z W R D b 2 x 1 b W 5 z M S 5 7 Q 2 9 1 b n R 5 I H N l Y X R b M 1 0 s M n 0 m c X V v d D s s J n F 1 b 3 Q 7 U 2 V j d G l v b j E v V G F i b G U g M S A o M z A p L 0 F 1 d G 9 S Z W 1 v d m V k Q 2 9 s d W 1 u c z E u e 0 V z d C 5 b M 1 0 s M 3 0 m c X V v d D s s J n F 1 b 3 Q 7 U 2 V j d G l v b j E v V G F i b G U g M S A o M z A p L 0 F 1 d G 9 S Z W 1 v d m V k Q 2 9 s d W 1 u c z E u e 0 Z v c m 1 l Z C B m c m 9 t L D R 9 J n F 1 b 3 Q 7 L C Z x d W 9 0 O 1 N l Y 3 R p b 2 4 x L 1 R h Y m x l I D E g K D M w K S 9 B d X R v U m V t b 3 Z l Z E N v b H V t b n M x L n t F d H l t b 2 x v Z 3 k s N X 0 m c X V v d D s s J n F 1 b 3 Q 7 U 2 V j d G l v b j E v V G F i b G U g M S A o M z A p L 0 F 1 d G 9 S Z W 1 v d m V k Q 2 9 s d W 1 u c z E u e 1 B v c H V s Y X R p b 2 5 b N F 0 s N n 0 m c X V v d D s s J n F 1 b 3 Q 7 U 2 V j d G l v b j E v V G F i b G U g M S A o M z A p L 0 F 1 d G 9 S Z W 1 v d m V k Q 2 9 s d W 1 u c z E u e 0 F y Z W F b M 1 0 s N 3 0 m c X V v d D s s J n F 1 b 3 Q 7 U 2 V j d G l v b j E v V G F i b G U g M S A o M z A p L 0 F 1 d G 9 S Z W 1 v d m V k Q 2 9 s d W 1 u c z E u e 0 1 h c C w 4 f S Z x d W 9 0 O 1 0 s J n F 1 b 3 Q 7 Q 2 9 s d W 1 u Q 2 9 1 b n Q m c X V v d D s 6 O S w m c X V v d D t L Z X l D b 2 x 1 b W 5 O Y W 1 l c y Z x d W 9 0 O z p b X S w m c X V v d D t D b 2 x 1 b W 5 J Z G V u d G l 0 a W V z J n F 1 b 3 Q 7 O l s m c X V v d D t T Z W N 0 a W 9 u M S 9 U Y W J s Z S A x I C g z M C k v Q X V 0 b 1 J l b W 9 2 Z W R D b 2 x 1 b W 5 z M S 5 7 Q 2 9 1 b n R 5 L D B 9 J n F 1 b 3 Q 7 L C Z x d W 9 0 O 1 N l Y 3 R p b 2 4 x L 1 R h Y m x l I D E g K D M w K S 9 B d X R v U m V t b 3 Z l Z E N v b H V t b n M x L n t G S V B T I G N v Z G V b M l 0 s M X 0 m c X V v d D s s J n F 1 b 3 Q 7 U 2 V j d G l v b j E v V G F i b G U g M S A o M z A p L 0 F 1 d G 9 S Z W 1 v d m V k Q 2 9 s d W 1 u c z E u e 0 N v d W 5 0 e S B z Z W F 0 W z N d L D J 9 J n F 1 b 3 Q 7 L C Z x d W 9 0 O 1 N l Y 3 R p b 2 4 x L 1 R h Y m x l I D E g K D M w K S 9 B d X R v U m V t b 3 Z l Z E N v b H V t b n M x L n t F c 3 Q u W z N d L D N 9 J n F 1 b 3 Q 7 L C Z x d W 9 0 O 1 N l Y 3 R p b 2 4 x L 1 R h Y m x l I D E g K D M w K S 9 B d X R v U m V t b 3 Z l Z E N v b H V t b n M x L n t G b 3 J t Z W Q g Z n J v b S w 0 f S Z x d W 9 0 O y w m c X V v d D t T Z W N 0 a W 9 u M S 9 U Y W J s Z S A x I C g z M C k v Q X V 0 b 1 J l b W 9 2 Z W R D b 2 x 1 b W 5 z M S 5 7 R X R 5 b W 9 s b 2 d 5 L D V 9 J n F 1 b 3 Q 7 L C Z x d W 9 0 O 1 N l Y 3 R p b 2 4 x L 1 R h Y m x l I D E g K D M w K S 9 B d X R v U m V t b 3 Z l Z E N v b H V t b n M x L n t Q b 3 B 1 b G F 0 a W 9 u W z R d L D Z 9 J n F 1 b 3 Q 7 L C Z x d W 9 0 O 1 N l Y 3 R p b 2 4 x L 1 R h Y m x l I D E g K D M w K S 9 B d X R v U m V t b 3 Z l Z E N v b H V t b n M x L n t B c m V h W z N d L D d 9 J n F 1 b 3 Q 7 L C Z x d W 9 0 O 1 N l Y 3 R p b 2 4 x L 1 R h Y m x l I D E g K D M w K S 9 B d X R v U m V t b 3 Z l Z E N v b H V t b n M x L n t N Y X A s O H 0 m c X V v d D t d L C Z x d W 9 0 O 1 J l b G F 0 a W 9 u c 2 h p c E l u Z m 8 m c X V v d D s 6 W 1 1 9 I i A v P j w v U 3 R h Y m x l R W 5 0 c m l l c z 4 8 L 0 l 0 Z W 0 + P E l 0 Z W 0 + P E l 0 Z W 1 M b 2 N h d G l v b j 4 8 S X R l b V R 5 c G U + R m 9 y b X V s Y T w v S X R l b V R 5 c G U + P E l 0 Z W 1 Q Y X R o P l N l Y 3 R p b 2 4 x L 1 R h Y m x l J T I w M S U y M C g z M C k v U 2 9 1 c m N l P C 9 J d G V t U G F 0 a D 4 8 L 0 l 0 Z W 1 M b 2 N h d G l v b j 4 8 U 3 R h Y m x l R W 5 0 c m l l c y A v P j w v S X R l b T 4 8 S X R l b T 4 8 S X R l b U x v Y 2 F 0 a W 9 u P j x J d G V t V H l w Z T 5 G b 3 J t d W x h P C 9 J d G V t V H l w Z T 4 8 S X R l b V B h d G g + U 2 V j d G l v b j E v V G F i b G U l M j A x J T I w K D M w K S 9 E Y X R h M T w v S X R l b V B h d G g + P C 9 J d G V t T G 9 j Y X R p b 2 4 + P F N 0 Y W J s Z U V u d H J p Z X M g L z 4 8 L 0 l 0 Z W 0 + P E l 0 Z W 0 + P E l 0 Z W 1 M b 2 N h d G l v b j 4 8 S X R l b V R 5 c G U + R m 9 y b X V s Y T w v S X R l b V R 5 c G U + P E l 0 Z W 1 Q Y X R o P l N l Y 3 R p b 2 4 x L 1 R h Y m x l J T I w M S U y M C g z M C k v Q 2 h h b m d l Z C U y M F R 5 c G U 8 L 0 l 0 Z W 1 Q Y X R o P j w v S X R l b U x v Y 2 F 0 a W 9 u P j x T d G F i b G V F b n R y a W V z I C 8 + P C 9 J d G V t P j x J d G V t P j x J d G V t T G 9 j Y X R p b 2 4 + P E l 0 Z W 1 U e X B l P k Z v c m 1 1 b G E 8 L 0 l 0 Z W 1 U e X B l P j x J d G V t U G F 0 a D 5 T Z W N 0 a W 9 u M S 9 U Y W J s Z S U y M D E l M j A o M z 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V 9 f M z E i I C 8 + P E V u d H J 5 I F R 5 c G U 9 I k Z p b G x l Z E N v b X B s Z X R l U m V z d W x 0 V G 9 X b 3 J r c 2 h l Z X Q i I F Z h b H V l P S J s M S I g L z 4 8 R W 5 0 c n k g V H l w Z T 0 i Q W R k Z W R U b 0 R h d G F N b 2 R l b C I g V m F s d W U 9 I m w w I i A v P j x F b n R y e S B U e X B l P S J G a W x s Q 2 9 1 b n Q i I F Z h b H V l P S J s O T Y i I C 8 + P E V u d H J 5 I F R 5 c G U 9 I k Z p b G x F c n J v c k N v Z G U i I F Z h b H V l P S J z V W 5 r b m 9 3 b i I g L z 4 8 R W 5 0 c n k g V H l w Z T 0 i R m l s b E V y c m 9 y Q 2 9 1 b n Q i I F Z h b H V l P S J s M C I g L z 4 8 R W 5 0 c n k g V H l w Z T 0 i R m l s b E x h c 3 R V c G R h d G V k I i B W Y W x 1 Z T 0 i Z D I w M j E t M D E t M T R U M T U 6 M D I 6 M z k u N z Y 5 M T Y 3 N V o i I C 8 + P E V u d H J 5 I F R 5 c G U 9 I k Z p b G x D b 2 x 1 b W 5 U e X B l c y I g V m F s d W U 9 I n N C Z 1 l H Q m d Z R 0 J n W U c i I C 8 + P E V u d H J 5 I F R 5 c G U 9 I k Z p b G x D b 2 x 1 b W 5 O Y W 1 l c y I g V m F s d W U 9 I n N b J n F 1 b 3 Q 7 Q 2 9 1 b n R 5 J n F 1 b 3 Q 7 L C Z x d W 9 0 O 0 Z J U F M g Y 2 9 k Z V s 4 X S Z x d W 9 0 O y w m c X V v d D t D b 3 V u d H k g c 2 V h d F s x X S Z x d W 9 0 O y w m c X V v d D t F c 3 Q u W z F d J n F 1 b 3 Q 7 L C Z x d W 9 0 O 0 9 y a W d p b l s 5 X S Z x d W 9 0 O y w m c X V v d D t F d H l t b 2 x v Z 3 l b O V 0 m c X V v d D s s J n F 1 b 3 Q 7 U G 9 w d W x h d G l v b i Z x d W 9 0 O y w m c X V v d D t B c m V h W z E w X V s x 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I C g z M S k v Q X V 0 b 1 J l b W 9 2 Z W R D b 2 x 1 b W 5 z M S 5 7 Q 2 9 1 b n R 5 L D B 9 J n F 1 b 3 Q 7 L C Z x d W 9 0 O 1 N l Y 3 R p b 2 4 x L 1 R h Y m x l I D E g K D M x K S 9 B d X R v U m V t b 3 Z l Z E N v b H V t b n M x L n t G S V B T I G N v Z G V b O F 0 s M X 0 m c X V v d D s s J n F 1 b 3 Q 7 U 2 V j d G l v b j E v V G F i b G U g M S A o M z E p L 0 F 1 d G 9 S Z W 1 v d m V k Q 2 9 s d W 1 u c z E u e 0 N v d W 5 0 e S B z Z W F 0 W z F d L D J 9 J n F 1 b 3 Q 7 L C Z x d W 9 0 O 1 N l Y 3 R p b 2 4 x L 1 R h Y m x l I D E g K D M x K S 9 B d X R v U m V t b 3 Z l Z E N v b H V t b n M x L n t F c 3 Q u W z F d L D N 9 J n F 1 b 3 Q 7 L C Z x d W 9 0 O 1 N l Y 3 R p b 2 4 x L 1 R h Y m x l I D E g K D M x K S 9 B d X R v U m V t b 3 Z l Z E N v b H V t b n M x L n t P c m l n a W 5 b O V 0 s N H 0 m c X V v d D s s J n F 1 b 3 Q 7 U 2 V j d G l v b j E v V G F i b G U g M S A o M z E p L 0 F 1 d G 9 S Z W 1 v d m V k Q 2 9 s d W 1 u c z E u e 0 V 0 e W 1 v b G 9 n e V s 5 X S w 1 f S Z x d W 9 0 O y w m c X V v d D t T Z W N 0 a W 9 u M S 9 U Y W J s Z S A x I C g z M S k v Q X V 0 b 1 J l b W 9 2 Z W R D b 2 x 1 b W 5 z M S 5 7 U G 9 w d W x h d G l v b i w 2 f S Z x d W 9 0 O y w m c X V v d D t T Z W N 0 a W 9 u M S 9 U Y W J s Z S A x I C g z M S k v Q X V 0 b 1 J l b W 9 2 Z W R D b 2 x 1 b W 5 z M S 5 7 Q X J l Y V s x M F 1 b M V 0 s N 3 0 m c X V v d D s s J n F 1 b 3 Q 7 U 2 V j d G l v b j E v V G F i b G U g M S A o M z E p L 0 F 1 d G 9 S Z W 1 v d m V k Q 2 9 s d W 1 u c z E u e 0 1 h c C w 4 f S Z x d W 9 0 O 1 0 s J n F 1 b 3 Q 7 Q 2 9 s d W 1 u Q 2 9 1 b n Q m c X V v d D s 6 O S w m c X V v d D t L Z X l D b 2 x 1 b W 5 O Y W 1 l c y Z x d W 9 0 O z p b X S w m c X V v d D t D b 2 x 1 b W 5 J Z G V u d G l 0 a W V z J n F 1 b 3 Q 7 O l s m c X V v d D t T Z W N 0 a W 9 u M S 9 U Y W J s Z S A x I C g z M S k v Q X V 0 b 1 J l b W 9 2 Z W R D b 2 x 1 b W 5 z M S 5 7 Q 2 9 1 b n R 5 L D B 9 J n F 1 b 3 Q 7 L C Z x d W 9 0 O 1 N l Y 3 R p b 2 4 x L 1 R h Y m x l I D E g K D M x K S 9 B d X R v U m V t b 3 Z l Z E N v b H V t b n M x L n t G S V B T I G N v Z G V b O F 0 s M X 0 m c X V v d D s s J n F 1 b 3 Q 7 U 2 V j d G l v b j E v V G F i b G U g M S A o M z E p L 0 F 1 d G 9 S Z W 1 v d m V k Q 2 9 s d W 1 u c z E u e 0 N v d W 5 0 e S B z Z W F 0 W z F d L D J 9 J n F 1 b 3 Q 7 L C Z x d W 9 0 O 1 N l Y 3 R p b 2 4 x L 1 R h Y m x l I D E g K D M x K S 9 B d X R v U m V t b 3 Z l Z E N v b H V t b n M x L n t F c 3 Q u W z F d L D N 9 J n F 1 b 3 Q 7 L C Z x d W 9 0 O 1 N l Y 3 R p b 2 4 x L 1 R h Y m x l I D E g K D M x K S 9 B d X R v U m V t b 3 Z l Z E N v b H V t b n M x L n t P c m l n a W 5 b O V 0 s N H 0 m c X V v d D s s J n F 1 b 3 Q 7 U 2 V j d G l v b j E v V G F i b G U g M S A o M z E p L 0 F 1 d G 9 S Z W 1 v d m V k Q 2 9 s d W 1 u c z E u e 0 V 0 e W 1 v b G 9 n e V s 5 X S w 1 f S Z x d W 9 0 O y w m c X V v d D t T Z W N 0 a W 9 u M S 9 U Y W J s Z S A x I C g z M S k v Q X V 0 b 1 J l b W 9 2 Z W R D b 2 x 1 b W 5 z M S 5 7 U G 9 w d W x h d G l v b i w 2 f S Z x d W 9 0 O y w m c X V v d D t T Z W N 0 a W 9 u M S 9 U Y W J s Z S A x I C g z M S k v Q X V 0 b 1 J l b W 9 2 Z W R D b 2 x 1 b W 5 z M S 5 7 Q X J l Y V s x M F 1 b M V 0 s N 3 0 m c X V v d D s s J n F 1 b 3 Q 7 U 2 V j d G l v b j E v V G F i b G U g M S A o M z E p L 0 F 1 d G 9 S Z W 1 v d m V k Q 2 9 s d W 1 u c z E u e 0 1 h c C w 4 f S Z x d W 9 0 O 1 0 s J n F 1 b 3 Q 7 U m V s Y X R p b 2 5 z a G l w S W 5 m b y Z x d W 9 0 O z p b X X 0 i I C 8 + P C 9 T d G F i b G V F b n R y a W V z P j w v S X R l b T 4 8 S X R l b T 4 8 S X R l b U x v Y 2 F 0 a W 9 u P j x J d G V t V H l w Z T 5 G b 3 J t d W x h P C 9 J d G V t V H l w Z T 4 8 S X R l b V B h d G g + U 2 V j d G l v b j E v V G F i b G U l M j A x J T I w K D M x K S 9 T b 3 V y Y 2 U 8 L 0 l 0 Z W 1 Q Y X R o P j w v S X R l b U x v Y 2 F 0 a W 9 u P j x T d G F i b G V F b n R y a W V z I C 8 + P C 9 J d G V t P j x J d G V t P j x J d G V t T G 9 j Y X R p b 2 4 + P E l 0 Z W 1 U e X B l P k Z v c m 1 1 b G E 8 L 0 l 0 Z W 1 U e X B l P j x J d G V t U G F 0 a D 5 T Z W N 0 a W 9 u M S 9 U Y W J s Z S U y M D E l M j A o M z E p L 0 R h d G E x P C 9 J d G V t U G F 0 a D 4 8 L 0 l 0 Z W 1 M b 2 N h d G l v b j 4 8 U 3 R h Y m x l R W 5 0 c m l l c y A v P j w v S X R l b T 4 8 S X R l b T 4 8 S X R l b U x v Y 2 F 0 a W 9 u P j x J d G V t V H l w Z T 5 G b 3 J t d W x h P C 9 J d G V t V H l w Z T 4 8 S X R l b V B h d G g + U 2 V j d G l v b j E v V G F i b G U l M j A x J T I w K D M x K S 9 D a G F u Z 2 V k J T I w V H l w Z T w v S X R l b V B h d G g + P C 9 J d G V t T G 9 j Y X R p b 2 4 + P F N 0 Y W J s Z U V u d H J p Z X M g L z 4 8 L 0 l 0 Z W 0 + P E l 0 Z W 0 + P E l 0 Z W 1 M b 2 N h d G l v b j 4 8 S X R l b V R 5 c G U + R m 9 y b X V s Y T w v S X R l b V R 5 c G U + P E l 0 Z W 1 Q Y X R o P l N l Y 3 R p b 2 4 x L 1 R h Y m x l J T I w M S U y M C g z 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z M i I g L z 4 8 R W 5 0 c n k g V H l w Z T 0 i R m l s b G V k Q 2 9 t c G x l d G V S Z X N 1 b H R U b 1 d v c m t z a G V l d C I g V m F s d W U 9 I m w x I i A v P j x F b n R y e S B U e X B l P S J B Z G R l Z F R v R G F 0 Y U 1 v Z G V s I i B W Y W x 1 Z T 0 i b D A i I C 8 + P E V u d H J 5 I F R 5 c G U 9 I k Z p b G x D b 3 V u d C I g V m F s d W U 9 I m w y N T U i I C 8 + P E V u d H J 5 I F R 5 c G U 9 I k Z p b G x F c n J v c k N v Z G U i I F Z h b H V l P S J z V W 5 r b m 9 3 b i I g L z 4 8 R W 5 0 c n k g V H l w Z T 0 i R m l s b E V y c m 9 y Q 2 9 1 b n Q i I F Z h b H V l P S J s M C I g L z 4 8 R W 5 0 c n k g V H l w Z T 0 i R m l s b E x h c 3 R V c G R h d G V k I i B W Y W x 1 Z T 0 i Z D I w M j E t M D E t M T R U M T U 6 M D Q 6 M D k u O D Y 5 O D E 4 M 1 o i I C 8 + P E V u d H J 5 I F R 5 c G U 9 I k Z p b G x D b 2 x 1 b W 5 U e X B l c y I g V m F s d W U 9 I n N C Z 1 l H Q m d Z R 0 J n W U c i I C 8 + P E V u d H J 5 I F R 5 c G U 9 I k Z p b G x D b 2 x 1 b W 5 O Y W 1 l c y I g V m F s d W U 9 I n N b J n F 1 b 3 Q 7 Q 2 9 1 b n R 5 J n F 1 b 3 Q 7 L C Z x d W 9 0 O 0 Z J U F M g Y 2 9 k Z V s 4 X S Z x d W 9 0 O y w m c X V v d D t D b 3 V u d H k g c 2 V h d F s 5 X S Z x d W 9 0 O y w m c X V v d D t F c 3 Q u W z l d J n F 1 b 3 Q 7 L C Z x d W 9 0 O 0 9 y a W d p b i Z x d W 9 0 O y w m c X V v d D t F d H l t b 2 x v Z 3 k m c X V v d D s s J n F 1 b 3 Q 7 U G 9 w d W x h d G l v b l s x M F 0 m c X V v d D s s J n F 1 b 3 Q 7 Q X J l Y V s 5 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I C g z M i k v Q X V 0 b 1 J l b W 9 2 Z W R D b 2 x 1 b W 5 z M S 5 7 Q 2 9 1 b n R 5 L D B 9 J n F 1 b 3 Q 7 L C Z x d W 9 0 O 1 N l Y 3 R p b 2 4 x L 1 R h Y m x l I D E g K D M y K S 9 B d X R v U m V t b 3 Z l Z E N v b H V t b n M x L n t G S V B T I G N v Z G V b O F 0 s M X 0 m c X V v d D s s J n F 1 b 3 Q 7 U 2 V j d G l v b j E v V G F i b G U g M S A o M z I p L 0 F 1 d G 9 S Z W 1 v d m V k Q 2 9 s d W 1 u c z E u e 0 N v d W 5 0 e S B z Z W F 0 W z l d L D J 9 J n F 1 b 3 Q 7 L C Z x d W 9 0 O 1 N l Y 3 R p b 2 4 x L 1 R h Y m x l I D E g K D M y K S 9 B d X R v U m V t b 3 Z l Z E N v b H V t b n M x L n t F c 3 Q u W z l d L D N 9 J n F 1 b 3 Q 7 L C Z x d W 9 0 O 1 N l Y 3 R p b 2 4 x L 1 R h Y m x l I D E g K D M y K S 9 B d X R v U m V t b 3 Z l Z E N v b H V t b n M x L n t P c m l n a W 4 s N H 0 m c X V v d D s s J n F 1 b 3 Q 7 U 2 V j d G l v b j E v V G F i b G U g M S A o M z I p L 0 F 1 d G 9 S Z W 1 v d m V k Q 2 9 s d W 1 u c z E u e 0 V 0 e W 1 v b G 9 n e S w 1 f S Z x d W 9 0 O y w m c X V v d D t T Z W N 0 a W 9 u M S 9 U Y W J s Z S A x I C g z M i k v Q X V 0 b 1 J l b W 9 2 Z W R D b 2 x 1 b W 5 z M S 5 7 U G 9 w d W x h d G l v b l s x M F 0 s N n 0 m c X V v d D s s J n F 1 b 3 Q 7 U 2 V j d G l v b j E v V G F i b G U g M S A o M z I p L 0 F 1 d G 9 S Z W 1 v d m V k Q 2 9 s d W 1 u c z E u e 0 F y Z W F b O V 0 s N 3 0 m c X V v d D s s J n F 1 b 3 Q 7 U 2 V j d G l v b j E v V G F i b G U g M S A o M z I p L 0 F 1 d G 9 S Z W 1 v d m V k Q 2 9 s d W 1 u c z E u e 0 1 h c C w 4 f S Z x d W 9 0 O 1 0 s J n F 1 b 3 Q 7 Q 2 9 s d W 1 u Q 2 9 1 b n Q m c X V v d D s 6 O S w m c X V v d D t L Z X l D b 2 x 1 b W 5 O Y W 1 l c y Z x d W 9 0 O z p b X S w m c X V v d D t D b 2 x 1 b W 5 J Z G V u d G l 0 a W V z J n F 1 b 3 Q 7 O l s m c X V v d D t T Z W N 0 a W 9 u M S 9 U Y W J s Z S A x I C g z M i k v Q X V 0 b 1 J l b W 9 2 Z W R D b 2 x 1 b W 5 z M S 5 7 Q 2 9 1 b n R 5 L D B 9 J n F 1 b 3 Q 7 L C Z x d W 9 0 O 1 N l Y 3 R p b 2 4 x L 1 R h Y m x l I D E g K D M y K S 9 B d X R v U m V t b 3 Z l Z E N v b H V t b n M x L n t G S V B T I G N v Z G V b O F 0 s M X 0 m c X V v d D s s J n F 1 b 3 Q 7 U 2 V j d G l v b j E v V G F i b G U g M S A o M z I p L 0 F 1 d G 9 S Z W 1 v d m V k Q 2 9 s d W 1 u c z E u e 0 N v d W 5 0 e S B z Z W F 0 W z l d L D J 9 J n F 1 b 3 Q 7 L C Z x d W 9 0 O 1 N l Y 3 R p b 2 4 x L 1 R h Y m x l I D E g K D M y K S 9 B d X R v U m V t b 3 Z l Z E N v b H V t b n M x L n t F c 3 Q u W z l d L D N 9 J n F 1 b 3 Q 7 L C Z x d W 9 0 O 1 N l Y 3 R p b 2 4 x L 1 R h Y m x l I D E g K D M y K S 9 B d X R v U m V t b 3 Z l Z E N v b H V t b n M x L n t P c m l n a W 4 s N H 0 m c X V v d D s s J n F 1 b 3 Q 7 U 2 V j d G l v b j E v V G F i b G U g M S A o M z I p L 0 F 1 d G 9 S Z W 1 v d m V k Q 2 9 s d W 1 u c z E u e 0 V 0 e W 1 v b G 9 n e S w 1 f S Z x d W 9 0 O y w m c X V v d D t T Z W N 0 a W 9 u M S 9 U Y W J s Z S A x I C g z M i k v Q X V 0 b 1 J l b W 9 2 Z W R D b 2 x 1 b W 5 z M S 5 7 U G 9 w d W x h d G l v b l s x M F 0 s N n 0 m c X V v d D s s J n F 1 b 3 Q 7 U 2 V j d G l v b j E v V G F i b G U g M S A o M z I p L 0 F 1 d G 9 S Z W 1 v d m V k Q 2 9 s d W 1 u c z E u e 0 F y Z W F b O V 0 s N 3 0 m c X V v d D s s J n F 1 b 3 Q 7 U 2 V j d G l v b j E v V G F i b G U g M S A o M z I p L 0 F 1 d G 9 S Z W 1 v d m V k Q 2 9 s d W 1 u c z E u e 0 1 h c C w 4 f S Z x d W 9 0 O 1 0 s J n F 1 b 3 Q 7 U m V s Y X R p b 2 5 z a G l w S W 5 m b y Z x d W 9 0 O z p b X X 0 i I C 8 + P C 9 T d G F i b G V F b n R y a W V z P j w v S X R l b T 4 8 S X R l b T 4 8 S X R l b U x v Y 2 F 0 a W 9 u P j x J d G V t V H l w Z T 5 G b 3 J t d W x h P C 9 J d G V t V H l w Z T 4 8 S X R l b V B h d G g + U 2 V j d G l v b j E v V G F i b G U l M j A x J T I w K D M y K S 9 T b 3 V y Y 2 U 8 L 0 l 0 Z W 1 Q Y X R o P j w v S X R l b U x v Y 2 F 0 a W 9 u P j x T d G F i b G V F b n R y a W V z I C 8 + P C 9 J d G V t P j x J d G V t P j x J d G V t T G 9 j Y X R p b 2 4 + P E l 0 Z W 1 U e X B l P k Z v c m 1 1 b G E 8 L 0 l 0 Z W 1 U e X B l P j x J d G V t U G F 0 a D 5 T Z W N 0 a W 9 u M S 9 U Y W J s Z S U y M D E l M j A o M z I p L 0 R h d G E x P C 9 J d G V t U G F 0 a D 4 8 L 0 l 0 Z W 1 M b 2 N h d G l v b j 4 8 U 3 R h Y m x l R W 5 0 c m l l c y A v P j w v S X R l b T 4 8 S X R l b T 4 8 S X R l b U x v Y 2 F 0 a W 9 u P j x J d G V t V H l w Z T 5 G b 3 J t d W x h P C 9 J d G V t V H l w Z T 4 8 S X R l b V B h d G g + U 2 V j d G l v b j E v V G F i b G U l M j A x J T I w K D M y K S 9 D a G F u Z 2 V k J T I w V H l w Z T w v S X R l b V B h d G g + P C 9 J d G V t T G 9 j Y X R p b 2 4 + P F N 0 Y W J s Z U V u d H J p Z X M g L z 4 8 L 0 l 0 Z W 0 + P E l 0 Z W 0 + P E l 0 Z W 1 M b 2 N h d G l v b j 4 8 S X R l b V R 5 c G U + R m 9 y b X V s Y T w v S X R l b V R 5 c G U + P E l 0 Z W 1 Q Y X R o P l N l Y 3 R p b 2 4 x L 1 R h Y m x l J T I w M S U y M C g z 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z M y 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M S 0 w M S 0 x N F Q x N T o w N z o x N i 4 0 M z g 1 M D U 1 W i I g L z 4 8 R W 5 0 c n k g V H l w Z T 0 i R m l s b E N v b H V t b l R 5 c G V z I i B W Y W x 1 Z T 0 i c 0 J n W U d C Z 1 l H Q m d Z R y I g L z 4 8 R W 5 0 c n k g V H l w Z T 0 i R m l s b E N v b H V t b k 5 h b W V z I i B W Y W x 1 Z T 0 i c 1 s m c X V v d D t D b 3 V u d H k m c X V v d D s s J n F 1 b 3 Q 7 R k l Q U y B j b 2 R l W z d d J n F 1 b 3 Q 7 L C Z x d W 9 0 O 0 N v d W 5 0 e S B z Z W F 0 W z J d W z E z X S Z x d W 9 0 O y w m c X V v d D t F c 3 Q u W z J d W z E z X S Z x d W 9 0 O y w m c X V v d D t P c m l n a W 5 b M l 0 m c X V v d D s s J n F 1 b 3 Q 7 R X R 5 b W 9 s b 2 d 5 W z E 0 X V s x N V 0 m c X V v d D s s J n F 1 b 3 Q 7 U G 9 w d W x h d G l v b l s x N l 0 m c X V v d D s s J n F 1 b 3 Q 7 Q X J l Y V s x N 1 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S A o M z M p L 0 F 1 d G 9 S Z W 1 v d m V k Q 2 9 s d W 1 u c z E u e 0 N v d W 5 0 e S w w f S Z x d W 9 0 O y w m c X V v d D t T Z W N 0 a W 9 u M S 9 U Y W J s Z S A x I C g z M y k v Q X V 0 b 1 J l b W 9 2 Z W R D b 2 x 1 b W 5 z M S 5 7 R k l Q U y B j b 2 R l W z d d L D F 9 J n F 1 b 3 Q 7 L C Z x d W 9 0 O 1 N l Y 3 R p b 2 4 x L 1 R h Y m x l I D E g K D M z K S 9 B d X R v U m V t b 3 Z l Z E N v b H V t b n M x L n t D b 3 V u d H k g c 2 V h d F s y X V s x M 1 0 s M n 0 m c X V v d D s s J n F 1 b 3 Q 7 U 2 V j d G l v b j E v V G F i b G U g M S A o M z M p L 0 F 1 d G 9 S Z W 1 v d m V k Q 2 9 s d W 1 u c z E u e 0 V z d C 5 b M l 1 b M T N d L D N 9 J n F 1 b 3 Q 7 L C Z x d W 9 0 O 1 N l Y 3 R p b 2 4 x L 1 R h Y m x l I D E g K D M z K S 9 B d X R v U m V t b 3 Z l Z E N v b H V t b n M x L n t P c m l n a W 5 b M l 0 s N H 0 m c X V v d D s s J n F 1 b 3 Q 7 U 2 V j d G l v b j E v V G F i b G U g M S A o M z M p L 0 F 1 d G 9 S Z W 1 v d m V k Q 2 9 s d W 1 u c z E u e 0 V 0 e W 1 v b G 9 n e V s x N F 1 b M T V d L D V 9 J n F 1 b 3 Q 7 L C Z x d W 9 0 O 1 N l Y 3 R p b 2 4 x L 1 R h Y m x l I D E g K D M z K S 9 B d X R v U m V t b 3 Z l Z E N v b H V t b n M x L n t Q b 3 B 1 b G F 0 a W 9 u W z E 2 X S w 2 f S Z x d W 9 0 O y w m c X V v d D t T Z W N 0 a W 9 u M S 9 U Y W J s Z S A x I C g z M y k v Q X V 0 b 1 J l b W 9 2 Z W R D b 2 x 1 b W 5 z M S 5 7 Q X J l Y V s x N 1 0 s N 3 0 m c X V v d D s s J n F 1 b 3 Q 7 U 2 V j d G l v b j E v V G F i b G U g M S A o M z M p L 0 F 1 d G 9 S Z W 1 v d m V k Q 2 9 s d W 1 u c z E u e 0 1 h c C w 4 f S Z x d W 9 0 O 1 0 s J n F 1 b 3 Q 7 Q 2 9 s d W 1 u Q 2 9 1 b n Q m c X V v d D s 6 O S w m c X V v d D t L Z X l D b 2 x 1 b W 5 O Y W 1 l c y Z x d W 9 0 O z p b X S w m c X V v d D t D b 2 x 1 b W 5 J Z G V u d G l 0 a W V z J n F 1 b 3 Q 7 O l s m c X V v d D t T Z W N 0 a W 9 u M S 9 U Y W J s Z S A x I C g z M y k v Q X V 0 b 1 J l b W 9 2 Z W R D b 2 x 1 b W 5 z M S 5 7 Q 2 9 1 b n R 5 L D B 9 J n F 1 b 3 Q 7 L C Z x d W 9 0 O 1 N l Y 3 R p b 2 4 x L 1 R h Y m x l I D E g K D M z K S 9 B d X R v U m V t b 3 Z l Z E N v b H V t b n M x L n t G S V B T I G N v Z G V b N 1 0 s M X 0 m c X V v d D s s J n F 1 b 3 Q 7 U 2 V j d G l v b j E v V G F i b G U g M S A o M z M p L 0 F 1 d G 9 S Z W 1 v d m V k Q 2 9 s d W 1 u c z E u e 0 N v d W 5 0 e S B z Z W F 0 W z J d W z E z X S w y f S Z x d W 9 0 O y w m c X V v d D t T Z W N 0 a W 9 u M S 9 U Y W J s Z S A x I C g z M y k v Q X V 0 b 1 J l b W 9 2 Z W R D b 2 x 1 b W 5 z M S 5 7 R X N 0 L l s y X V s x M 1 0 s M 3 0 m c X V v d D s s J n F 1 b 3 Q 7 U 2 V j d G l v b j E v V G F i b G U g M S A o M z M p L 0 F 1 d G 9 S Z W 1 v d m V k Q 2 9 s d W 1 u c z E u e 0 9 y a W d p b l s y X S w 0 f S Z x d W 9 0 O y w m c X V v d D t T Z W N 0 a W 9 u M S 9 U Y W J s Z S A x I C g z M y k v Q X V 0 b 1 J l b W 9 2 Z W R D b 2 x 1 b W 5 z M S 5 7 R X R 5 b W 9 s b 2 d 5 W z E 0 X V s x N V 0 s N X 0 m c X V v d D s s J n F 1 b 3 Q 7 U 2 V j d G l v b j E v V G F i b G U g M S A o M z M p L 0 F 1 d G 9 S Z W 1 v d m V k Q 2 9 s d W 1 u c z E u e 1 B v c H V s Y X R p b 2 5 b M T Z d L D Z 9 J n F 1 b 3 Q 7 L C Z x d W 9 0 O 1 N l Y 3 R p b 2 4 x L 1 R h Y m x l I D E g K D M z K S 9 B d X R v U m V t b 3 Z l Z E N v b H V t b n M x L n t B c m V h W z E 3 X S w 3 f S Z x d W 9 0 O y w m c X V v d D t T Z W N 0 a W 9 u M S 9 U Y W J s Z S A x I C g z M y k v Q X V 0 b 1 J l b W 9 2 Z W R D b 2 x 1 b W 5 z M S 5 7 T W F w L D h 9 J n F 1 b 3 Q 7 X S w m c X V v d D t S Z W x h d G l v b n N o a X B J b m Z v J n F 1 b 3 Q 7 O l t d f S I g L z 4 8 L 1 N 0 Y W J s Z U V u d H J p Z X M + P C 9 J d G V t P j x J d G V t P j x J d G V t T G 9 j Y X R p b 2 4 + P E l 0 Z W 1 U e X B l P k Z v c m 1 1 b G E 8 L 0 l 0 Z W 1 U e X B l P j x J d G V t U G F 0 a D 5 T Z W N 0 a W 9 u M S 9 U Y W J s Z S U y M D E l M j A o M z M p L 1 N v d X J j Z T w v S X R l b V B h d G g + P C 9 J d G V t T G 9 j Y X R p b 2 4 + P F N 0 Y W J s Z U V u d H J p Z X M g L z 4 8 L 0 l 0 Z W 0 + P E l 0 Z W 0 + P E l 0 Z W 1 M b 2 N h d G l v b j 4 8 S X R l b V R 5 c G U + R m 9 y b X V s Y T w v S X R l b V R 5 c G U + P E l 0 Z W 1 Q Y X R o P l N l Y 3 R p b 2 4 x L 1 R h Y m x l J T I w M S U y M C g z M y k v R G F 0 Y T E 8 L 0 l 0 Z W 1 Q Y X R o P j w v S X R l b U x v Y 2 F 0 a W 9 u P j x T d G F i b G V F b n R y a W V z I C 8 + P C 9 J d G V t P j x J d G V t P j x J d G V t T G 9 j Y X R p b 2 4 + P E l 0 Z W 1 U e X B l P k Z v c m 1 1 b G E 8 L 0 l 0 Z W 1 U e X B l P j x J d G V t U G F 0 a D 5 T Z W N 0 a W 9 u M S 9 U Y W J s Z S U y M D E l M j A o M z M p L 0 N o Y W 5 n Z W Q l M j B U e X B l P C 9 J d G V t U G F 0 a D 4 8 L 0 l 0 Z W 1 M b 2 N h d G l v b j 4 8 U 3 R h Y m x l R W 5 0 c m l l c y A v P j w v S X R l b T 4 8 S X R l b T 4 8 S X R l b U x v Y 2 F 0 a W 9 u P j x J d G V t V H l w Z T 5 G b 3 J t d W x h P C 9 J d G V t V H l w Z T 4 8 S X R l b V B h d G g + U 2 V j d G l v b j E v V G F i b G U l M j A x J T I w K D M 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F f X z M 0 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x L T A x L T E 0 V D E 1 O j A 4 O j E 4 L j c w M z Q 4 N j d a I i A v P j x F b n R y e S B U e X B l P S J G a W x s Q 2 9 s d W 1 u V H l w Z X M i I F Z h b H V l P S J z Q m d Z R 0 J n W U d C Z 1 l H I i A v P j x F b n R y e S B U e X B l P S J G a W x s Q 2 9 s d W 1 u T m F t Z X M i I F Z h b H V l P S J z W y Z x d W 9 0 O 0 N v d W 5 0 e S Z x d W 9 0 O y w m c X V v d D t G S V B T I G N v Z G V b M l 0 m c X V v d D s s J n F 1 b 3 Q 7 U 2 h p c m U g d G 9 3 b l s z X S Z x d W 9 0 O y w m c X V v d D t F c 3 Q u W z N d J n F 1 b 3 Q 7 L C Z x d W 9 0 O 0 9 y a W d p b l s 0 X S Z x d W 9 0 O y w m c X V v d D t F d H l t b 2 x v Z 3 l b N F 0 m c X V v d D s s J n F 1 b 3 Q 7 U G 9 w d W x h d G l v b l s z X V s 1 X S Z x d W 9 0 O y w m c X V v d D t B c m V h W z N d W z V d J n F 1 b 3 Q 7 L C Z x d W 9 0 O 0 1 h c 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g K D M 0 K S 9 B d X R v U m V t b 3 Z l Z E N v b H V t b n M x L n t D b 3 V u d H k s M H 0 m c X V v d D s s J n F 1 b 3 Q 7 U 2 V j d G l v b j E v V G F i b G U g M S A o M z Q p L 0 F 1 d G 9 S Z W 1 v d m V k Q 2 9 s d W 1 u c z E u e 0 Z J U F M g Y 2 9 k Z V s y X S w x f S Z x d W 9 0 O y w m c X V v d D t T Z W N 0 a W 9 u M S 9 U Y W J s Z S A x I C g z N C k v Q X V 0 b 1 J l b W 9 2 Z W R D b 2 x 1 b W 5 z M S 5 7 U 2 h p c m U g d G 9 3 b l s z X S w y f S Z x d W 9 0 O y w m c X V v d D t T Z W N 0 a W 9 u M S 9 U Y W J s Z S A x I C g z N C k v Q X V 0 b 1 J l b W 9 2 Z W R D b 2 x 1 b W 5 z M S 5 7 R X N 0 L l s z X S w z f S Z x d W 9 0 O y w m c X V v d D t T Z W N 0 a W 9 u M S 9 U Y W J s Z S A x I C g z N C k v Q X V 0 b 1 J l b W 9 2 Z W R D b 2 x 1 b W 5 z M S 5 7 T 3 J p Z 2 l u W z R d L D R 9 J n F 1 b 3 Q 7 L C Z x d W 9 0 O 1 N l Y 3 R p b 2 4 x L 1 R h Y m x l I D E g K D M 0 K S 9 B d X R v U m V t b 3 Z l Z E N v b H V t b n M x L n t F d H l t b 2 x v Z 3 l b N F 0 s N X 0 m c X V v d D s s J n F 1 b 3 Q 7 U 2 V j d G l v b j E v V G F i b G U g M S A o M z Q p L 0 F 1 d G 9 S Z W 1 v d m V k Q 2 9 s d W 1 u c z E u e 1 B v c H V s Y X R p b 2 5 b M 1 1 b N V 0 s N n 0 m c X V v d D s s J n F 1 b 3 Q 7 U 2 V j d G l v b j E v V G F i b G U g M S A o M z Q p L 0 F 1 d G 9 S Z W 1 v d m V k Q 2 9 s d W 1 u c z E u e 0 F y Z W F b M 1 1 b N V 0 s N 3 0 m c X V v d D s s J n F 1 b 3 Q 7 U 2 V j d G l v b j E v V G F i b G U g M S A o M z Q p L 0 F 1 d G 9 S Z W 1 v d m V k Q 2 9 s d W 1 u c z E u e 0 1 h c C w 4 f S Z x d W 9 0 O 1 0 s J n F 1 b 3 Q 7 Q 2 9 s d W 1 u Q 2 9 1 b n Q m c X V v d D s 6 O S w m c X V v d D t L Z X l D b 2 x 1 b W 5 O Y W 1 l c y Z x d W 9 0 O z p b X S w m c X V v d D t D b 2 x 1 b W 5 J Z G V u d G l 0 a W V z J n F 1 b 3 Q 7 O l s m c X V v d D t T Z W N 0 a W 9 u M S 9 U Y W J s Z S A x I C g z N C k v Q X V 0 b 1 J l b W 9 2 Z W R D b 2 x 1 b W 5 z M S 5 7 Q 2 9 1 b n R 5 L D B 9 J n F 1 b 3 Q 7 L C Z x d W 9 0 O 1 N l Y 3 R p b 2 4 x L 1 R h Y m x l I D E g K D M 0 K S 9 B d X R v U m V t b 3 Z l Z E N v b H V t b n M x L n t G S V B T I G N v Z G V b M l 0 s M X 0 m c X V v d D s s J n F 1 b 3 Q 7 U 2 V j d G l v b j E v V G F i b G U g M S A o M z Q p L 0 F 1 d G 9 S Z W 1 v d m V k Q 2 9 s d W 1 u c z E u e 1 N o a X J l I H R v d 2 5 b M 1 0 s M n 0 m c X V v d D s s J n F 1 b 3 Q 7 U 2 V j d G l v b j E v V G F i b G U g M S A o M z Q p L 0 F 1 d G 9 S Z W 1 v d m V k Q 2 9 s d W 1 u c z E u e 0 V z d C 5 b M 1 0 s M 3 0 m c X V v d D s s J n F 1 b 3 Q 7 U 2 V j d G l v b j E v V G F i b G U g M S A o M z Q p L 0 F 1 d G 9 S Z W 1 v d m V k Q 2 9 s d W 1 u c z E u e 0 9 y a W d p b l s 0 X S w 0 f S Z x d W 9 0 O y w m c X V v d D t T Z W N 0 a W 9 u M S 9 U Y W J s Z S A x I C g z N C k v Q X V 0 b 1 J l b W 9 2 Z W R D b 2 x 1 b W 5 z M S 5 7 R X R 5 b W 9 s b 2 d 5 W z R d L D V 9 J n F 1 b 3 Q 7 L C Z x d W 9 0 O 1 N l Y 3 R p b 2 4 x L 1 R h Y m x l I D E g K D M 0 K S 9 B d X R v U m V t b 3 Z l Z E N v b H V t b n M x L n t Q b 3 B 1 b G F 0 a W 9 u W z N d W z V d L D Z 9 J n F 1 b 3 Q 7 L C Z x d W 9 0 O 1 N l Y 3 R p b 2 4 x L 1 R h Y m x l I D E g K D M 0 K S 9 B d X R v U m V t b 3 Z l Z E N v b H V t b n M x L n t B c m V h W z N d W z V d L D d 9 J n F 1 b 3 Q 7 L C Z x d W 9 0 O 1 N l Y 3 R p b 2 4 x L 1 R h Y m x l I D E g K D M 0 K S 9 B d X R v U m V t b 3 Z l Z E N v b H V t b n M x L n t N Y X A s O H 0 m c X V v d D t d L C Z x d W 9 0 O 1 J l b G F 0 a W 9 u c 2 h p c E l u Z m 8 m c X V v d D s 6 W 1 1 9 I i A v P j w v U 3 R h Y m x l R W 5 0 c m l l c z 4 8 L 0 l 0 Z W 0 + P E l 0 Z W 0 + P E l 0 Z W 1 M b 2 N h d G l v b j 4 8 S X R l b V R 5 c G U + R m 9 y b X V s Y T w v S X R l b V R 5 c G U + P E l 0 Z W 1 Q Y X R o P l N l Y 3 R p b 2 4 x L 1 R h Y m x l J T I w M S U y M C g z N C k v U 2 9 1 c m N l P C 9 J d G V t U G F 0 a D 4 8 L 0 l 0 Z W 1 M b 2 N h d G l v b j 4 8 U 3 R h Y m x l R W 5 0 c m l l c y A v P j w v S X R l b T 4 8 S X R l b T 4 8 S X R l b U x v Y 2 F 0 a W 9 u P j x J d G V t V H l w Z T 5 G b 3 J t d W x h P C 9 J d G V t V H l w Z T 4 8 S X R l b V B h d G g + U 2 V j d G l v b j E v V G F i b G U l M j A x J T I w K D M 0 K S 9 E Y X R h M T w v S X R l b V B h d G g + P C 9 J d G V t T G 9 j Y X R p b 2 4 + P F N 0 Y W J s Z U V u d H J p Z X M g L z 4 8 L 0 l 0 Z W 0 + P E l 0 Z W 0 + P E l 0 Z W 1 M b 2 N h d G l v b j 4 8 S X R l b V R 5 c G U + R m 9 y b X V s Y T w v S X R l b V R 5 c G U + P E l 0 Z W 1 Q Y X R o P l N l Y 3 R p b 2 4 x L 1 R h Y m x l J T I w M S U y M C g z N C k v Q 2 h h b m d l Z C U y M F R 5 c G U 8 L 0 l 0 Z W 1 Q Y X R o P j w v S X R l b U x v Y 2 F 0 a W 9 u P j x T d G F i b G V F b n R y a W V z I C 8 + P C 9 J d G V t P j x J d G V t P j x J d G V t T G 9 j Y X R p b 2 4 + P E l 0 Z W 1 U e X B l P k Z v c m 1 1 b G E 8 L 0 l 0 Z W 1 U e X B l P j x J d G V t U G F 0 a D 5 T Z W N 0 a W 9 u M S 9 U Y W J s Z S U y M D I 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y X 1 8 z I i A v P j x F b n R y e S B U e X B l P S J G a W x s Z W R D b 2 1 w b G V 0 Z V J l c 3 V s d F R v V 2 9 y a 3 N o Z W V 0 I i B W Y W x 1 Z T 0 i b D E i I C 8 + P E V u d H J 5 I F R 5 c G U 9 I k F k Z G V k V G 9 E Y X R h T W 9 k Z W w i I F Z h b H V l P S J s M C I g L z 4 8 R W 5 0 c n k g V H l w Z T 0 i R m l s b E N v d W 5 0 I i B W Y W x 1 Z T 0 i b D k 2 I i A v P j x F b n R y e S B U e X B l P S J G a W x s R X J y b 3 J D b 2 R l I i B W Y W x 1 Z T 0 i c 1 V u a 2 5 v d 2 4 i I C 8 + P E V u d H J 5 I F R 5 c G U 9 I k Z p b G x F c n J v c k N v d W 5 0 I i B W Y W x 1 Z T 0 i b D A i I C 8 + P E V u d H J 5 I F R 5 c G U 9 I k Z p b G x M Y X N 0 V X B k Y X R l Z C I g V m F s d W U 9 I m Q y M D I x L T A x L T E 0 V D E 1 O j E x O j I x L j E x M z E z M D R a I i A v P j x F b n R y e S B U e X B l P S J G a W x s Q 2 9 s d W 1 u V H l w Z X M i I F Z h b H V l P S J z Q m d Z R 0 J n W U d C Z 1 l H I i A v P j x F b n R y e S B U e X B l P S J G a W x s Q 2 9 s d W 1 u T m F t Z X M i I F Z h b H V l P S J z W y Z x d W 9 0 O 0 N v d W 5 0 e S Z x d W 9 0 O y w m c X V v d D t G S V B T I G N v Z G V b N F 0 m c X V v d D s s J n F 1 b 3 Q 7 Q 2 9 1 b n R 5 I H N l Y X R b N V 1 b N l 0 m c X V v d D s s J n F 1 b 3 Q 7 R X N 0 L l s 1 X S Z x d W 9 0 O y w m c X V v d D t P c m l n a W 4 m c X V v d D s s J n F 1 b 3 Q 7 R X R 5 b W 9 s b 2 d 5 J n F 1 b 3 Q 7 L C Z x d W 9 0 O 1 B v c H V s Y X R p b 2 5 b N 1 0 m c X V v d D s s J n F 1 b 3 Q 7 Q X J l Y V s 1 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y I C g z K S 9 B d X R v U m V t b 3 Z l Z E N v b H V t b n M x L n t D b 3 V u d H k s M H 0 m c X V v d D s s J n F 1 b 3 Q 7 U 2 V j d G l v b j E v V G F i b G U g M i A o M y k v Q X V 0 b 1 J l b W 9 2 Z W R D b 2 x 1 b W 5 z M S 5 7 R k l Q U y B j b 2 R l W z R d L D F 9 J n F 1 b 3 Q 7 L C Z x d W 9 0 O 1 N l Y 3 R p b 2 4 x L 1 R h Y m x l I D I g K D M p L 0 F 1 d G 9 S Z W 1 v d m V k Q 2 9 s d W 1 u c z E u e 0 N v d W 5 0 e S B z Z W F 0 W z V d W z Z d L D J 9 J n F 1 b 3 Q 7 L C Z x d W 9 0 O 1 N l Y 3 R p b 2 4 x L 1 R h Y m x l I D I g K D M p L 0 F 1 d G 9 S Z W 1 v d m V k Q 2 9 s d W 1 u c z E u e 0 V z d C 5 b N V 0 s M 3 0 m c X V v d D s s J n F 1 b 3 Q 7 U 2 V j d G l v b j E v V G F i b G U g M i A o M y k v Q X V 0 b 1 J l b W 9 2 Z W R D b 2 x 1 b W 5 z M S 5 7 T 3 J p Z 2 l u L D R 9 J n F 1 b 3 Q 7 L C Z x d W 9 0 O 1 N l Y 3 R p b 2 4 x L 1 R h Y m x l I D I g K D M p L 0 F 1 d G 9 S Z W 1 v d m V k Q 2 9 s d W 1 u c z E u e 0 V 0 e W 1 v b G 9 n e S w 1 f S Z x d W 9 0 O y w m c X V v d D t T Z W N 0 a W 9 u M S 9 U Y W J s Z S A y I C g z K S 9 B d X R v U m V t b 3 Z l Z E N v b H V t b n M x L n t Q b 3 B 1 b G F 0 a W 9 u W z d d L D Z 9 J n F 1 b 3 Q 7 L C Z x d W 9 0 O 1 N l Y 3 R p b 2 4 x L 1 R h Y m x l I D I g K D M p L 0 F 1 d G 9 S Z W 1 v d m V k Q 2 9 s d W 1 u c z E u e 0 F y Z W F b N V 0 s N 3 0 m c X V v d D s s J n F 1 b 3 Q 7 U 2 V j d G l v b j E v V G F i b G U g M i A o M y k v Q X V 0 b 1 J l b W 9 2 Z W R D b 2 x 1 b W 5 z M S 5 7 T W F w L D h 9 J n F 1 b 3 Q 7 X S w m c X V v d D t D b 2 x 1 b W 5 D b 3 V u d C Z x d W 9 0 O z o 5 L C Z x d W 9 0 O 0 t l e U N v b H V t b k 5 h b W V z J n F 1 b 3 Q 7 O l t d L C Z x d W 9 0 O 0 N v b H V t b k l k Z W 5 0 a X R p Z X M m c X V v d D s 6 W y Z x d W 9 0 O 1 N l Y 3 R p b 2 4 x L 1 R h Y m x l I D I g K D M p L 0 F 1 d G 9 S Z W 1 v d m V k Q 2 9 s d W 1 u c z E u e 0 N v d W 5 0 e S w w f S Z x d W 9 0 O y w m c X V v d D t T Z W N 0 a W 9 u M S 9 U Y W J s Z S A y I C g z K S 9 B d X R v U m V t b 3 Z l Z E N v b H V t b n M x L n t G S V B T I G N v Z G V b N F 0 s M X 0 m c X V v d D s s J n F 1 b 3 Q 7 U 2 V j d G l v b j E v V G F i b G U g M i A o M y k v Q X V 0 b 1 J l b W 9 2 Z W R D b 2 x 1 b W 5 z M S 5 7 Q 2 9 1 b n R 5 I H N l Y X R b N V 1 b N l 0 s M n 0 m c X V v d D s s J n F 1 b 3 Q 7 U 2 V j d G l v b j E v V G F i b G U g M i A o M y k v Q X V 0 b 1 J l b W 9 2 Z W R D b 2 x 1 b W 5 z M S 5 7 R X N 0 L l s 1 X S w z f S Z x d W 9 0 O y w m c X V v d D t T Z W N 0 a W 9 u M S 9 U Y W J s Z S A y I C g z K S 9 B d X R v U m V t b 3 Z l Z E N v b H V t b n M x L n t P c m l n a W 4 s N H 0 m c X V v d D s s J n F 1 b 3 Q 7 U 2 V j d G l v b j E v V G F i b G U g M i A o M y k v Q X V 0 b 1 J l b W 9 2 Z W R D b 2 x 1 b W 5 z M S 5 7 R X R 5 b W 9 s b 2 d 5 L D V 9 J n F 1 b 3 Q 7 L C Z x d W 9 0 O 1 N l Y 3 R p b 2 4 x L 1 R h Y m x l I D I g K D M p L 0 F 1 d G 9 S Z W 1 v d m V k Q 2 9 s d W 1 u c z E u e 1 B v c H V s Y X R p b 2 5 b N 1 0 s N n 0 m c X V v d D s s J n F 1 b 3 Q 7 U 2 V j d G l v b j E v V G F i b G U g M i A o M y k v Q X V 0 b 1 J l b W 9 2 Z W R D b 2 x 1 b W 5 z M S 5 7 Q X J l Y V s 1 X S w 3 f S Z x d W 9 0 O y w m c X V v d D t T Z W N 0 a W 9 u M S 9 U Y W J s Z S A y I C g z K S 9 B d X R v U m V t b 3 Z l Z E N v b H V t b n M x L n t N Y X A s O H 0 m c X V v d D t d L C Z x d W 9 0 O 1 J l b G F 0 a W 9 u c 2 h p c E l u Z m 8 m c X V v d D s 6 W 1 1 9 I i A v P j w v U 3 R h Y m x l R W 5 0 c m l l c z 4 8 L 0 l 0 Z W 0 + P E l 0 Z W 0 + P E l 0 Z W 1 M b 2 N h d G l v b j 4 8 S X R l b V R 5 c G U + R m 9 y b X V s Y T w v S X R l b V R 5 c G U + P E l 0 Z W 1 Q Y X R o P l N l Y 3 R p b 2 4 x L 1 R h Y m x l J T I w M i U y M C g z K S 9 T b 3 V y Y 2 U 8 L 0 l 0 Z W 1 Q Y X R o P j w v S X R l b U x v Y 2 F 0 a W 9 u P j x T d G F i b G V F b n R y a W V z I C 8 + P C 9 J d G V t P j x J d G V t P j x J d G V t T G 9 j Y X R p b 2 4 + P E l 0 Z W 1 U e X B l P k Z v c m 1 1 b G E 8 L 0 l 0 Z W 1 U e X B l P j x J d G V t U G F 0 a D 5 T Z W N 0 a W 9 u M S 9 U Y W J s Z S U y M D I l M j A o M y k v R G F 0 Y T I 8 L 0 l 0 Z W 1 Q Y X R o P j w v S X R l b U x v Y 2 F 0 a W 9 u P j x T d G F i b G V F b n R y a W V z I C 8 + P C 9 J d G V t P j x J d G V t P j x J d G V t T G 9 j Y X R p b 2 4 + P E l 0 Z W 1 U e X B l P k Z v c m 1 1 b G E 8 L 0 l 0 Z W 1 U e X B l P j x J d G V t U G F 0 a D 5 T Z W N 0 a W 9 u M S 9 U Y W J s Z S U y M D I l M j A o M y k v Q 2 h h b m d l Z C U y M F R 5 c G U 8 L 0 l 0 Z W 1 Q Y X R o P j w v S X R l b U x v Y 2 F 0 a W 9 u P j x T d G F i b G V F b n R y a W V z I C 8 + P C 9 J d G V t P j x J d G V t P j x J d G V t T G 9 j Y X R p b 2 4 + P E l 0 Z W 1 U e X B l P k Z v c m 1 1 b G E 8 L 0 l 0 Z W 1 U e X B l P j x J d G V t U G F 0 a D 5 T Z W N 0 a W 9 u M S 9 D b 3 V u d G l l c y U y M G 9 m J T I w V 2 F z a G l u Z 3 R 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v d W 5 0 a W V z X 2 9 m X 1 d h c 2 h p b m d 0 b 2 4 i I C 8 + P E V u d H J 5 I F R 5 c G U 9 I k Z p b G x l Z E N v b X B s Z X R l U m V z d W x 0 V G 9 X b 3 J r c 2 h l Z X Q i I F Z h b H V l P S J s M S I g L z 4 8 R W 5 0 c n k g V H l w Z T 0 i Q W R k Z W R U b 0 R h d G F N b 2 R l b C I g V m F s d W U 9 I m w w I i A v P j x F b n R y e S B U e X B l P S J G a W x s Q 2 9 1 b n Q i I F Z h b H V l P S J s N D E i I C 8 + P E V u d H J 5 I F R 5 c G U 9 I k Z p b G x F c n J v c k N v Z G U i I F Z h b H V l P S J z V W 5 r b m 9 3 b i I g L z 4 8 R W 5 0 c n k g V H l w Z T 0 i R m l s b E V y c m 9 y Q 2 9 1 b n Q i I F Z h b H V l P S J s M C I g L z 4 8 R W 5 0 c n k g V H l w Z T 0 i R m l s b E x h c 3 R V c G R h d G V k I i B W Y W x 1 Z T 0 i Z D I w M j E t M D E t M T R U M T U 6 M T M 6 M j U u N D g 4 N z U y M V o i I C 8 + P E V u d H J 5 I F R 5 c G U 9 I k Z p b G x D b 2 x 1 b W 5 U e X B l c y I g V m F s d W U 9 I n N C Z 1 l H Q m d Z R 0 J n W U c i I C 8 + P E V u d H J 5 I F R 5 c G U 9 I k Z p b G x D b 2 x 1 b W 5 O Y W 1 l c y I g V m F s d W U 9 I n N b J n F 1 b 3 Q 7 Q 2 9 1 b n R 5 J n F 1 b 3 Q 7 L C Z x d W 9 0 O 0 Z J U F M g Y 2 9 k Z S Z x d W 9 0 O y w m c X V v d D t D b 3 V u d H k g c 2 V h d F s x M V 0 m c X V v d D s s J n F 1 b 3 Q 7 R X N 0 L l s x M V 1 b M T J d J n F 1 b 3 Q 7 L C Z x d W 9 0 O 0 Z v c m 1 l Z C B m c m 9 t W z E y X V s x M 1 0 m c X V v d D s s J n F 1 b 3 Q 7 R X R 5 b W 9 s b 2 d 5 J n F 1 b 3 Q 7 L C Z x d W 9 0 O 1 B v c H V s Y X R p b 2 7 C o C g y M D E 5 K S Z x d W 9 0 O y w m c X V v d D t M Y W 5 k I G F y Z W F b M T F d J n F 1 b 3 Q 7 L C Z x d W 9 0 O 0 1 h c 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N v d W 5 0 a W V z I G 9 m I F d h c 2 h p b m d 0 b 2 4 v Q X V 0 b 1 J l b W 9 2 Z W R D b 2 x 1 b W 5 z M S 5 7 Q 2 9 1 b n R 5 L D B 9 J n F 1 b 3 Q 7 L C Z x d W 9 0 O 1 N l Y 3 R p b 2 4 x L 0 N v d W 5 0 a W V z I G 9 m I F d h c 2 h p b m d 0 b 2 4 v Q X V 0 b 1 J l b W 9 2 Z W R D b 2 x 1 b W 5 z M S 5 7 R k l Q U y B j b 2 R l L D F 9 J n F 1 b 3 Q 7 L C Z x d W 9 0 O 1 N l Y 3 R p b 2 4 x L 0 N v d W 5 0 a W V z I G 9 m I F d h c 2 h p b m d 0 b 2 4 v Q X V 0 b 1 J l b W 9 2 Z W R D b 2 x 1 b W 5 z M S 5 7 Q 2 9 1 b n R 5 I H N l Y X R b M T F d L D J 9 J n F 1 b 3 Q 7 L C Z x d W 9 0 O 1 N l Y 3 R p b 2 4 x L 0 N v d W 5 0 a W V z I G 9 m I F d h c 2 h p b m d 0 b 2 4 v Q X V 0 b 1 J l b W 9 2 Z W R D b 2 x 1 b W 5 z M S 5 7 R X N 0 L l s x M V 1 b M T J d L D N 9 J n F 1 b 3 Q 7 L C Z x d W 9 0 O 1 N l Y 3 R p b 2 4 x L 0 N v d W 5 0 a W V z I G 9 m I F d h c 2 h p b m d 0 b 2 4 v Q X V 0 b 1 J l b W 9 2 Z W R D b 2 x 1 b W 5 z M S 5 7 R m 9 y b W V k I G Z y b 2 1 b M T J d W z E z X S w 0 f S Z x d W 9 0 O y w m c X V v d D t T Z W N 0 a W 9 u M S 9 D b 3 V u d G l l c y B v Z i B X Y X N o a W 5 n d G 9 u L 0 F 1 d G 9 S Z W 1 v d m V k Q 2 9 s d W 1 u c z E u e 0 V 0 e W 1 v b G 9 n e S w 1 f S Z x d W 9 0 O y w m c X V v d D t T Z W N 0 a W 9 u M S 9 D b 3 V u d G l l c y B v Z i B X Y X N o a W 5 n d G 9 u L 0 F 1 d G 9 S Z W 1 v d m V k Q 2 9 s d W 1 u c z E u e 1 B v c H V s Y X R p b 2 7 C o C g y M D E 5 K S w 2 f S Z x d W 9 0 O y w m c X V v d D t T Z W N 0 a W 9 u M S 9 D b 3 V u d G l l c y B v Z i B X Y X N o a W 5 n d G 9 u L 0 F 1 d G 9 S Z W 1 v d m V k Q 2 9 s d W 1 u c z E u e 0 x h b m Q g Y X J l Y V s x M V 0 s N 3 0 m c X V v d D s s J n F 1 b 3 Q 7 U 2 V j d G l v b j E v Q 2 9 1 b n R p Z X M g b 2 Y g V 2 F z a G l u Z 3 R v b i 9 B d X R v U m V t b 3 Z l Z E N v b H V t b n M x L n t N Y X A s O H 0 m c X V v d D t d L C Z x d W 9 0 O 0 N v b H V t b k N v d W 5 0 J n F 1 b 3 Q 7 O j k s J n F 1 b 3 Q 7 S 2 V 5 Q 2 9 s d W 1 u T m F t Z X M m c X V v d D s 6 W 1 0 s J n F 1 b 3 Q 7 Q 2 9 s d W 1 u S W R l b n R p d G l l c y Z x d W 9 0 O z p b J n F 1 b 3 Q 7 U 2 V j d G l v b j E v Q 2 9 1 b n R p Z X M g b 2 Y g V 2 F z a G l u Z 3 R v b i 9 B d X R v U m V t b 3 Z l Z E N v b H V t b n M x L n t D b 3 V u d H k s M H 0 m c X V v d D s s J n F 1 b 3 Q 7 U 2 V j d G l v b j E v Q 2 9 1 b n R p Z X M g b 2 Y g V 2 F z a G l u Z 3 R v b i 9 B d X R v U m V t b 3 Z l Z E N v b H V t b n M x L n t G S V B T I G N v Z G U s M X 0 m c X V v d D s s J n F 1 b 3 Q 7 U 2 V j d G l v b j E v Q 2 9 1 b n R p Z X M g b 2 Y g V 2 F z a G l u Z 3 R v b i 9 B d X R v U m V t b 3 Z l Z E N v b H V t b n M x L n t D b 3 V u d H k g c 2 V h d F s x M V 0 s M n 0 m c X V v d D s s J n F 1 b 3 Q 7 U 2 V j d G l v b j E v Q 2 9 1 b n R p Z X M g b 2 Y g V 2 F z a G l u Z 3 R v b i 9 B d X R v U m V t b 3 Z l Z E N v b H V t b n M x L n t F c 3 Q u W z E x X V s x M l 0 s M 3 0 m c X V v d D s s J n F 1 b 3 Q 7 U 2 V j d G l v b j E v Q 2 9 1 b n R p Z X M g b 2 Y g V 2 F z a G l u Z 3 R v b i 9 B d X R v U m V t b 3 Z l Z E N v b H V t b n M x L n t G b 3 J t Z W Q g Z n J v b V s x M l 1 b M T N d L D R 9 J n F 1 b 3 Q 7 L C Z x d W 9 0 O 1 N l Y 3 R p b 2 4 x L 0 N v d W 5 0 a W V z I G 9 m I F d h c 2 h p b m d 0 b 2 4 v Q X V 0 b 1 J l b W 9 2 Z W R D b 2 x 1 b W 5 z M S 5 7 R X R 5 b W 9 s b 2 d 5 L D V 9 J n F 1 b 3 Q 7 L C Z x d W 9 0 O 1 N l Y 3 R p b 2 4 x L 0 N v d W 5 0 a W V z I G 9 m I F d h c 2 h p b m d 0 b 2 4 v Q X V 0 b 1 J l b W 9 2 Z W R D b 2 x 1 b W 5 z M S 5 7 U G 9 w d W x h d G l v b s K g K D I w M T k p L D Z 9 J n F 1 b 3 Q 7 L C Z x d W 9 0 O 1 N l Y 3 R p b 2 4 x L 0 N v d W 5 0 a W V z I G 9 m I F d h c 2 h p b m d 0 b 2 4 v Q X V 0 b 1 J l b W 9 2 Z W R D b 2 x 1 b W 5 z M S 5 7 T G F u Z C B h c m V h W z E x X S w 3 f S Z x d W 9 0 O y w m c X V v d D t T Z W N 0 a W 9 u M S 9 D b 3 V u d G l l c y B v Z i B X Y X N o a W 5 n d G 9 u L 0 F 1 d G 9 S Z W 1 v d m V k Q 2 9 s d W 1 u c z E u e 0 1 h c C w 4 f S Z x d W 9 0 O 1 0 s J n F 1 b 3 Q 7 U m V s Y X R p b 2 5 z a G l w S W 5 m b y Z x d W 9 0 O z p b X X 0 i I C 8 + P C 9 T d G F i b G V F b n R y a W V z P j w v S X R l b T 4 8 S X R l b T 4 8 S X R l b U x v Y 2 F 0 a W 9 u P j x J d G V t V H l w Z T 5 G b 3 J t d W x h P C 9 J d G V t V H l w Z T 4 8 S X R l b V B h d G g + U 2 V j d G l v b j E v Q 2 9 1 b n R p Z X M l M j B v Z i U y M F d h c 2 h p b m d 0 b 2 4 v U 2 9 1 c m N l P C 9 J d G V t U G F 0 a D 4 8 L 0 l 0 Z W 1 M b 2 N h d G l v b j 4 8 U 3 R h Y m x l R W 5 0 c m l l c y A v P j w v S X R l b T 4 8 S X R l b T 4 8 S X R l b U x v Y 2 F 0 a W 9 u P j x J d G V t V H l w Z T 5 G b 3 J t d W x h P C 9 J d G V t V H l w Z T 4 8 S X R l b V B h d G g + U 2 V j d G l v b j E v Q 2 9 1 b n R p Z X M l M j B v Z i U y M F d h c 2 h p b m d 0 b 2 4 v R G F 0 Y T E 8 L 0 l 0 Z W 1 Q Y X R o P j w v S X R l b U x v Y 2 F 0 a W 9 u P j x T d G F i b G V F b n R y a W V z I C 8 + P C 9 J d G V t P j x J d G V t P j x J d G V t T G 9 j Y X R p b 2 4 + P E l 0 Z W 1 U e X B l P k Z v c m 1 1 b G E 8 L 0 l 0 Z W 1 U e X B l P j x J d G V t U G F 0 a D 5 T Z W N 0 a W 9 u M S 9 D b 3 V u d G l l c y U y M G 9 m J T I w V 2 F z a G l u Z 3 R v b i 9 D a G F u Z 2 V k J T I w V H l w Z T w v S X R l b V B h d G g + P C 9 J d G V t T G 9 j Y X R p b 2 4 + P F N 0 Y W J s Z U V u d H J p Z X M g L z 4 8 L 0 l 0 Z W 0 + P E l 0 Z W 0 + P E l 0 Z W 1 M b 2 N h d G l v b j 4 8 S X R l b V R 5 c G U + R m 9 y b X V s Y T w v S X R l b V R 5 c G U + P E l 0 Z W 1 Q Y X R o P l N l Y 3 R p b 2 4 x L 1 R h Y m x l J T I w M S U y M C g z 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z N S I g L z 4 8 R W 5 0 c n k g V H l w Z T 0 i R m l s b G V k Q 2 9 t c G x l d G V S Z X N 1 b H R U b 1 d v c m t z a G V l d C I g V m F s d W U 9 I m w x I i A v P j x F b n R y e S B U e X B l P S J B Z G R l Z F R v R G F 0 Y U 1 v Z G V s I i B W Y W x 1 Z T 0 i b D A i I C 8 + P E V u d H J 5 I F R 5 c G U 9 I k Z p b G x D b 3 V u d C I g V m F s d W U 9 I m w 1 N i I g L z 4 8 R W 5 0 c n k g V H l w Z T 0 i R m l s b E V y c m 9 y Q 2 9 k Z S I g V m F s d W U 9 I n N V b m t u b 3 d u I i A v P j x F b n R y e S B U e X B l P S J G a W x s R X J y b 3 J D b 3 V u d C I g V m F s d W U 9 I m w w I i A v P j x F b n R y e S B U e X B l P S J G a W x s T G F z d F V w Z G F 0 Z W Q i I F Z h b H V l P S J k M j A y M S 0 w M S 0 x N F Q x N T o x N z o w O S 4 3 M T k 3 N D M x W i I g L z 4 8 R W 5 0 c n k g V H l w Z T 0 i R m l s b E N v b H V t b l R 5 c G V z I i B W Y W x 1 Z T 0 i c 0 J n W U d C Z 1 l H Q m d Z R y I g L z 4 8 R W 5 0 c n k g V H l w Z T 0 i R m l s b E N v b H V t b k 5 h b W V z I i B W Y W x 1 Z T 0 i c 1 s m c X V v d D t D b 3 V u d H k m c X V v d D s s J n F 1 b 3 Q 7 R k l Q U y B j b 2 R l W z E z X S Z x d W 9 0 O y w m c X V v d D t D b 3 V u d H k g c 2 V h d F s 2 X S Z x d W 9 0 O y w m c X V v d D t F c 3 Q u W z F d J n F 1 b 3 Q 7 L C Z x d W 9 0 O 0 9 y a W d p b l s x X V s x M V 0 m c X V v d D s s J n F 1 b 3 Q 7 R X R 5 b W 9 s b 2 d 5 W z F d W z E x X S Z x d W 9 0 O y w m c X V v d D t Q b 3 B 1 b G F 0 a W 9 u W z d d J n F 1 b 3 Q 7 L C Z x d W 9 0 O 0 F y Z W F b N l 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S A o M z U p L 0 F 1 d G 9 S Z W 1 v d m V k Q 2 9 s d W 1 u c z E u e 0 N v d W 5 0 e S w w f S Z x d W 9 0 O y w m c X V v d D t T Z W N 0 a W 9 u M S 9 U Y W J s Z S A x I C g z N S k v Q X V 0 b 1 J l b W 9 2 Z W R D b 2 x 1 b W 5 z M S 5 7 R k l Q U y B j b 2 R l W z E z X S w x f S Z x d W 9 0 O y w m c X V v d D t T Z W N 0 a W 9 u M S 9 U Y W J s Z S A x I C g z N S k v Q X V 0 b 1 J l b W 9 2 Z W R D b 2 x 1 b W 5 z M S 5 7 Q 2 9 1 b n R 5 I H N l Y X R b N l 0 s M n 0 m c X V v d D s s J n F 1 b 3 Q 7 U 2 V j d G l v b j E v V G F i b G U g M S A o M z U p L 0 F 1 d G 9 S Z W 1 v d m V k Q 2 9 s d W 1 u c z E u e 0 V z d C 5 b M V 0 s M 3 0 m c X V v d D s s J n F 1 b 3 Q 7 U 2 V j d G l v b j E v V G F i b G U g M S A o M z U p L 0 F 1 d G 9 S Z W 1 v d m V k Q 2 9 s d W 1 u c z E u e 0 9 y a W d p b l s x X V s x M V 0 s N H 0 m c X V v d D s s J n F 1 b 3 Q 7 U 2 V j d G l v b j E v V G F i b G U g M S A o M z U p L 0 F 1 d G 9 S Z W 1 v d m V k Q 2 9 s d W 1 u c z E u e 0 V 0 e W 1 v b G 9 n e V s x X V s x M V 0 s N X 0 m c X V v d D s s J n F 1 b 3 Q 7 U 2 V j d G l v b j E v V G F i b G U g M S A o M z U p L 0 F 1 d G 9 S Z W 1 v d m V k Q 2 9 s d W 1 u c z E u e 1 B v c H V s Y X R p b 2 5 b N 1 0 s N n 0 m c X V v d D s s J n F 1 b 3 Q 7 U 2 V j d G l v b j E v V G F i b G U g M S A o M z U p L 0 F 1 d G 9 S Z W 1 v d m V k Q 2 9 s d W 1 u c z E u e 0 F y Z W F b N l 0 s N 3 0 m c X V v d D s s J n F 1 b 3 Q 7 U 2 V j d G l v b j E v V G F i b G U g M S A o M z U p L 0 F 1 d G 9 S Z W 1 v d m V k Q 2 9 s d W 1 u c z E u e 0 1 h c C w 4 f S Z x d W 9 0 O 1 0 s J n F 1 b 3 Q 7 Q 2 9 s d W 1 u Q 2 9 1 b n Q m c X V v d D s 6 O S w m c X V v d D t L Z X l D b 2 x 1 b W 5 O Y W 1 l c y Z x d W 9 0 O z p b X S w m c X V v d D t D b 2 x 1 b W 5 J Z G V u d G l 0 a W V z J n F 1 b 3 Q 7 O l s m c X V v d D t T Z W N 0 a W 9 u M S 9 U Y W J s Z S A x I C g z N S k v Q X V 0 b 1 J l b W 9 2 Z W R D b 2 x 1 b W 5 z M S 5 7 Q 2 9 1 b n R 5 L D B 9 J n F 1 b 3 Q 7 L C Z x d W 9 0 O 1 N l Y 3 R p b 2 4 x L 1 R h Y m x l I D E g K D M 1 K S 9 B d X R v U m V t b 3 Z l Z E N v b H V t b n M x L n t G S V B T I G N v Z G V b M T N d L D F 9 J n F 1 b 3 Q 7 L C Z x d W 9 0 O 1 N l Y 3 R p b 2 4 x L 1 R h Y m x l I D E g K D M 1 K S 9 B d X R v U m V t b 3 Z l Z E N v b H V t b n M x L n t D b 3 V u d H k g c 2 V h d F s 2 X S w y f S Z x d W 9 0 O y w m c X V v d D t T Z W N 0 a W 9 u M S 9 U Y W J s Z S A x I C g z N S k v Q X V 0 b 1 J l b W 9 2 Z W R D b 2 x 1 b W 5 z M S 5 7 R X N 0 L l s x X S w z f S Z x d W 9 0 O y w m c X V v d D t T Z W N 0 a W 9 u M S 9 U Y W J s Z S A x I C g z N S k v Q X V 0 b 1 J l b W 9 2 Z W R D b 2 x 1 b W 5 z M S 5 7 T 3 J p Z 2 l u W z F d W z E x X S w 0 f S Z x d W 9 0 O y w m c X V v d D t T Z W N 0 a W 9 u M S 9 U Y W J s Z S A x I C g z N S k v Q X V 0 b 1 J l b W 9 2 Z W R D b 2 x 1 b W 5 z M S 5 7 R X R 5 b W 9 s b 2 d 5 W z F d W z E x X S w 1 f S Z x d W 9 0 O y w m c X V v d D t T Z W N 0 a W 9 u M S 9 U Y W J s Z S A x I C g z N S k v Q X V 0 b 1 J l b W 9 2 Z W R D b 2 x 1 b W 5 z M S 5 7 U G 9 w d W x h d G l v b l s 3 X S w 2 f S Z x d W 9 0 O y w m c X V v d D t T Z W N 0 a W 9 u M S 9 U Y W J s Z S A x I C g z N S k v Q X V 0 b 1 J l b W 9 2 Z W R D b 2 x 1 b W 5 z M S 5 7 Q X J l Y V s 2 X S w 3 f S Z x d W 9 0 O y w m c X V v d D t T Z W N 0 a W 9 u M S 9 U Y W J s Z S A x I C g z N S k v Q X V 0 b 1 J l b W 9 2 Z W R D b 2 x 1 b W 5 z M S 5 7 T W F w L D h 9 J n F 1 b 3 Q 7 X S w m c X V v d D t S Z W x h d G l v b n N o a X B J b m Z v J n F 1 b 3 Q 7 O l t d f S I g L z 4 8 L 1 N 0 Y W J s Z U V u d H J p Z X M + P C 9 J d G V t P j x J d G V t P j x J d G V t T G 9 j Y X R p b 2 4 + P E l 0 Z W 1 U e X B l P k Z v c m 1 1 b G E 8 L 0 l 0 Z W 1 U e X B l P j x J d G V t U G F 0 a D 5 T Z W N 0 a W 9 u M S 9 U Y W J s Z S U y M D E l M j A o M z U p L 1 N v d X J j Z T w v S X R l b V B h d G g + P C 9 J d G V t T G 9 j Y X R p b 2 4 + P F N 0 Y W J s Z U V u d H J p Z X M g L z 4 8 L 0 l 0 Z W 0 + P E l 0 Z W 0 + P E l 0 Z W 1 M b 2 N h d G l v b j 4 8 S X R l b V R 5 c G U + R m 9 y b X V s Y T w v S X R l b V R 5 c G U + P E l 0 Z W 1 Q Y X R o P l N l Y 3 R p b 2 4 x L 1 R h Y m x l J T I w M S U y M C g z N S k v R G F 0 Y T E 8 L 0 l 0 Z W 1 Q Y X R o P j w v S X R l b U x v Y 2 F 0 a W 9 u P j x T d G F i b G V F b n R y a W V z I C 8 + P C 9 J d G V t P j x J d G V t P j x J d G V t T G 9 j Y X R p b 2 4 + P E l 0 Z W 1 U e X B l P k Z v c m 1 1 b G E 8 L 0 l 0 Z W 1 U e X B l P j x J d G V t U G F 0 a D 5 T Z W N 0 a W 9 u M S 9 U Y W J s Z S U y M D E l M j A o M z U p L 0 N o Y W 5 n Z W Q l M j B U e X B l P C 9 J d G V t U G F 0 a D 4 8 L 0 l 0 Z W 1 M b 2 N h d G l v b j 4 8 U 3 R h Y m x l R W 5 0 c m l l c y A v P j w v S X R l b T 4 8 S X R l b T 4 8 S X R l b U x v Y 2 F 0 a W 9 u P j x J d G V t V H l w Z T 5 G b 3 J t d W x h P C 9 J d G V t V H l w Z T 4 8 S X R l b V B h d G g + U 2 V j d G l v b j E v V G F i b G U l M j A w J T I w K D U 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F 9 f N S I g L z 4 8 R W 5 0 c n k g V H l w Z T 0 i R m l s b G V k Q 2 9 t c G x l d G V S Z X N 1 b H R U b 1 d v c m t z a G V l d C I g V m F s d W U 9 I m w x I i A v P j x F b n R y e S B U e X B l P S J B Z G R l Z F R v R G F 0 Y U 1 v Z G V s I i B W Y W x 1 Z T 0 i b D A i I C 8 + P E V u d H J 5 I F R 5 c G U 9 I k Z p b G x D b 3 V u d C I g V m F s d W U 9 I m w 3 M y I g L z 4 8 R W 5 0 c n k g V H l w Z T 0 i R m l s b E V y c m 9 y Q 2 9 k Z S I g V m F s d W U 9 I n N V b m t u b 3 d u I i A v P j x F b n R y e S B U e X B l P S J G a W x s R X J y b 3 J D b 3 V u d C I g V m F s d W U 9 I m w w I i A v P j x F b n R y e S B U e X B l P S J G a W x s T G F z d F V w Z G F 0 Z W Q i I F Z h b H V l P S J k M j A y M S 0 w M S 0 x N F Q x N T o x O D o y N y 4 x M z c z M z A w W i I g L z 4 8 R W 5 0 c n k g V H l w Z T 0 i R m l s b E N v b H V t b l R 5 c G V z I i B W Y W x 1 Z T 0 i c 0 J n W U d C Z 1 l H Q m d Z R y I g L z 4 8 R W 5 0 c n k g V H l w Z T 0 i R m l s b E N v b H V t b k 5 h b W V z I i B W Y W x 1 Z T 0 i c 1 s m c X V v d D t D b 3 V u d H k m c X V v d D s s J n F 1 b 3 Q 7 R k l Q U y B j b 2 R l W z Z d J n F 1 b 3 Q 7 L C Z x d W 9 0 O 0 N v d W 5 0 e S B z Z W F 0 W z d d J n F 1 b 3 Q 7 L C Z x d W 9 0 O 0 V z d C 5 b O F 0 m c X V v d D s s J n F 1 b 3 Q 7 R m 9 y b W V k I G Z y b 2 1 b O V 0 m c X V v d D s s J n F 1 b 3 Q 7 R X R 5 b W 9 s b 2 d 5 W z l d J n F 1 b 3 Q 7 L C Z x d W 9 0 O 1 B v c H V s Y X R p b 2 5 b N F 1 b N 1 0 m c X V v d D s s J n F 1 b 3 Q 7 Q X J l Y V s 0 X S Z x d W 9 0 O y w m c X V v d D t N Y X A 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w I C g 1 K S 9 B d X R v U m V t b 3 Z l Z E N v b H V t b n M x L n t D b 3 V u d H k s M H 0 m c X V v d D s s J n F 1 b 3 Q 7 U 2 V j d G l v b j E v V G F i b G U g M C A o N S k v Q X V 0 b 1 J l b W 9 2 Z W R D b 2 x 1 b W 5 z M S 5 7 R k l Q U y B j b 2 R l W z Z d L D F 9 J n F 1 b 3 Q 7 L C Z x d W 9 0 O 1 N l Y 3 R p b 2 4 x L 1 R h Y m x l I D A g K D U p L 0 F 1 d G 9 S Z W 1 v d m V k Q 2 9 s d W 1 u c z E u e 0 N v d W 5 0 e S B z Z W F 0 W z d d L D J 9 J n F 1 b 3 Q 7 L C Z x d W 9 0 O 1 N l Y 3 R p b 2 4 x L 1 R h Y m x l I D A g K D U p L 0 F 1 d G 9 S Z W 1 v d m V k Q 2 9 s d W 1 u c z E u e 0 V z d C 5 b O F 0 s M 3 0 m c X V v d D s s J n F 1 b 3 Q 7 U 2 V j d G l v b j E v V G F i b G U g M C A o N S k v Q X V 0 b 1 J l b W 9 2 Z W R D b 2 x 1 b W 5 z M S 5 7 R m 9 y b W V k I G Z y b 2 1 b O V 0 s N H 0 m c X V v d D s s J n F 1 b 3 Q 7 U 2 V j d G l v b j E v V G F i b G U g M C A o N S k v Q X V 0 b 1 J l b W 9 2 Z W R D b 2 x 1 b W 5 z M S 5 7 R X R 5 b W 9 s b 2 d 5 W z l d L D V 9 J n F 1 b 3 Q 7 L C Z x d W 9 0 O 1 N l Y 3 R p b 2 4 x L 1 R h Y m x l I D A g K D U p L 0 F 1 d G 9 S Z W 1 v d m V k Q 2 9 s d W 1 u c z E u e 1 B v c H V s Y X R p b 2 5 b N F 1 b N 1 0 s N n 0 m c X V v d D s s J n F 1 b 3 Q 7 U 2 V j d G l v b j E v V G F i b G U g M C A o N S k v Q X V 0 b 1 J l b W 9 2 Z W R D b 2 x 1 b W 5 z M S 5 7 Q X J l Y V s 0 X S w 3 f S Z x d W 9 0 O y w m c X V v d D t T Z W N 0 a W 9 u M S 9 U Y W J s Z S A w I C g 1 K S 9 B d X R v U m V t b 3 Z l Z E N v b H V t b n M x L n t N Y X A s O H 0 m c X V v d D t d L C Z x d W 9 0 O 0 N v b H V t b k N v d W 5 0 J n F 1 b 3 Q 7 O j k s J n F 1 b 3 Q 7 S 2 V 5 Q 2 9 s d W 1 u T m F t Z X M m c X V v d D s 6 W 1 0 s J n F 1 b 3 Q 7 Q 2 9 s d W 1 u S W R l b n R p d G l l c y Z x d W 9 0 O z p b J n F 1 b 3 Q 7 U 2 V j d G l v b j E v V G F i b G U g M C A o N S k v Q X V 0 b 1 J l b W 9 2 Z W R D b 2 x 1 b W 5 z M S 5 7 Q 2 9 1 b n R 5 L D B 9 J n F 1 b 3 Q 7 L C Z x d W 9 0 O 1 N l Y 3 R p b 2 4 x L 1 R h Y m x l I D A g K D U p L 0 F 1 d G 9 S Z W 1 v d m V k Q 2 9 s d W 1 u c z E u e 0 Z J U F M g Y 2 9 k Z V s 2 X S w x f S Z x d W 9 0 O y w m c X V v d D t T Z W N 0 a W 9 u M S 9 U Y W J s Z S A w I C g 1 K S 9 B d X R v U m V t b 3 Z l Z E N v b H V t b n M x L n t D b 3 V u d H k g c 2 V h d F s 3 X S w y f S Z x d W 9 0 O y w m c X V v d D t T Z W N 0 a W 9 u M S 9 U Y W J s Z S A w I C g 1 K S 9 B d X R v U m V t b 3 Z l Z E N v b H V t b n M x L n t F c 3 Q u W z h d L D N 9 J n F 1 b 3 Q 7 L C Z x d W 9 0 O 1 N l Y 3 R p b 2 4 x L 1 R h Y m x l I D A g K D U p L 0 F 1 d G 9 S Z W 1 v d m V k Q 2 9 s d W 1 u c z E u e 0 Z v c m 1 l Z C B m c m 9 t W z l d L D R 9 J n F 1 b 3 Q 7 L C Z x d W 9 0 O 1 N l Y 3 R p b 2 4 x L 1 R h Y m x l I D A g K D U p L 0 F 1 d G 9 S Z W 1 v d m V k Q 2 9 s d W 1 u c z E u e 0 V 0 e W 1 v b G 9 n e V s 5 X S w 1 f S Z x d W 9 0 O y w m c X V v d D t T Z W N 0 a W 9 u M S 9 U Y W J s Z S A w I C g 1 K S 9 B d X R v U m V t b 3 Z l Z E N v b H V t b n M x L n t Q b 3 B 1 b G F 0 a W 9 u W z R d W z d d L D Z 9 J n F 1 b 3 Q 7 L C Z x d W 9 0 O 1 N l Y 3 R p b 2 4 x L 1 R h Y m x l I D A g K D U p L 0 F 1 d G 9 S Z W 1 v d m V k Q 2 9 s d W 1 u c z E u e 0 F y Z W F b N F 0 s N 3 0 m c X V v d D s s J n F 1 b 3 Q 7 U 2 V j d G l v b j E v V G F i b G U g M C A o N S k v Q X V 0 b 1 J l b W 9 2 Z W R D b 2 x 1 b W 5 z M S 5 7 T W F w L D h 9 J n F 1 b 3 Q 7 X S w m c X V v d D t S Z W x h d G l v b n N o a X B J b m Z v J n F 1 b 3 Q 7 O l t d f S I g L z 4 8 L 1 N 0 Y W J s Z U V u d H J p Z X M + P C 9 J d G V t P j x J d G V t P j x J d G V t T G 9 j Y X R p b 2 4 + P E l 0 Z W 1 U e X B l P k Z v c m 1 1 b G E 8 L 0 l 0 Z W 1 U e X B l P j x J d G V t U G F 0 a D 5 T Z W N 0 a W 9 u M S 9 U Y W J s Z S U y M D A l M j A o N S k v U 2 9 1 c m N l P C 9 J d G V t U G F 0 a D 4 8 L 0 l 0 Z W 1 M b 2 N h d G l v b j 4 8 U 3 R h Y m x l R W 5 0 c m l l c y A v P j w v S X R l b T 4 8 S X R l b T 4 8 S X R l b U x v Y 2 F 0 a W 9 u P j x J d G V t V H l w Z T 5 G b 3 J t d W x h P C 9 J d G V t V H l w Z T 4 8 S X R l b V B h d G g + U 2 V j d G l v b j E v V G F i b G U l M j A w J T I w K D U p L 0 R h d G E w P C 9 J d G V t U G F 0 a D 4 8 L 0 l 0 Z W 1 M b 2 N h d G l v b j 4 8 U 3 R h Y m x l R W 5 0 c m l l c y A v P j w v S X R l b T 4 8 S X R l b T 4 8 S X R l b U x v Y 2 F 0 a W 9 u P j x J d G V t V H l w Z T 5 G b 3 J t d W x h P C 9 J d G V t V H l w Z T 4 8 S X R l b V B h d G g + U 2 V j d G l v b j E v V G F i b G U l M j A w J T I w K D U p L 0 N o Y W 5 n Z W Q l M j B U e X B l P C 9 J d G V t U G F 0 a D 4 8 L 0 l 0 Z W 1 M b 2 N h d G l v b j 4 8 U 3 R h Y m x l R W 5 0 c m l l c y A v P j w v S X R l b T 4 8 S X R l b T 4 8 S X R l b U x v Y 2 F 0 a W 9 u P j x J d G V t V H l w Z T 5 G b 3 J t d W x h P C 9 J d G V t V H l w Z T 4 8 S X R l b V B h d G g + U 2 V j d G l v b j E v T G l z d C U 1 Q m V k a X Q l N U Q 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a X N 0 X 2 V k a X R f X 1 8 0 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x L T A x L T E 0 V D E 1 O j E 5 O j I x L j Y 4 M T U 3 M T N a I i A v P j x F b n R y e S B U e X B l P S J G a W x s Q 2 9 s d W 1 u V H l w Z X M i I F Z h b H V l P S J z Q m d Z R 0 J n W U d C Z 1 l H I i A v P j x F b n R y e S B U e X B l P S J G a W x s Q 2 9 s d W 1 u T m F t Z X M i I F Z h b H V l P S J z W y Z x d W 9 0 O 0 N v d W 5 0 e S Z x d W 9 0 O y w m c X V v d D t G S V B T I G N v Z G U g W z V d J n F 1 b 3 Q 7 L C Z x d W 9 0 O 0 N v d W 5 0 e S B z Z W F 0 I F s 2 X S Z x d W 9 0 O y w m c X V v d D t F c 3 Q u I F s x X S Z x d W 9 0 O y w m c X V v d D t G b 3 J t Z W Q g Z n J v b S B b M V 0 m c X V v d D s s J n F 1 b 3 Q 7 R X R 5 b W 9 s b 2 d 5 I F s 3 X S Z x d W 9 0 O y w m c X V v d D t Q b 3 B 1 b G F 0 a W 9 u I C B b N l 1 b O F 0 m c X V v d D s s J n F 1 b 3 Q 7 Q X J l Y S B b N l 1 b O V 0 m c X V v d D s s J n F 1 b 3 Q 7 T W F 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G l z d F t l Z G l 0 X S A o N C k v Q X V 0 b 1 J l b W 9 2 Z W R D b 2 x 1 b W 5 z M S 5 7 Q 2 9 1 b n R 5 L D B 9 J n F 1 b 3 Q 7 L C Z x d W 9 0 O 1 N l Y 3 R p b 2 4 x L 0 x p c 3 R b Z W R p d F 0 g K D Q p L 0 F 1 d G 9 S Z W 1 v d m V k Q 2 9 s d W 1 u c z E u e 0 Z J U F M g Y 2 9 k Z S B b N V 0 s M X 0 m c X V v d D s s J n F 1 b 3 Q 7 U 2 V j d G l v b j E v T G l z d F t l Z G l 0 X S A o N C k v Q X V 0 b 1 J l b W 9 2 Z W R D b 2 x 1 b W 5 z M S 5 7 Q 2 9 1 b n R 5 I H N l Y X Q g W z Z d L D J 9 J n F 1 b 3 Q 7 L C Z x d W 9 0 O 1 N l Y 3 R p b 2 4 x L 0 x p c 3 R b Z W R p d F 0 g K D Q p L 0 F 1 d G 9 S Z W 1 v d m V k Q 2 9 s d W 1 u c z E u e 0 V z d C 4 g W z F d L D N 9 J n F 1 b 3 Q 7 L C Z x d W 9 0 O 1 N l Y 3 R p b 2 4 x L 0 x p c 3 R b Z W R p d F 0 g K D Q p L 0 F 1 d G 9 S Z W 1 v d m V k Q 2 9 s d W 1 u c z E u e 0 Z v c m 1 l Z C B m c m 9 t I F s x X S w 0 f S Z x d W 9 0 O y w m c X V v d D t T Z W N 0 a W 9 u M S 9 M a X N 0 W 2 V k a X R d I C g 0 K S 9 B d X R v U m V t b 3 Z l Z E N v b H V t b n M x L n t F d H l t b 2 x v Z 3 k g W z d d L D V 9 J n F 1 b 3 Q 7 L C Z x d W 9 0 O 1 N l Y 3 R p b 2 4 x L 0 x p c 3 R b Z W R p d F 0 g K D Q p L 0 F 1 d G 9 S Z W 1 v d m V k Q 2 9 s d W 1 u c z E u e 1 B v c H V s Y X R p b 2 4 g I F s 2 X V s 4 X S w 2 f S Z x d W 9 0 O y w m c X V v d D t T Z W N 0 a W 9 u M S 9 M a X N 0 W 2 V k a X R d I C g 0 K S 9 B d X R v U m V t b 3 Z l Z E N v b H V t b n M x L n t B c m V h I F s 2 X V s 5 X S w 3 f S Z x d W 9 0 O y w m c X V v d D t T Z W N 0 a W 9 u M S 9 M a X N 0 W 2 V k a X R d I C g 0 K S 9 B d X R v U m V t b 3 Z l Z E N v b H V t b n M x L n t N Y X A s O H 0 m c X V v d D t d L C Z x d W 9 0 O 0 N v b H V t b k N v d W 5 0 J n F 1 b 3 Q 7 O j k s J n F 1 b 3 Q 7 S 2 V 5 Q 2 9 s d W 1 u T m F t Z X M m c X V v d D s 6 W 1 0 s J n F 1 b 3 Q 7 Q 2 9 s d W 1 u S W R l b n R p d G l l c y Z x d W 9 0 O z p b J n F 1 b 3 Q 7 U 2 V j d G l v b j E v T G l z d F t l Z G l 0 X S A o N C k v Q X V 0 b 1 J l b W 9 2 Z W R D b 2 x 1 b W 5 z M S 5 7 Q 2 9 1 b n R 5 L D B 9 J n F 1 b 3 Q 7 L C Z x d W 9 0 O 1 N l Y 3 R p b 2 4 x L 0 x p c 3 R b Z W R p d F 0 g K D Q p L 0 F 1 d G 9 S Z W 1 v d m V k Q 2 9 s d W 1 u c z E u e 0 Z J U F M g Y 2 9 k Z S B b N V 0 s M X 0 m c X V v d D s s J n F 1 b 3 Q 7 U 2 V j d G l v b j E v T G l z d F t l Z G l 0 X S A o N C k v Q X V 0 b 1 J l b W 9 2 Z W R D b 2 x 1 b W 5 z M S 5 7 Q 2 9 1 b n R 5 I H N l Y X Q g W z Z d L D J 9 J n F 1 b 3 Q 7 L C Z x d W 9 0 O 1 N l Y 3 R p b 2 4 x L 0 x p c 3 R b Z W R p d F 0 g K D Q p L 0 F 1 d G 9 S Z W 1 v d m V k Q 2 9 s d W 1 u c z E u e 0 V z d C 4 g W z F d L D N 9 J n F 1 b 3 Q 7 L C Z x d W 9 0 O 1 N l Y 3 R p b 2 4 x L 0 x p c 3 R b Z W R p d F 0 g K D Q p L 0 F 1 d G 9 S Z W 1 v d m V k Q 2 9 s d W 1 u c z E u e 0 Z v c m 1 l Z C B m c m 9 t I F s x X S w 0 f S Z x d W 9 0 O y w m c X V v d D t T Z W N 0 a W 9 u M S 9 M a X N 0 W 2 V k a X R d I C g 0 K S 9 B d X R v U m V t b 3 Z l Z E N v b H V t b n M x L n t F d H l t b 2 x v Z 3 k g W z d d L D V 9 J n F 1 b 3 Q 7 L C Z x d W 9 0 O 1 N l Y 3 R p b 2 4 x L 0 x p c 3 R b Z W R p d F 0 g K D Q p L 0 F 1 d G 9 S Z W 1 v d m V k Q 2 9 s d W 1 u c z E u e 1 B v c H V s Y X R p b 2 4 g I F s 2 X V s 4 X S w 2 f S Z x d W 9 0 O y w m c X V v d D t T Z W N 0 a W 9 u M S 9 M a X N 0 W 2 V k a X R d I C g 0 K S 9 B d X R v U m V t b 3 Z l Z E N v b H V t b n M x L n t B c m V h I F s 2 X V s 5 X S w 3 f S Z x d W 9 0 O y w m c X V v d D t T Z W N 0 a W 9 u M S 9 M a X N 0 W 2 V k a X R d I C g 0 K S 9 B d X R v U m V t b 3 Z l Z E N v b H V t b n M x L n t N Y X A s O H 0 m c X V v d D t d L C Z x d W 9 0 O 1 J l b G F 0 a W 9 u c 2 h p c E l u Z m 8 m c X V v d D s 6 W 1 1 9 I i A v P j w v U 3 R h Y m x l R W 5 0 c m l l c z 4 8 L 0 l 0 Z W 0 + P E l 0 Z W 0 + P E l 0 Z W 1 M b 2 N h d G l v b j 4 8 S X R l b V R 5 c G U + R m 9 y b X V s Y T w v S X R l b V R 5 c G U + P E l 0 Z W 1 Q Y X R o P l N l Y 3 R p b 2 4 x L 0 x p c 3 Q l N U J l Z G l 0 J T V E J T I w K D Q p L 1 N v d X J j Z T w v S X R l b V B h d G g + P C 9 J d G V t T G 9 j Y X R p b 2 4 + P F N 0 Y W J s Z U V u d H J p Z X M g L z 4 8 L 0 l 0 Z W 0 + P E l 0 Z W 0 + P E l 0 Z W 1 M b 2 N h d G l v b j 4 8 S X R l b V R 5 c G U + R m 9 y b X V s Y T w v S X R l b V R 5 c G U + P E l 0 Z W 1 Q Y X R o P l N l Y 3 R p b 2 4 x L 0 x p c 3 Q l N U J l Z G l 0 J T V E J T I w K D Q p L 0 R h d G E x P C 9 J d G V t U G F 0 a D 4 8 L 0 l 0 Z W 1 M b 2 N h d G l v b j 4 8 U 3 R h Y m x l R W 5 0 c m l l c y A v P j w v S X R l b T 4 8 S X R l b T 4 8 S X R l b U x v Y 2 F 0 a W 9 u P j x J d G V t V H l w Z T 5 G b 3 J t d W x h P C 9 J d G V t V H l w Z T 4 8 S X R l b V B h d G g + U 2 V j d G l v b j E v T G l z d C U 1 Q m V k a X Q l N U Q l M j A o N C k v Q 2 h h b m d l Z C U y M F R 5 c G U 8 L 0 l 0 Z W 1 Q Y X R o P j w v S X R l b U x v Y 2 F 0 a W 9 u P j x T d G F i b G V F b n R y a W V z I C 8 + P C 9 J d G V t P j w v S X R l b X M + P C 9 M b 2 N h b F B h Y 2 t h Z 2 V N Z X R h Z G F 0 Y U Z p b G U + F g A A A F B L B Q Y A A A A A A A A A A A A A A A A A A A A A A A A m A Q A A A Q A A A N C M n d 8 B F d E R j H o A w E / C l + s B A A A A 8 k o Z 2 F R N o U y r N W b a 4 6 Q O F g A A A A A C A A A A A A A Q Z g A A A A E A A C A A A A A 7 x I c L 5 m w s m F R k U 7 K n e F 8 P C m X S m X / R Z F r 2 O r Z X 6 i H a / w A A A A A O g A A A A A I A A C A A A A B X z d B Q U W w K q e r q J 6 j Y 3 I j d W Q 6 S D N A S t F 4 N a s 4 n q 7 2 i x V A A A A B T K q O S l F 8 J M h V T i r T U N G j O k 6 Z I P O I A 8 x C / 5 G y c / m M 0 6 + a J U i 0 I Q J k J L j H t A x u W j D k 0 w B t T U / n r H y A e e h o X x 2 2 q t i 9 I u 7 T J m d e h 4 l B U Y c 9 H q k A A A A D j 0 D 7 I G G H N s J Q X N a W f N z D H q l U H j 0 E C R s N W H J 7 t K K B k d 6 Z v G v c / p / 8 y R b K 7 8 P f J A i / n b X t o J L 0 Z g Y 4 N 6 K a x 1 u k U < / D a t a M a s h u p > 
</file>

<file path=customXml/itemProps1.xml><?xml version="1.0" encoding="utf-8"?>
<ds:datastoreItem xmlns:ds="http://schemas.openxmlformats.org/officeDocument/2006/customXml" ds:itemID="{A66774D4-FD88-4EBF-AA34-88C4D9B9CD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AL</vt:lpstr>
      <vt:lpstr>AK</vt:lpstr>
      <vt:lpstr>AR</vt:lpstr>
      <vt:lpstr>AZ</vt:lpstr>
      <vt:lpstr>CO</vt:lpstr>
      <vt:lpstr>CA</vt:lpstr>
      <vt:lpstr>CN</vt:lpstr>
      <vt:lpstr>DE</vt:lpstr>
      <vt:lpstr>FL</vt:lpstr>
      <vt:lpstr>GA</vt:lpstr>
      <vt:lpstr>ID</vt:lpstr>
      <vt:lpstr>HI</vt:lpstr>
      <vt:lpstr>IL</vt:lpstr>
      <vt:lpstr>IN</vt:lpstr>
      <vt:lpstr>IA</vt:lpstr>
      <vt:lpstr>KS</vt:lpstr>
      <vt:lpstr>KY</vt:lpstr>
      <vt:lpstr>LA</vt:lpstr>
      <vt:lpstr>ME</vt:lpstr>
      <vt:lpstr>MD</vt:lpstr>
      <vt:lpstr>MA</vt:lpstr>
      <vt:lpstr>MI</vt:lpstr>
      <vt:lpstr>MN</vt:lpstr>
      <vt:lpstr>MS</vt:lpstr>
      <vt:lpstr>MT</vt:lpstr>
      <vt:lpstr>NE</vt:lpstr>
      <vt:lpstr>NH</vt:lpstr>
      <vt:lpstr>NM</vt:lpstr>
      <vt:lpstr>NC</vt:lpstr>
      <vt:lpstr>ND</vt:lpstr>
      <vt:lpstr>NY</vt:lpstr>
      <vt:lpstr>NJ</vt:lpstr>
      <vt:lpstr>NV</vt:lpstr>
      <vt:lpstr>OH</vt:lpstr>
      <vt:lpstr>OK</vt:lpstr>
      <vt:lpstr>OR</vt:lpstr>
      <vt:lpstr>PA</vt:lpstr>
      <vt:lpstr>RI</vt:lpstr>
      <vt:lpstr>SC</vt:lpstr>
      <vt:lpstr>SD</vt:lpstr>
      <vt:lpstr>TN</vt:lpstr>
      <vt:lpstr>TX</vt:lpstr>
      <vt:lpstr>UT</vt:lpstr>
      <vt:lpstr>VT</vt:lpstr>
      <vt:lpstr>VA</vt:lpstr>
      <vt:lpstr>WA</vt:lpstr>
      <vt:lpstr>WV</vt:lpstr>
      <vt:lpstr>WI</vt:lpstr>
      <vt:lpstr>WY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Downey</dc:creator>
  <cp:keywords/>
  <dc:description/>
  <cp:lastModifiedBy>John Downey</cp:lastModifiedBy>
  <cp:revision/>
  <dcterms:created xsi:type="dcterms:W3CDTF">2020-11-10T06:56:20Z</dcterms:created>
  <dcterms:modified xsi:type="dcterms:W3CDTF">2021-01-26T20:53:23Z</dcterms:modified>
  <cp:category/>
  <cp:contentStatus/>
</cp:coreProperties>
</file>