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stenh\Documents\GitHub\LYAK\AUTE\"/>
    </mc:Choice>
  </mc:AlternateContent>
  <bookViews>
    <workbookView minimized="1" xWindow="0" yWindow="0" windowWidth="23040" windowHeight="9228" activeTab="1"/>
    <workbookView xWindow="0" yWindow="0" windowWidth="11520" windowHeight="9228" activeTab="1"/>
  </bookViews>
  <sheets>
    <sheet name="Sheet1" sheetId="1" r:id="rId1"/>
    <sheet name="Lyttetes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2" l="1"/>
  <c r="X34" i="2" l="1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U8" i="2"/>
  <c r="S8" i="2"/>
  <c r="Q8" i="2"/>
  <c r="O8" i="2"/>
  <c r="M8" i="2"/>
  <c r="K8" i="2"/>
  <c r="I8" i="2"/>
  <c r="G8" i="2"/>
  <c r="I11" i="2"/>
  <c r="Q14" i="2"/>
  <c r="M14" i="2"/>
  <c r="U17" i="2"/>
  <c r="Q17" i="2"/>
  <c r="O17" i="2"/>
  <c r="M17" i="2"/>
  <c r="G17" i="2"/>
  <c r="U20" i="2"/>
  <c r="S20" i="2"/>
  <c r="Q20" i="2"/>
  <c r="O20" i="2"/>
  <c r="M20" i="2"/>
  <c r="K20" i="2"/>
  <c r="I20" i="2"/>
  <c r="G20" i="2"/>
  <c r="U23" i="2"/>
  <c r="S23" i="2"/>
  <c r="Q23" i="2"/>
  <c r="O23" i="2"/>
  <c r="M23" i="2"/>
  <c r="K23" i="2"/>
  <c r="I23" i="2"/>
  <c r="G23" i="2"/>
  <c r="O26" i="2"/>
  <c r="M26" i="2"/>
  <c r="K26" i="2"/>
  <c r="U29" i="2"/>
  <c r="Q29" i="2"/>
  <c r="O29" i="2"/>
  <c r="M29" i="2"/>
  <c r="K29" i="2"/>
  <c r="G29" i="2"/>
  <c r="U32" i="2"/>
  <c r="S32" i="2"/>
  <c r="Q32" i="2"/>
  <c r="O32" i="2"/>
  <c r="M32" i="2"/>
  <c r="K32" i="2"/>
  <c r="I32" i="2"/>
  <c r="E32" i="2"/>
  <c r="F33" i="2" s="1"/>
  <c r="E26" i="2"/>
  <c r="F27" i="2" s="1"/>
  <c r="E23" i="2"/>
  <c r="F24" i="2" s="1"/>
  <c r="E20" i="2"/>
  <c r="F21" i="2" s="1"/>
  <c r="E14" i="2"/>
  <c r="E11" i="2"/>
  <c r="F12" i="2" s="1"/>
  <c r="E8" i="2"/>
  <c r="F8" i="2" s="1"/>
  <c r="F15" i="1"/>
  <c r="F13" i="1"/>
  <c r="F12" i="1"/>
  <c r="F11" i="1"/>
  <c r="F9" i="1"/>
  <c r="F8" i="1"/>
  <c r="F7" i="1"/>
  <c r="F6" i="1"/>
  <c r="G5" i="2"/>
  <c r="F7" i="2"/>
  <c r="F34" i="2"/>
  <c r="F31" i="2"/>
  <c r="F30" i="2"/>
  <c r="F29" i="2"/>
  <c r="F28" i="2"/>
  <c r="F26" i="2"/>
  <c r="F25" i="2"/>
  <c r="F22" i="2"/>
  <c r="F20" i="2"/>
  <c r="F19" i="2"/>
  <c r="F18" i="2"/>
  <c r="F17" i="2"/>
  <c r="F16" i="2"/>
  <c r="F15" i="2"/>
  <c r="F14" i="2"/>
  <c r="F13" i="2"/>
  <c r="F10" i="2"/>
  <c r="F6" i="2"/>
  <c r="F5" i="2"/>
  <c r="U5" i="2"/>
  <c r="S5" i="2"/>
  <c r="Q5" i="2"/>
  <c r="O5" i="2"/>
  <c r="M5" i="2"/>
  <c r="K5" i="2"/>
  <c r="I5" i="2"/>
  <c r="F32" i="2" l="1"/>
  <c r="F23" i="2"/>
  <c r="F11" i="2"/>
  <c r="F9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5" i="2"/>
  <c r="Z6" i="2"/>
  <c r="AF6" i="2" s="1"/>
  <c r="Z7" i="2"/>
  <c r="AE7" i="2" s="1"/>
  <c r="Z8" i="2"/>
  <c r="AD8" i="2" s="1"/>
  <c r="Z9" i="2"/>
  <c r="AF9" i="2" s="1"/>
  <c r="Z10" i="2"/>
  <c r="AG10" i="2" s="1"/>
  <c r="Z11" i="2"/>
  <c r="AE11" i="2" s="1"/>
  <c r="Z12" i="2"/>
  <c r="AD12" i="2" s="1"/>
  <c r="Z13" i="2"/>
  <c r="AG13" i="2" s="1"/>
  <c r="Z14" i="2"/>
  <c r="AF14" i="2" s="1"/>
  <c r="Z15" i="2"/>
  <c r="AF15" i="2" s="1"/>
  <c r="Z16" i="2"/>
  <c r="AE16" i="2" s="1"/>
  <c r="Z17" i="2"/>
  <c r="AF17" i="2" s="1"/>
  <c r="Z18" i="2"/>
  <c r="AD18" i="2" s="1"/>
  <c r="Z19" i="2"/>
  <c r="AG19" i="2" s="1"/>
  <c r="Z20" i="2"/>
  <c r="AK20" i="2" s="1"/>
  <c r="Z21" i="2"/>
  <c r="AE21" i="2" s="1"/>
  <c r="Z22" i="2"/>
  <c r="AE22" i="2" s="1"/>
  <c r="Z23" i="2"/>
  <c r="Z24" i="2"/>
  <c r="AD24" i="2" s="1"/>
  <c r="Z25" i="2"/>
  <c r="AI25" i="2" s="1"/>
  <c r="Z26" i="2"/>
  <c r="Z27" i="2"/>
  <c r="AF27" i="2" s="1"/>
  <c r="Z28" i="2"/>
  <c r="AE28" i="2" s="1"/>
  <c r="Z29" i="2"/>
  <c r="AF29" i="2" s="1"/>
  <c r="Z30" i="2"/>
  <c r="AD30" i="2" s="1"/>
  <c r="Z31" i="2"/>
  <c r="AG31" i="2" s="1"/>
  <c r="Z32" i="2"/>
  <c r="AD32" i="2" s="1"/>
  <c r="Z33" i="2"/>
  <c r="Z34" i="2"/>
  <c r="AE34" i="2" s="1"/>
  <c r="Z5" i="2"/>
  <c r="AH33" i="2" l="1"/>
  <c r="AL16" i="2"/>
  <c r="AI12" i="2"/>
  <c r="AH34" i="2"/>
  <c r="AJ30" i="2"/>
  <c r="AD28" i="2"/>
  <c r="AL34" i="2"/>
  <c r="AD34" i="2"/>
  <c r="AE31" i="2"/>
  <c r="AF30" i="2"/>
  <c r="AL27" i="2"/>
  <c r="AD27" i="2"/>
  <c r="AK22" i="2"/>
  <c r="AJ19" i="2"/>
  <c r="AK18" i="2"/>
  <c r="AI15" i="2"/>
  <c r="AF10" i="2"/>
  <c r="AH7" i="2"/>
  <c r="AI6" i="2"/>
  <c r="AK34" i="2"/>
  <c r="AJ31" i="2"/>
  <c r="AK30" i="2"/>
  <c r="AL28" i="2"/>
  <c r="AI27" i="2"/>
  <c r="AK24" i="2"/>
  <c r="AH22" i="2"/>
  <c r="AI19" i="2"/>
  <c r="AJ18" i="2"/>
  <c r="AH16" i="2"/>
  <c r="AH15" i="2"/>
  <c r="AE12" i="2"/>
  <c r="AE10" i="2"/>
  <c r="AG7" i="2"/>
  <c r="AH6" i="2"/>
  <c r="AH28" i="2"/>
  <c r="AH27" i="2"/>
  <c r="AG24" i="2"/>
  <c r="AG22" i="2"/>
  <c r="AF19" i="2"/>
  <c r="AG18" i="2"/>
  <c r="AD16" i="2"/>
  <c r="AE15" i="2"/>
  <c r="AJ10" i="2"/>
  <c r="AL7" i="2"/>
  <c r="AD7" i="2"/>
  <c r="AE6" i="2"/>
  <c r="AI31" i="2"/>
  <c r="AG34" i="2"/>
  <c r="AF31" i="2"/>
  <c r="AG30" i="2"/>
  <c r="AE27" i="2"/>
  <c r="AL22" i="2"/>
  <c r="AD22" i="2"/>
  <c r="AE19" i="2"/>
  <c r="AF18" i="2"/>
  <c r="AL15" i="2"/>
  <c r="AD15" i="2"/>
  <c r="AI10" i="2"/>
  <c r="AK7" i="2"/>
  <c r="AL6" i="2"/>
  <c r="AD6" i="2"/>
  <c r="AE33" i="2"/>
  <c r="AJ25" i="2"/>
  <c r="AD33" i="2"/>
  <c r="AE25" i="2"/>
  <c r="AJ24" i="2"/>
  <c r="AF24" i="2"/>
  <c r="AL21" i="2"/>
  <c r="AD21" i="2"/>
  <c r="AK16" i="2"/>
  <c r="AG16" i="2"/>
  <c r="AH12" i="2"/>
  <c r="AJ34" i="2"/>
  <c r="AF34" i="2"/>
  <c r="AK33" i="2"/>
  <c r="AG33" i="2"/>
  <c r="AL31" i="2"/>
  <c r="AH31" i="2"/>
  <c r="AD31" i="2"/>
  <c r="AI30" i="2"/>
  <c r="AE30" i="2"/>
  <c r="AJ28" i="2"/>
  <c r="AF28" i="2"/>
  <c r="AK27" i="2"/>
  <c r="AG27" i="2"/>
  <c r="AL25" i="2"/>
  <c r="AH25" i="2"/>
  <c r="AD25" i="2"/>
  <c r="AI24" i="2"/>
  <c r="AE24" i="2"/>
  <c r="AJ22" i="2"/>
  <c r="AF22" i="2"/>
  <c r="AK21" i="2"/>
  <c r="AG21" i="2"/>
  <c r="AL19" i="2"/>
  <c r="AH19" i="2"/>
  <c r="AD19" i="2"/>
  <c r="AI18" i="2"/>
  <c r="AE18" i="2"/>
  <c r="AJ16" i="2"/>
  <c r="AF16" i="2"/>
  <c r="AK15" i="2"/>
  <c r="AG15" i="2"/>
  <c r="AL14" i="2"/>
  <c r="AJ13" i="2"/>
  <c r="AF13" i="2"/>
  <c r="AK12" i="2"/>
  <c r="AG12" i="2"/>
  <c r="AL10" i="2"/>
  <c r="AH10" i="2"/>
  <c r="AD10" i="2"/>
  <c r="AI9" i="2"/>
  <c r="AE9" i="2"/>
  <c r="AJ7" i="2"/>
  <c r="AF7" i="2"/>
  <c r="AK6" i="2"/>
  <c r="AG6" i="2"/>
  <c r="AI33" i="2"/>
  <c r="AI21" i="2"/>
  <c r="AL33" i="2"/>
  <c r="AK28" i="2"/>
  <c r="AG28" i="2"/>
  <c r="AH21" i="2"/>
  <c r="AK13" i="2"/>
  <c r="AL12" i="2"/>
  <c r="AJ9" i="2"/>
  <c r="AL26" i="2"/>
  <c r="AI34" i="2"/>
  <c r="AJ33" i="2"/>
  <c r="AF33" i="2"/>
  <c r="AK31" i="2"/>
  <c r="AL30" i="2"/>
  <c r="AH30" i="2"/>
  <c r="AI28" i="2"/>
  <c r="AJ27" i="2"/>
  <c r="AK25" i="2"/>
  <c r="AG25" i="2"/>
  <c r="AL24" i="2"/>
  <c r="AH24" i="2"/>
  <c r="AI22" i="2"/>
  <c r="AJ21" i="2"/>
  <c r="AF21" i="2"/>
  <c r="AK19" i="2"/>
  <c r="AL18" i="2"/>
  <c r="AH18" i="2"/>
  <c r="AI16" i="2"/>
  <c r="AJ15" i="2"/>
  <c r="AD14" i="2"/>
  <c r="AI13" i="2"/>
  <c r="AE13" i="2"/>
  <c r="AJ12" i="2"/>
  <c r="AF12" i="2"/>
  <c r="AK10" i="2"/>
  <c r="AL9" i="2"/>
  <c r="AH9" i="2"/>
  <c r="AD9" i="2"/>
  <c r="AI7" i="2"/>
  <c r="AJ6" i="2"/>
  <c r="AL13" i="2"/>
  <c r="AH13" i="2"/>
  <c r="AD13" i="2"/>
  <c r="AG9" i="2"/>
  <c r="AF25" i="2"/>
  <c r="AK9" i="2"/>
  <c r="AK8" i="2"/>
  <c r="AG8" i="2"/>
  <c r="AJ8" i="2"/>
  <c r="AF8" i="2"/>
  <c r="AI8" i="2"/>
  <c r="AE8" i="2"/>
  <c r="AL8" i="2"/>
  <c r="AH8" i="2"/>
  <c r="AL11" i="2"/>
  <c r="AH11" i="2"/>
  <c r="AD11" i="2"/>
  <c r="AK11" i="2"/>
  <c r="AG11" i="2"/>
  <c r="AJ11" i="2"/>
  <c r="AF11" i="2"/>
  <c r="AI11" i="2"/>
  <c r="AI14" i="2"/>
  <c r="AH14" i="2"/>
  <c r="AE14" i="2"/>
  <c r="AK14" i="2"/>
  <c r="AG14" i="2"/>
  <c r="AJ14" i="2"/>
  <c r="AJ17" i="2"/>
  <c r="AI17" i="2"/>
  <c r="AE17" i="2"/>
  <c r="AL17" i="2"/>
  <c r="AH17" i="2"/>
  <c r="AD17" i="2"/>
  <c r="AK17" i="2"/>
  <c r="AG17" i="2"/>
  <c r="AD20" i="2"/>
  <c r="AJ20" i="2"/>
  <c r="AG20" i="2"/>
  <c r="AF20" i="2"/>
  <c r="AI20" i="2"/>
  <c r="AE20" i="2"/>
  <c r="AL20" i="2"/>
  <c r="AH20" i="2"/>
  <c r="AD23" i="2"/>
  <c r="AG23" i="2"/>
  <c r="AK23" i="2"/>
  <c r="AJ23" i="2"/>
  <c r="AF23" i="2"/>
  <c r="AI23" i="2"/>
  <c r="AE23" i="2"/>
  <c r="AL23" i="2"/>
  <c r="AH23" i="2"/>
  <c r="AF26" i="2"/>
  <c r="AD26" i="2"/>
  <c r="AI26" i="2"/>
  <c r="AH26" i="2"/>
  <c r="AE26" i="2"/>
  <c r="AK26" i="2"/>
  <c r="AG26" i="2"/>
  <c r="AJ26" i="2"/>
  <c r="AI29" i="2"/>
  <c r="AE29" i="2"/>
  <c r="AL29" i="2"/>
  <c r="AH29" i="2"/>
  <c r="AD29" i="2"/>
  <c r="AK29" i="2"/>
  <c r="AG29" i="2"/>
  <c r="AJ29" i="2"/>
  <c r="AG32" i="2"/>
  <c r="AF32" i="2"/>
  <c r="AK32" i="2"/>
  <c r="AJ32" i="2"/>
  <c r="AI32" i="2"/>
  <c r="AE32" i="2"/>
  <c r="AL32" i="2"/>
  <c r="AH32" i="2"/>
  <c r="AF5" i="2"/>
  <c r="AD5" i="2"/>
  <c r="AL5" i="2"/>
  <c r="AE5" i="2"/>
  <c r="AI5" i="2"/>
  <c r="AH5" i="2"/>
  <c r="AK5" i="2"/>
  <c r="AG5" i="2"/>
  <c r="AJ5" i="2"/>
</calcChain>
</file>

<file path=xl/sharedStrings.xml><?xml version="1.0" encoding="utf-8"?>
<sst xmlns="http://schemas.openxmlformats.org/spreadsheetml/2006/main" count="67" uniqueCount="29">
  <si>
    <t>Signal</t>
  </si>
  <si>
    <t>Ref</t>
  </si>
  <si>
    <t>azi</t>
  </si>
  <si>
    <t>ele</t>
  </si>
  <si>
    <t>Dist</t>
  </si>
  <si>
    <t>x</t>
  </si>
  <si>
    <t>y</t>
  </si>
  <si>
    <t>z</t>
  </si>
  <si>
    <t>Signal 1</t>
  </si>
  <si>
    <t>Azi</t>
  </si>
  <si>
    <t>Ele</t>
  </si>
  <si>
    <t>Testperson:</t>
  </si>
  <si>
    <t>Signal 2</t>
  </si>
  <si>
    <t>Signal 3</t>
  </si>
  <si>
    <t>Signal 4</t>
  </si>
  <si>
    <t>Signal 5</t>
  </si>
  <si>
    <t>Signal 6</t>
  </si>
  <si>
    <t>Signal 7</t>
  </si>
  <si>
    <t>Signal 8</t>
  </si>
  <si>
    <t>Signal 9</t>
  </si>
  <si>
    <t>Signal 10</t>
  </si>
  <si>
    <t>Aktuel</t>
  </si>
  <si>
    <t>Alder:</t>
  </si>
  <si>
    <t>Køn:</t>
  </si>
  <si>
    <t>m</t>
  </si>
  <si>
    <t>f</t>
  </si>
  <si>
    <t>middel</t>
  </si>
  <si>
    <t>varians</t>
  </si>
  <si>
    <t>std.afv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</si>
</sst>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2" xfId="0" applyBorder="1"/>
    <xf numFmtId="164" fontId="0" fillId="0" borderId="2" xfId="1" applyNumberFormat="1" applyFont="1" applyBorder="1"/>
    <xf numFmtId="0" fontId="0" fillId="0" borderId="3" xfId="0" applyBorder="1"/>
    <xf numFmtId="0" fontId="0" fillId="0" borderId="0" xfId="0" applyBorder="1"/>
    <xf numFmtId="164" fontId="0" fillId="0" borderId="0" xfId="1" applyNumberFormat="1" applyFont="1" applyBorder="1"/>
    <xf numFmtId="0" fontId="0" fillId="0" borderId="5" xfId="0" applyBorder="1"/>
    <xf numFmtId="0" fontId="0" fillId="0" borderId="7" xfId="0" applyBorder="1"/>
    <xf numFmtId="164" fontId="0" fillId="0" borderId="7" xfId="1" applyNumberFormat="1" applyFont="1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X15"/>
  <sheetViews>
    <sheetView topLeftCell="E1" workbookViewId="0">
      <selection activeCell="K18" sqref="K18"/>
    </sheetView>
    <sheetView topLeftCell="C1" workbookViewId="1">
      <selection activeCell="F11" sqref="F11"/>
    </sheetView>
  </sheetViews>
  <sheetFormatPr defaultRowHeight="14.4" x14ac:dyDescent="0.3"/>
  <sheetData>
    <row r="4" spans="5:24" x14ac:dyDescent="0.3">
      <c r="E4" t="s">
        <v>0</v>
      </c>
      <c r="F4" t="s">
        <v>2</v>
      </c>
      <c r="G4" t="s">
        <v>3</v>
      </c>
      <c r="H4" t="s">
        <v>4</v>
      </c>
      <c r="J4" t="s">
        <v>5</v>
      </c>
      <c r="K4" t="s">
        <v>6</v>
      </c>
      <c r="L4" t="s">
        <v>7</v>
      </c>
      <c r="Q4">
        <v>-2</v>
      </c>
      <c r="R4">
        <v>-0.4</v>
      </c>
      <c r="S4">
        <v>0</v>
      </c>
      <c r="T4">
        <v>0</v>
      </c>
      <c r="U4">
        <v>0.1</v>
      </c>
      <c r="V4">
        <v>1</v>
      </c>
      <c r="W4">
        <v>2.8</v>
      </c>
      <c r="X4">
        <v>7</v>
      </c>
    </row>
    <row r="5" spans="5:24" x14ac:dyDescent="0.3">
      <c r="E5" t="s">
        <v>1</v>
      </c>
      <c r="F5">
        <v>0</v>
      </c>
      <c r="G5">
        <v>0</v>
      </c>
      <c r="H5">
        <v>1</v>
      </c>
      <c r="J5">
        <v>1</v>
      </c>
      <c r="K5">
        <v>0</v>
      </c>
      <c r="L5">
        <v>0</v>
      </c>
      <c r="P5">
        <v>-7</v>
      </c>
      <c r="X5">
        <v>0</v>
      </c>
    </row>
    <row r="6" spans="5:24" x14ac:dyDescent="0.3">
      <c r="E6">
        <v>1</v>
      </c>
      <c r="F6">
        <f>360-270</f>
        <v>90</v>
      </c>
      <c r="G6">
        <v>0</v>
      </c>
      <c r="H6">
        <v>1</v>
      </c>
      <c r="J6">
        <v>0</v>
      </c>
      <c r="K6">
        <v>1</v>
      </c>
      <c r="L6">
        <v>0</v>
      </c>
      <c r="P6">
        <v>-1</v>
      </c>
      <c r="T6">
        <v>-0.7</v>
      </c>
    </row>
    <row r="7" spans="5:24" x14ac:dyDescent="0.3">
      <c r="E7">
        <v>2</v>
      </c>
      <c r="F7">
        <f>360-90</f>
        <v>270</v>
      </c>
      <c r="G7">
        <v>0</v>
      </c>
      <c r="H7">
        <v>2</v>
      </c>
      <c r="J7">
        <v>0</v>
      </c>
      <c r="K7">
        <v>-2</v>
      </c>
      <c r="L7">
        <v>0</v>
      </c>
      <c r="P7">
        <v>-0.2</v>
      </c>
      <c r="R7">
        <v>-0.1</v>
      </c>
    </row>
    <row r="8" spans="5:24" x14ac:dyDescent="0.3">
      <c r="E8">
        <v>3</v>
      </c>
      <c r="F8">
        <f>360-180</f>
        <v>180</v>
      </c>
      <c r="G8">
        <v>0</v>
      </c>
      <c r="H8">
        <v>1</v>
      </c>
      <c r="J8">
        <v>-1</v>
      </c>
      <c r="K8">
        <v>0</v>
      </c>
      <c r="L8">
        <v>0</v>
      </c>
      <c r="P8">
        <v>0</v>
      </c>
      <c r="Q8">
        <v>0</v>
      </c>
      <c r="S8">
        <v>2</v>
      </c>
      <c r="V8">
        <v>0</v>
      </c>
    </row>
    <row r="9" spans="5:24" x14ac:dyDescent="0.3">
      <c r="E9">
        <v>4</v>
      </c>
      <c r="F9">
        <f>360-180</f>
        <v>180</v>
      </c>
      <c r="G9">
        <v>-30</v>
      </c>
      <c r="H9">
        <v>1</v>
      </c>
      <c r="J9">
        <v>-1</v>
      </c>
      <c r="K9">
        <v>0</v>
      </c>
      <c r="L9">
        <v>-0.7</v>
      </c>
      <c r="P9">
        <v>1</v>
      </c>
      <c r="T9">
        <v>0.7</v>
      </c>
    </row>
    <row r="10" spans="5:24" x14ac:dyDescent="0.3">
      <c r="E10">
        <v>5</v>
      </c>
      <c r="F10">
        <v>0</v>
      </c>
      <c r="G10">
        <v>30</v>
      </c>
      <c r="H10">
        <v>1</v>
      </c>
      <c r="J10">
        <v>1</v>
      </c>
      <c r="K10">
        <v>0</v>
      </c>
      <c r="L10">
        <v>0.7</v>
      </c>
      <c r="P10">
        <v>1.1000000000000001</v>
      </c>
      <c r="U10">
        <v>-0.4</v>
      </c>
    </row>
    <row r="11" spans="5:24" x14ac:dyDescent="0.3">
      <c r="E11">
        <v>6</v>
      </c>
      <c r="F11">
        <f>360-300</f>
        <v>60</v>
      </c>
      <c r="G11">
        <v>10</v>
      </c>
      <c r="H11">
        <v>3</v>
      </c>
      <c r="J11">
        <v>1.5</v>
      </c>
      <c r="K11">
        <v>2.8</v>
      </c>
      <c r="L11">
        <v>0</v>
      </c>
      <c r="P11">
        <v>1.5</v>
      </c>
      <c r="W11">
        <v>0</v>
      </c>
    </row>
    <row r="12" spans="5:24" x14ac:dyDescent="0.3">
      <c r="E12">
        <v>7</v>
      </c>
      <c r="F12">
        <f>360-120</f>
        <v>240</v>
      </c>
      <c r="G12">
        <v>-10</v>
      </c>
      <c r="H12">
        <v>0.5</v>
      </c>
      <c r="J12">
        <v>-0.2</v>
      </c>
      <c r="K12">
        <v>-0.4</v>
      </c>
      <c r="L12">
        <v>-0.1</v>
      </c>
    </row>
    <row r="13" spans="5:24" x14ac:dyDescent="0.3">
      <c r="E13">
        <v>8</v>
      </c>
      <c r="F13">
        <f>360-355</f>
        <v>5</v>
      </c>
      <c r="G13">
        <v>-20</v>
      </c>
      <c r="H13">
        <v>1.1000000000000001</v>
      </c>
      <c r="J13">
        <v>1.1000000000000001</v>
      </c>
      <c r="K13">
        <v>0.1</v>
      </c>
      <c r="L13">
        <v>-0.4</v>
      </c>
    </row>
    <row r="14" spans="5:24" x14ac:dyDescent="0.3">
      <c r="E14">
        <v>9</v>
      </c>
      <c r="F14">
        <v>0</v>
      </c>
      <c r="G14">
        <v>0</v>
      </c>
      <c r="H14">
        <v>2</v>
      </c>
      <c r="J14">
        <v>0</v>
      </c>
      <c r="K14">
        <v>0</v>
      </c>
      <c r="L14">
        <v>2</v>
      </c>
    </row>
    <row r="15" spans="5:24" x14ac:dyDescent="0.3">
      <c r="E15">
        <v>10</v>
      </c>
      <c r="F15">
        <f>360-225</f>
        <v>135</v>
      </c>
      <c r="G15">
        <v>0</v>
      </c>
      <c r="H15">
        <v>9.8000000000000007</v>
      </c>
      <c r="J15">
        <v>-7</v>
      </c>
      <c r="K15">
        <v>7</v>
      </c>
      <c r="L15">
        <v>0</v>
      </c>
    </row>
  </sheetData>
  <sortState ref="R5:R15">
    <sortCondition ref="R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L34"/>
  <sheetViews>
    <sheetView tabSelected="1" topLeftCell="O7" workbookViewId="0">
      <selection activeCell="W35" sqref="W35"/>
    </sheetView>
    <sheetView tabSelected="1" topLeftCell="C1" workbookViewId="1">
      <selection activeCell="Q45" sqref="Q45"/>
    </sheetView>
  </sheetViews>
  <sheetFormatPr defaultRowHeight="14.4" x14ac:dyDescent="0.3"/>
  <cols>
    <col min="4" max="4" width="10.5546875" bestFit="1" customWidth="1"/>
    <col min="5" max="6" width="10.5546875" customWidth="1"/>
  </cols>
  <sheetData>
    <row r="1" spans="3:38" x14ac:dyDescent="0.3">
      <c r="F1" t="s">
        <v>5</v>
      </c>
    </row>
    <row r="2" spans="3:38" x14ac:dyDescent="0.3">
      <c r="D2" t="s">
        <v>23</v>
      </c>
      <c r="F2" t="s">
        <v>6</v>
      </c>
      <c r="G2" t="s">
        <v>24</v>
      </c>
      <c r="I2" t="s">
        <v>25</v>
      </c>
      <c r="K2" t="s">
        <v>24</v>
      </c>
      <c r="M2" t="s">
        <v>25</v>
      </c>
      <c r="O2" t="s">
        <v>25</v>
      </c>
      <c r="Q2" t="s">
        <v>24</v>
      </c>
      <c r="S2" t="s">
        <v>24</v>
      </c>
      <c r="U2" t="s">
        <v>24</v>
      </c>
      <c r="W2" t="s">
        <v>25</v>
      </c>
    </row>
    <row r="3" spans="3:38" x14ac:dyDescent="0.3">
      <c r="D3" t="s">
        <v>22</v>
      </c>
      <c r="F3" t="s">
        <v>7</v>
      </c>
      <c r="G3">
        <v>60</v>
      </c>
      <c r="I3">
        <v>56</v>
      </c>
      <c r="K3">
        <v>51</v>
      </c>
      <c r="M3">
        <v>26</v>
      </c>
      <c r="O3">
        <v>22</v>
      </c>
      <c r="Q3">
        <v>26</v>
      </c>
      <c r="S3">
        <v>24</v>
      </c>
      <c r="U3">
        <v>55</v>
      </c>
      <c r="W3">
        <v>30</v>
      </c>
    </row>
    <row r="4" spans="3:38" x14ac:dyDescent="0.3">
      <c r="D4" t="s">
        <v>11</v>
      </c>
      <c r="E4" s="10" t="s">
        <v>21</v>
      </c>
      <c r="F4" s="10"/>
      <c r="G4" s="10">
        <v>1</v>
      </c>
      <c r="H4" s="10"/>
      <c r="I4" s="10">
        <v>2</v>
      </c>
      <c r="J4" s="10"/>
      <c r="K4" s="10">
        <v>3</v>
      </c>
      <c r="L4" s="10"/>
      <c r="M4" s="10">
        <v>4</v>
      </c>
      <c r="N4" s="10"/>
      <c r="O4" s="10">
        <v>5</v>
      </c>
      <c r="P4" s="10"/>
      <c r="Q4" s="10">
        <v>6</v>
      </c>
      <c r="R4" s="10"/>
      <c r="S4" s="10">
        <v>7</v>
      </c>
      <c r="T4" s="10"/>
      <c r="U4" s="10">
        <v>8</v>
      </c>
      <c r="V4" s="10"/>
      <c r="W4" s="14">
        <v>9</v>
      </c>
      <c r="X4" s="14"/>
      <c r="Z4" t="s">
        <v>26</v>
      </c>
      <c r="AA4" t="s">
        <v>27</v>
      </c>
      <c r="AB4" t="s">
        <v>28</v>
      </c>
      <c r="AD4">
        <v>1</v>
      </c>
      <c r="AE4">
        <v>2</v>
      </c>
      <c r="AF4">
        <v>3</v>
      </c>
      <c r="AG4">
        <v>4</v>
      </c>
      <c r="AH4">
        <v>5</v>
      </c>
      <c r="AI4">
        <v>6</v>
      </c>
      <c r="AJ4">
        <v>7</v>
      </c>
      <c r="AK4">
        <v>8</v>
      </c>
      <c r="AL4">
        <v>9</v>
      </c>
    </row>
    <row r="5" spans="3:38" x14ac:dyDescent="0.3">
      <c r="C5" s="11" t="s">
        <v>8</v>
      </c>
      <c r="D5" s="1" t="s">
        <v>9</v>
      </c>
      <c r="E5" s="1">
        <v>90</v>
      </c>
      <c r="F5" s="2">
        <f>E7*COS(RADIANS(E5))*COS(RADIANS(E6))</f>
        <v>6.1257422745431001E-17</v>
      </c>
      <c r="G5" s="1">
        <f>360-315</f>
        <v>45</v>
      </c>
      <c r="H5" s="2">
        <f>G7*COS(RADIANS(G5))*COS(RADIANS(G6))</f>
        <v>0.25000000000000006</v>
      </c>
      <c r="I5" s="1">
        <f>360-270</f>
        <v>90</v>
      </c>
      <c r="J5" s="2">
        <f>I7*COS(RADIANS(I5))*COS(RADIANS(I6))</f>
        <v>6.1257422745431001E-17</v>
      </c>
      <c r="K5" s="1">
        <f>360-270</f>
        <v>90</v>
      </c>
      <c r="L5" s="2">
        <f>K7*COS(RADIANS(K5))*COS(RADIANS(K6))</f>
        <v>6.1257422745431001E-17</v>
      </c>
      <c r="M5" s="1">
        <f>360-270</f>
        <v>90</v>
      </c>
      <c r="N5" s="2">
        <f>M7*COS(RADIANS(M5))*COS(RADIANS(M6))</f>
        <v>3.06287113727155E-17</v>
      </c>
      <c r="O5" s="1">
        <f>360-270</f>
        <v>90</v>
      </c>
      <c r="P5" s="2">
        <f>O7*COS(RADIANS(O5))*COS(RADIANS(O6))</f>
        <v>1.1512629624448876E-16</v>
      </c>
      <c r="Q5" s="1">
        <f>360-300</f>
        <v>60</v>
      </c>
      <c r="R5" s="2">
        <f>Q7*COS(RADIANS(Q5))*COS(RADIANS(Q6))</f>
        <v>0.35355339059327384</v>
      </c>
      <c r="S5" s="1">
        <f>360-270</f>
        <v>90</v>
      </c>
      <c r="T5" s="2">
        <f>S7*COS(RADIANS(S5))*COS(RADIANS(S6))</f>
        <v>2.1657769510652661E-17</v>
      </c>
      <c r="U5" s="1">
        <f>360-270</f>
        <v>90</v>
      </c>
      <c r="V5" s="2">
        <f>U7*COS(RADIANS(U5))*COS(RADIANS(U6))</f>
        <v>6.1257422745431001E-17</v>
      </c>
      <c r="W5" s="3">
        <v>90</v>
      </c>
      <c r="X5" s="2">
        <f>W7*COS(RADIANS(W5))*COS(RADIANS(W6))</f>
        <v>3.06287113727155E-17</v>
      </c>
      <c r="Z5">
        <f>AVERAGE(G5:U5)</f>
        <v>43.040236892706226</v>
      </c>
      <c r="AA5">
        <f>_xlfn.VAR.P(G5:U5)</f>
        <v>1762.5505082197301</v>
      </c>
      <c r="AB5">
        <f>_xlfn.STDEV.P(G5:U5)</f>
        <v>41.98274059920017</v>
      </c>
      <c r="AD5">
        <f>_xlfn.NORM.DIST(G5,$Z5,$AB5,FALSE)</f>
        <v>9.4921831075243396E-3</v>
      </c>
      <c r="AE5">
        <f>_xlfn.NORM.DIST(I5,$Z5,$AB5,FALSE)</f>
        <v>5.083408164394186E-3</v>
      </c>
      <c r="AF5">
        <f>_xlfn.NORM.DIST(K5,$Z5,$AB5,FALSE)</f>
        <v>5.083408164394186E-3</v>
      </c>
      <c r="AG5">
        <f>_xlfn.NORM.DIST(M5,$Z5,$AB5,FALSE)</f>
        <v>5.083408164394186E-3</v>
      </c>
      <c r="AH5">
        <f>_xlfn.NORM.DIST(O5,$Z5,$AB5,FALSE)</f>
        <v>5.083408164394186E-3</v>
      </c>
      <c r="AI5">
        <f>_xlfn.NORM.DIST(Q5,$Z5,$AB5,FALSE)</f>
        <v>8.757953982267851E-3</v>
      </c>
      <c r="AJ5">
        <f>_xlfn.NORM.DIST(S5,$Z5,$AB5,FALSE)</f>
        <v>5.083408164394186E-3</v>
      </c>
      <c r="AK5">
        <f>_xlfn.NORM.DIST(U5,$Z5,$AB5,FALSE)</f>
        <v>5.083408164394186E-3</v>
      </c>
      <c r="AL5">
        <f>_xlfn.NORM.DIST(W5,$Z5,$AB5,FALSE)</f>
        <v>5.083408164394186E-3</v>
      </c>
    </row>
    <row r="6" spans="3:38" x14ac:dyDescent="0.3">
      <c r="C6" s="12"/>
      <c r="D6" s="4" t="s">
        <v>10</v>
      </c>
      <c r="E6" s="4">
        <v>0</v>
      </c>
      <c r="F6" s="5">
        <f>E7*SIN(RADIANS(E5))*COS(RADIANS(E6))</f>
        <v>1</v>
      </c>
      <c r="G6" s="4">
        <v>45</v>
      </c>
      <c r="H6" s="5">
        <f>G7*SIN(RADIANS(G5))*COS(RADIANS(G6))</f>
        <v>0.25</v>
      </c>
      <c r="I6" s="4">
        <v>0</v>
      </c>
      <c r="J6" s="5">
        <f>I7*SIN(RADIANS(I5))*COS(RADIANS(I6))</f>
        <v>1</v>
      </c>
      <c r="K6" s="4">
        <v>0</v>
      </c>
      <c r="L6" s="5">
        <f>K7*SIN(RADIANS(K5))*COS(RADIANS(K6))</f>
        <v>1</v>
      </c>
      <c r="M6" s="4">
        <v>0</v>
      </c>
      <c r="N6" s="5">
        <f>M7*SIN(RADIANS(M5))*COS(RADIANS(M6))</f>
        <v>0.5</v>
      </c>
      <c r="O6" s="4">
        <v>20</v>
      </c>
      <c r="P6" s="5">
        <f>O7*SIN(RADIANS(O5))*COS(RADIANS(O6))</f>
        <v>1.8793852415718169</v>
      </c>
      <c r="Q6" s="4">
        <v>45</v>
      </c>
      <c r="R6" s="5">
        <f>Q7*SIN(RADIANS(Q5))*COS(RADIANS(Q6))</f>
        <v>0.61237243569579458</v>
      </c>
      <c r="S6" s="4">
        <v>45</v>
      </c>
      <c r="T6" s="5">
        <f>S7*SIN(RADIANS(S5))*COS(RADIANS(S6))</f>
        <v>0.35355339059327379</v>
      </c>
      <c r="U6" s="4">
        <v>0</v>
      </c>
      <c r="V6" s="5">
        <f>U7*SIN(RADIANS(U5))*COS(RADIANS(U6))</f>
        <v>1</v>
      </c>
      <c r="W6" s="6">
        <v>0</v>
      </c>
      <c r="X6" s="5">
        <f>W7*SIN(RADIANS(W5))*COS(RADIANS(W6))</f>
        <v>0.5</v>
      </c>
      <c r="Z6">
        <f t="shared" ref="Z6:Z34" si="0">AVERAGE(G6:U6)</f>
        <v>10.706354071190725</v>
      </c>
      <c r="AA6">
        <f>_xlfn.VAR.P(G6:U6)</f>
        <v>317.46362176138035</v>
      </c>
      <c r="AB6">
        <f t="shared" ref="AB6:AB34" si="1">_xlfn.STDEV.P(G6:U6)</f>
        <v>17.817508853972274</v>
      </c>
      <c r="AD6">
        <f t="shared" ref="AD6:AD34" si="2">_xlfn.NORM.DIST(G6,$Z6,$AB6,FALSE)</f>
        <v>3.5126443148381942E-3</v>
      </c>
      <c r="AE6">
        <f t="shared" ref="AE6:AE34" si="3">_xlfn.NORM.DIST(I6,$Z6,$AB6,FALSE)</f>
        <v>1.8692101033503366E-2</v>
      </c>
      <c r="AF6">
        <f t="shared" ref="AF6:AF34" si="4">_xlfn.NORM.DIST(K6,$Z6,$AB6,FALSE)</f>
        <v>1.8692101033503366E-2</v>
      </c>
      <c r="AG6">
        <f t="shared" ref="AG6:AG34" si="5">_xlfn.NORM.DIST(M6,$Z6,$AB6,FALSE)</f>
        <v>1.8692101033503366E-2</v>
      </c>
      <c r="AH6">
        <f t="shared" ref="AH6:AH34" si="6">_xlfn.NORM.DIST(O6,$Z6,$AB6,FALSE)</f>
        <v>1.9542681593486023E-2</v>
      </c>
      <c r="AI6">
        <f t="shared" ref="AI6:AI34" si="7">_xlfn.NORM.DIST(Q6,$Z6,$AB6,FALSE)</f>
        <v>3.5126443148381942E-3</v>
      </c>
      <c r="AJ6">
        <f t="shared" ref="AJ6:AJ34" si="8">_xlfn.NORM.DIST(S6,$Z6,$AB6,FALSE)</f>
        <v>3.5126443148381942E-3</v>
      </c>
      <c r="AK6">
        <f t="shared" ref="AK6:AK34" si="9">_xlfn.NORM.DIST(U6,$Z6,$AB6,FALSE)</f>
        <v>1.8692101033503366E-2</v>
      </c>
      <c r="AL6">
        <f t="shared" ref="AL6:AL34" si="10">_xlfn.NORM.DIST(W6,$Z6,$AB6,FALSE)</f>
        <v>1.8692101033503366E-2</v>
      </c>
    </row>
    <row r="7" spans="3:38" x14ac:dyDescent="0.3">
      <c r="C7" s="12"/>
      <c r="D7" s="4" t="s">
        <v>4</v>
      </c>
      <c r="E7" s="4">
        <v>1</v>
      </c>
      <c r="F7" s="5">
        <f>E7*SIN(RADIANS(E6))</f>
        <v>0</v>
      </c>
      <c r="G7" s="4">
        <v>0.5</v>
      </c>
      <c r="H7" s="5">
        <f>G7*SIN(RADIANS(G6))</f>
        <v>0.35355339059327373</v>
      </c>
      <c r="I7" s="4">
        <v>1</v>
      </c>
      <c r="J7" s="5">
        <f>I7*SIN(RADIANS(I6))</f>
        <v>0</v>
      </c>
      <c r="K7" s="4">
        <v>1</v>
      </c>
      <c r="L7" s="5">
        <f>K7*SIN(RADIANS(K6))</f>
        <v>0</v>
      </c>
      <c r="M7" s="4">
        <v>0.5</v>
      </c>
      <c r="N7" s="5">
        <f>M7*SIN(RADIANS(M6))</f>
        <v>0</v>
      </c>
      <c r="O7" s="4">
        <v>2</v>
      </c>
      <c r="P7" s="5">
        <f>O7*SIN(RADIANS(O6))</f>
        <v>0.68404028665133743</v>
      </c>
      <c r="Q7" s="4">
        <v>1</v>
      </c>
      <c r="R7" s="5">
        <f>Q7*SIN(RADIANS(Q6))</f>
        <v>0.70710678118654746</v>
      </c>
      <c r="S7" s="4">
        <v>0.5</v>
      </c>
      <c r="T7" s="5">
        <f>S7*SIN(RADIANS(S6))</f>
        <v>0.35355339059327373</v>
      </c>
      <c r="U7" s="4">
        <v>1</v>
      </c>
      <c r="V7" s="5">
        <f>U7*SIN(RADIANS(U6))</f>
        <v>0</v>
      </c>
      <c r="W7" s="6">
        <v>0.5</v>
      </c>
      <c r="X7" s="5">
        <f>W7*SIN(RADIANS(W6))</f>
        <v>0</v>
      </c>
      <c r="Z7">
        <f t="shared" si="0"/>
        <v>0.63988358993496219</v>
      </c>
      <c r="AA7">
        <f t="shared" ref="AA7:AA34" si="11">_xlfn.VAR.P(G7:U7)</f>
        <v>0.25507639891608141</v>
      </c>
      <c r="AB7">
        <f t="shared" si="1"/>
        <v>0.50505088745202831</v>
      </c>
      <c r="AD7">
        <f t="shared" si="2"/>
        <v>0.76018120858718652</v>
      </c>
      <c r="AE7">
        <f t="shared" si="3"/>
        <v>0.6125968038701618</v>
      </c>
      <c r="AF7">
        <f t="shared" si="4"/>
        <v>0.6125968038701618</v>
      </c>
      <c r="AG7">
        <f t="shared" si="5"/>
        <v>0.76018120858718652</v>
      </c>
      <c r="AH7">
        <f t="shared" si="6"/>
        <v>2.1024989559742729E-2</v>
      </c>
      <c r="AI7">
        <f t="shared" si="7"/>
        <v>0.6125968038701618</v>
      </c>
      <c r="AJ7">
        <f t="shared" si="8"/>
        <v>0.76018120858718652</v>
      </c>
      <c r="AK7">
        <f t="shared" si="9"/>
        <v>0.6125968038701618</v>
      </c>
      <c r="AL7">
        <f t="shared" si="10"/>
        <v>0.76018120858718652</v>
      </c>
    </row>
    <row r="8" spans="3:38" x14ac:dyDescent="0.3">
      <c r="C8" s="11" t="s">
        <v>12</v>
      </c>
      <c r="D8" s="1" t="s">
        <v>9</v>
      </c>
      <c r="E8" s="1">
        <f>360-270</f>
        <v>90</v>
      </c>
      <c r="F8" s="2">
        <f>E10*COS(RADIANS(E8))*COS(RADIANS(E9))</f>
        <v>1.22514845490862E-16</v>
      </c>
      <c r="G8" s="1">
        <f>360-90</f>
        <v>270</v>
      </c>
      <c r="H8" s="2">
        <f>G10*COS(RADIANS(G8))*COS(RADIANS(G9))</f>
        <v>-1.83772268236293E-15</v>
      </c>
      <c r="I8" s="1">
        <f>360-270</f>
        <v>90</v>
      </c>
      <c r="J8" s="2">
        <f>I10*COS(RADIANS(I8))*COS(RADIANS(I9))</f>
        <v>3.06287113727155E-17</v>
      </c>
      <c r="K8" s="1">
        <f>360-135</f>
        <v>225</v>
      </c>
      <c r="L8" s="2">
        <f>K10*COS(RADIANS(K8))*COS(RADIANS(K9))</f>
        <v>-5.7922796533956937</v>
      </c>
      <c r="M8" s="1">
        <f>360-135</f>
        <v>225</v>
      </c>
      <c r="N8" s="2">
        <f>M10*COS(RADIANS(M8))*COS(RADIANS(M9))</f>
        <v>-4.2866070498705628</v>
      </c>
      <c r="O8" s="1">
        <f>360-120</f>
        <v>240</v>
      </c>
      <c r="P8" s="2">
        <f>O10*COS(RADIANS(O8))*COS(RADIANS(O9))</f>
        <v>-0.43301270189221974</v>
      </c>
      <c r="Q8" s="1">
        <f>360-110</f>
        <v>250</v>
      </c>
      <c r="R8" s="2">
        <f>Q10*COS(RADIANS(Q8))*COS(RADIANS(Q9))</f>
        <v>-1.2855752193730781</v>
      </c>
      <c r="S8" s="1">
        <f>360-90</f>
        <v>270</v>
      </c>
      <c r="T8" s="2">
        <f>S10*COS(RADIANS(S8))*COS(RADIANS(S9))</f>
        <v>-1.2994661706391596E-15</v>
      </c>
      <c r="U8" s="1">
        <f>360-60</f>
        <v>300</v>
      </c>
      <c r="V8" s="2">
        <f>U10*COS(RADIANS(U8))*COS(RADIANS(U9))</f>
        <v>0.8550503583141722</v>
      </c>
      <c r="W8" s="3">
        <v>270</v>
      </c>
      <c r="X8" s="2">
        <f>W10*COS(RADIANS(W8))*COS(RADIANS(W9))</f>
        <v>-6.4973308531957978E-17</v>
      </c>
      <c r="Z8">
        <f t="shared" si="0"/>
        <v>123.88016835836456</v>
      </c>
      <c r="AA8">
        <f t="shared" si="11"/>
        <v>15673.954934651772</v>
      </c>
      <c r="AB8">
        <f t="shared" si="1"/>
        <v>125.19566659693847</v>
      </c>
      <c r="AD8">
        <f t="shared" si="2"/>
        <v>1.6125885658760746E-3</v>
      </c>
      <c r="AE8">
        <f t="shared" si="3"/>
        <v>3.0719788145043693E-3</v>
      </c>
      <c r="AF8">
        <f t="shared" si="4"/>
        <v>2.2996428400371949E-3</v>
      </c>
      <c r="AG8">
        <f t="shared" si="5"/>
        <v>2.2996428400371949E-3</v>
      </c>
      <c r="AH8">
        <f t="shared" si="6"/>
        <v>2.072601270824836E-3</v>
      </c>
      <c r="AI8">
        <f t="shared" si="7"/>
        <v>1.9184736365041775E-3</v>
      </c>
      <c r="AJ8">
        <f t="shared" si="8"/>
        <v>1.6125885658760746E-3</v>
      </c>
      <c r="AK8">
        <f t="shared" si="9"/>
        <v>1.1846611903588561E-3</v>
      </c>
      <c r="AL8">
        <f t="shared" si="10"/>
        <v>1.6125885658760746E-3</v>
      </c>
    </row>
    <row r="9" spans="3:38" x14ac:dyDescent="0.3">
      <c r="C9" s="12"/>
      <c r="D9" s="4" t="s">
        <v>10</v>
      </c>
      <c r="E9" s="4">
        <v>0</v>
      </c>
      <c r="F9" s="5">
        <f>E10*SIN(RADIANS(E8))*COS(RADIANS(E9))</f>
        <v>2</v>
      </c>
      <c r="G9" s="4">
        <v>0</v>
      </c>
      <c r="H9" s="5">
        <f>G10*SIN(RADIANS(G8))*COS(RADIANS(G9))</f>
        <v>-10</v>
      </c>
      <c r="I9" s="4">
        <v>0</v>
      </c>
      <c r="J9" s="5">
        <f>I10*SIN(RADIANS(I8))*COS(RADIANS(I9))</f>
        <v>0.5</v>
      </c>
      <c r="K9" s="4">
        <v>-35</v>
      </c>
      <c r="L9" s="5">
        <f>K10*SIN(RADIANS(K8))*COS(RADIANS(K9))</f>
        <v>-5.792279653395692</v>
      </c>
      <c r="M9" s="4">
        <v>-30</v>
      </c>
      <c r="N9" s="5">
        <f>M10*SIN(RADIANS(M8))*COS(RADIANS(M9))</f>
        <v>-4.2866070498705611</v>
      </c>
      <c r="O9" s="4">
        <v>-30</v>
      </c>
      <c r="P9" s="5">
        <f>O10*SIN(RADIANS(O8))*COS(RADIANS(O9))</f>
        <v>-0.74999999999999978</v>
      </c>
      <c r="Q9" s="4">
        <v>-20</v>
      </c>
      <c r="R9" s="5">
        <f>Q10*SIN(RADIANS(Q8))*COS(RADIANS(Q9))</f>
        <v>-3.5320888862379562</v>
      </c>
      <c r="S9" s="4">
        <v>45</v>
      </c>
      <c r="T9" s="5">
        <f>S10*SIN(RADIANS(S8))*COS(RADIANS(S9))</f>
        <v>-7.0710678118654755</v>
      </c>
      <c r="U9" s="4">
        <v>70</v>
      </c>
      <c r="V9" s="5">
        <f>U10*SIN(RADIANS(U8))*COS(RADIANS(U9))</f>
        <v>-1.4809906636301196</v>
      </c>
      <c r="W9" s="6">
        <v>45</v>
      </c>
      <c r="X9" s="5">
        <f>W10*SIN(RADIANS(W8))*COS(RADIANS(W9))</f>
        <v>-0.35355339059327379</v>
      </c>
      <c r="Z9">
        <f t="shared" si="0"/>
        <v>-2.0621362267579779</v>
      </c>
      <c r="AA9">
        <f t="shared" si="11"/>
        <v>700.09517121452086</v>
      </c>
      <c r="AB9">
        <f t="shared" si="1"/>
        <v>26.459311616414379</v>
      </c>
      <c r="AD9">
        <f t="shared" si="2"/>
        <v>1.5031854513632025E-2</v>
      </c>
      <c r="AE9">
        <f t="shared" si="3"/>
        <v>1.5031854513632025E-2</v>
      </c>
      <c r="AF9">
        <f t="shared" si="4"/>
        <v>6.947510030733183E-3</v>
      </c>
      <c r="AG9">
        <f t="shared" si="5"/>
        <v>8.6345110331321907E-3</v>
      </c>
      <c r="AH9">
        <f t="shared" si="6"/>
        <v>8.6345110331321907E-3</v>
      </c>
      <c r="AI9">
        <f t="shared" si="7"/>
        <v>1.1982009380764675E-2</v>
      </c>
      <c r="AJ9">
        <f t="shared" si="8"/>
        <v>3.0999679137472761E-3</v>
      </c>
      <c r="AK9">
        <f t="shared" si="9"/>
        <v>3.6952450741414063E-4</v>
      </c>
      <c r="AL9">
        <f t="shared" si="10"/>
        <v>3.0999679137472761E-3</v>
      </c>
    </row>
    <row r="10" spans="3:38" x14ac:dyDescent="0.3">
      <c r="C10" s="13"/>
      <c r="D10" s="7" t="s">
        <v>4</v>
      </c>
      <c r="E10" s="7">
        <v>2</v>
      </c>
      <c r="F10" s="8">
        <f>E10*SIN(RADIANS(E9))</f>
        <v>0</v>
      </c>
      <c r="G10" s="7">
        <v>10</v>
      </c>
      <c r="H10" s="8">
        <f>G10*SIN(RADIANS(G9))</f>
        <v>0</v>
      </c>
      <c r="I10" s="7">
        <v>0.5</v>
      </c>
      <c r="J10" s="8">
        <f>I10*SIN(RADIANS(I9))</f>
        <v>0</v>
      </c>
      <c r="K10" s="7">
        <v>10</v>
      </c>
      <c r="L10" s="8">
        <f>K10*SIN(RADIANS(K9))</f>
        <v>-5.7357643635104605</v>
      </c>
      <c r="M10" s="7">
        <v>7</v>
      </c>
      <c r="N10" s="8">
        <f>M10*SIN(RADIANS(M9))</f>
        <v>-3.4999999999999996</v>
      </c>
      <c r="O10" s="7">
        <v>1</v>
      </c>
      <c r="P10" s="8">
        <f>O10*SIN(RADIANS(O9))</f>
        <v>-0.49999999999999994</v>
      </c>
      <c r="Q10" s="7">
        <v>4</v>
      </c>
      <c r="R10" s="8">
        <f>Q10*SIN(RADIANS(Q9))</f>
        <v>-1.3680805733026749</v>
      </c>
      <c r="S10" s="7">
        <v>10</v>
      </c>
      <c r="T10" s="8">
        <f>S10*SIN(RADIANS(S9))</f>
        <v>7.0710678118654746</v>
      </c>
      <c r="U10" s="7">
        <v>5</v>
      </c>
      <c r="V10" s="8">
        <f>U10*SIN(RADIANS(U9))</f>
        <v>4.6984631039295417</v>
      </c>
      <c r="W10" s="9">
        <v>0.5</v>
      </c>
      <c r="X10" s="8">
        <f>W10*SIN(RADIANS(W9))</f>
        <v>0.35355339059327373</v>
      </c>
      <c r="Z10">
        <f t="shared" si="0"/>
        <v>2.8978148583368224</v>
      </c>
      <c r="AA10">
        <f t="shared" si="11"/>
        <v>24.170711532719988</v>
      </c>
      <c r="AB10">
        <f t="shared" si="1"/>
        <v>4.9163717854450333</v>
      </c>
      <c r="AD10">
        <f t="shared" si="2"/>
        <v>2.8583024053185701E-2</v>
      </c>
      <c r="AE10">
        <f t="shared" si="3"/>
        <v>7.2046398176726464E-2</v>
      </c>
      <c r="AF10">
        <f t="shared" si="4"/>
        <v>2.8583024053185701E-2</v>
      </c>
      <c r="AG10">
        <f t="shared" si="5"/>
        <v>5.7290812481743496E-2</v>
      </c>
      <c r="AH10">
        <f t="shared" si="6"/>
        <v>7.5319603754372647E-2</v>
      </c>
      <c r="AI10">
        <f t="shared" si="7"/>
        <v>7.9131900930018512E-2</v>
      </c>
      <c r="AJ10">
        <f t="shared" si="8"/>
        <v>2.8583024053185701E-2</v>
      </c>
      <c r="AK10">
        <f t="shared" si="9"/>
        <v>7.4056615171642637E-2</v>
      </c>
      <c r="AL10">
        <f t="shared" si="10"/>
        <v>7.2046398176726464E-2</v>
      </c>
    </row>
    <row r="11" spans="3:38" x14ac:dyDescent="0.3">
      <c r="C11" s="11" t="s">
        <v>13</v>
      </c>
      <c r="D11" s="1" t="s">
        <v>9</v>
      </c>
      <c r="E11" s="1">
        <f>360-180</f>
        <v>180</v>
      </c>
      <c r="F11" s="2">
        <f>E13*COS(RADIANS(E11))*COS(RADIANS(E12))</f>
        <v>-1</v>
      </c>
      <c r="G11" s="1">
        <v>0</v>
      </c>
      <c r="H11" s="2">
        <f>G13*COS(RADIANS(G11))*COS(RADIANS(G12))</f>
        <v>1</v>
      </c>
      <c r="I11" s="1">
        <f>360-315</f>
        <v>45</v>
      </c>
      <c r="J11" s="2">
        <f>I13*COS(RADIANS(I11))*COS(RADIANS(I12))</f>
        <v>0.50000000000000011</v>
      </c>
      <c r="K11" s="1">
        <v>0</v>
      </c>
      <c r="L11" s="2">
        <f>K13*COS(RADIANS(K11))*COS(RADIANS(K12))</f>
        <v>1</v>
      </c>
      <c r="M11" s="1">
        <v>0</v>
      </c>
      <c r="N11" s="2">
        <f>M13*COS(RADIANS(M11))*COS(RADIANS(M12))</f>
        <v>1</v>
      </c>
      <c r="O11" s="1">
        <v>0</v>
      </c>
      <c r="P11" s="2">
        <f>O13*COS(RADIANS(O11))*COS(RADIANS(O12))</f>
        <v>1</v>
      </c>
      <c r="Q11" s="1">
        <v>0</v>
      </c>
      <c r="R11" s="2">
        <f>Q13*COS(RADIANS(Q11))*COS(RADIANS(Q12))</f>
        <v>6.1257422745431001E-17</v>
      </c>
      <c r="S11" s="1">
        <v>0</v>
      </c>
      <c r="T11" s="2">
        <f>S13*COS(RADIANS(S11))*COS(RADIANS(S12))</f>
        <v>1</v>
      </c>
      <c r="U11" s="1">
        <v>0</v>
      </c>
      <c r="V11" s="2">
        <f>U13*COS(RADIANS(U11))*COS(RADIANS(U12))</f>
        <v>1</v>
      </c>
      <c r="W11" s="3">
        <v>270</v>
      </c>
      <c r="X11" s="2">
        <f>W13*COS(RADIANS(W11))*COS(RADIANS(W12))</f>
        <v>-5.6287077621186709E-32</v>
      </c>
      <c r="Z11">
        <f t="shared" si="0"/>
        <v>3.3666666666666667</v>
      </c>
      <c r="AA11">
        <f t="shared" si="11"/>
        <v>124.01555555555555</v>
      </c>
      <c r="AB11">
        <f t="shared" si="1"/>
        <v>11.136227168819589</v>
      </c>
      <c r="AD11">
        <f t="shared" si="2"/>
        <v>3.4223603627440216E-2</v>
      </c>
      <c r="AE11">
        <f t="shared" si="3"/>
        <v>3.3049069369589427E-5</v>
      </c>
      <c r="AF11">
        <f t="shared" si="4"/>
        <v>3.4223603627440216E-2</v>
      </c>
      <c r="AG11">
        <f t="shared" si="5"/>
        <v>3.4223603627440216E-2</v>
      </c>
      <c r="AH11">
        <f t="shared" si="6"/>
        <v>3.4223603627440216E-2</v>
      </c>
      <c r="AI11">
        <f t="shared" si="7"/>
        <v>3.4223603627440216E-2</v>
      </c>
      <c r="AJ11">
        <f t="shared" si="8"/>
        <v>3.4223603627440216E-2</v>
      </c>
      <c r="AK11">
        <f t="shared" si="9"/>
        <v>3.4223603627440216E-2</v>
      </c>
      <c r="AL11">
        <f t="shared" si="10"/>
        <v>1.180414670264021E-126</v>
      </c>
    </row>
    <row r="12" spans="3:38" x14ac:dyDescent="0.3">
      <c r="C12" s="12"/>
      <c r="D12" s="4" t="s">
        <v>10</v>
      </c>
      <c r="E12" s="4">
        <v>0</v>
      </c>
      <c r="F12" s="5">
        <f>E13*SIN(RADIANS(E11))*COS(RADIANS(E12))</f>
        <v>1.22514845490862E-16</v>
      </c>
      <c r="G12" s="4">
        <v>0</v>
      </c>
      <c r="H12" s="5">
        <f>G13*SIN(RADIANS(G11))*COS(RADIANS(G12))</f>
        <v>0</v>
      </c>
      <c r="I12" s="4">
        <v>45</v>
      </c>
      <c r="J12" s="5">
        <f>I13*SIN(RADIANS(I11))*COS(RADIANS(I12))</f>
        <v>0.5</v>
      </c>
      <c r="K12" s="4">
        <v>0</v>
      </c>
      <c r="L12" s="5">
        <f>K13*SIN(RADIANS(K11))*COS(RADIANS(K12))</f>
        <v>0</v>
      </c>
      <c r="M12" s="4">
        <v>0</v>
      </c>
      <c r="N12" s="5">
        <f>M13*SIN(RADIANS(M11))*COS(RADIANS(M12))</f>
        <v>0</v>
      </c>
      <c r="O12" s="4">
        <v>0</v>
      </c>
      <c r="P12" s="5">
        <f>O13*SIN(RADIANS(O11))*COS(RADIANS(O12))</f>
        <v>0</v>
      </c>
      <c r="Q12" s="4">
        <v>90</v>
      </c>
      <c r="R12" s="5">
        <f>Q13*SIN(RADIANS(Q11))*COS(RADIANS(Q12))</f>
        <v>0</v>
      </c>
      <c r="S12" s="4">
        <v>0</v>
      </c>
      <c r="T12" s="5">
        <f>S13*SIN(RADIANS(S11))*COS(RADIANS(S12))</f>
        <v>0</v>
      </c>
      <c r="U12" s="4">
        <v>0</v>
      </c>
      <c r="V12" s="5">
        <f>U13*SIN(RADIANS(U11))*COS(RADIANS(U12))</f>
        <v>0</v>
      </c>
      <c r="W12" s="6">
        <v>90</v>
      </c>
      <c r="X12" s="5">
        <f>W13*SIN(RADIANS(W11))*COS(RADIANS(W12))</f>
        <v>-3.06287113727155E-16</v>
      </c>
      <c r="Z12">
        <f t="shared" si="0"/>
        <v>9.0333333333333332</v>
      </c>
      <c r="AA12">
        <f t="shared" si="11"/>
        <v>593.41555555555556</v>
      </c>
      <c r="AB12">
        <f t="shared" si="1"/>
        <v>24.360122240160365</v>
      </c>
      <c r="AD12">
        <f t="shared" si="2"/>
        <v>1.5288697524449243E-2</v>
      </c>
      <c r="AE12">
        <f t="shared" si="3"/>
        <v>5.5063778662735232E-3</v>
      </c>
      <c r="AF12">
        <f t="shared" si="4"/>
        <v>1.5288697524449243E-2</v>
      </c>
      <c r="AG12">
        <f t="shared" si="5"/>
        <v>1.5288697524449243E-2</v>
      </c>
      <c r="AH12">
        <f t="shared" si="6"/>
        <v>1.5288697524449243E-2</v>
      </c>
      <c r="AI12">
        <f t="shared" si="7"/>
        <v>6.536631405690308E-5</v>
      </c>
      <c r="AJ12">
        <f t="shared" si="8"/>
        <v>1.5288697524449243E-2</v>
      </c>
      <c r="AK12">
        <f t="shared" si="9"/>
        <v>1.5288697524449243E-2</v>
      </c>
      <c r="AL12">
        <f t="shared" si="10"/>
        <v>6.536631405690308E-5</v>
      </c>
    </row>
    <row r="13" spans="3:38" x14ac:dyDescent="0.3">
      <c r="C13" s="13"/>
      <c r="D13" s="7" t="s">
        <v>4</v>
      </c>
      <c r="E13" s="7">
        <v>1</v>
      </c>
      <c r="F13" s="8">
        <f>E13*SIN(RADIANS(E12))</f>
        <v>0</v>
      </c>
      <c r="G13" s="7">
        <v>1</v>
      </c>
      <c r="H13" s="8">
        <f>G13*SIN(RADIANS(G12))</f>
        <v>0</v>
      </c>
      <c r="I13" s="7">
        <v>1</v>
      </c>
      <c r="J13" s="8">
        <f>I13*SIN(RADIANS(I12))</f>
        <v>0.70710678118654746</v>
      </c>
      <c r="K13" s="7">
        <v>1</v>
      </c>
      <c r="L13" s="8">
        <f>K13*SIN(RADIANS(K12))</f>
        <v>0</v>
      </c>
      <c r="M13" s="7">
        <v>1</v>
      </c>
      <c r="N13" s="8">
        <f>M13*SIN(RADIANS(M12))</f>
        <v>0</v>
      </c>
      <c r="O13" s="7">
        <v>1</v>
      </c>
      <c r="P13" s="8">
        <f>O13*SIN(RADIANS(O12))</f>
        <v>0</v>
      </c>
      <c r="Q13" s="7">
        <v>1</v>
      </c>
      <c r="R13" s="8">
        <f>Q13*SIN(RADIANS(Q12))</f>
        <v>1</v>
      </c>
      <c r="S13" s="7">
        <v>1</v>
      </c>
      <c r="T13" s="8">
        <f>S13*SIN(RADIANS(S12))</f>
        <v>0</v>
      </c>
      <c r="U13" s="7">
        <v>1</v>
      </c>
      <c r="V13" s="8">
        <f>U13*SIN(RADIANS(U12))</f>
        <v>0</v>
      </c>
      <c r="W13" s="9">
        <v>5</v>
      </c>
      <c r="X13" s="8">
        <f>W13*SIN(RADIANS(W12))</f>
        <v>5</v>
      </c>
      <c r="Z13">
        <f t="shared" si="0"/>
        <v>0.6471404520791032</v>
      </c>
      <c r="AA13">
        <f t="shared" si="11"/>
        <v>0.21454256861618728</v>
      </c>
      <c r="AB13">
        <f t="shared" si="1"/>
        <v>0.46318740118464719</v>
      </c>
      <c r="AD13">
        <f t="shared" si="2"/>
        <v>0.64436485449934</v>
      </c>
      <c r="AE13">
        <f t="shared" si="3"/>
        <v>0.64436485449934</v>
      </c>
      <c r="AF13">
        <f t="shared" si="4"/>
        <v>0.64436485449934</v>
      </c>
      <c r="AG13">
        <f t="shared" si="5"/>
        <v>0.64436485449934</v>
      </c>
      <c r="AH13">
        <f t="shared" si="6"/>
        <v>0.64436485449934</v>
      </c>
      <c r="AI13">
        <f t="shared" si="7"/>
        <v>0.64436485449934</v>
      </c>
      <c r="AJ13">
        <f t="shared" si="8"/>
        <v>0.64436485449934</v>
      </c>
      <c r="AK13">
        <f t="shared" si="9"/>
        <v>0.64436485449934</v>
      </c>
      <c r="AL13">
        <f t="shared" si="10"/>
        <v>5.7244626583160804E-20</v>
      </c>
    </row>
    <row r="14" spans="3:38" x14ac:dyDescent="0.3">
      <c r="C14" s="11" t="s">
        <v>14</v>
      </c>
      <c r="D14" s="1" t="s">
        <v>9</v>
      </c>
      <c r="E14" s="1">
        <f>360-180</f>
        <v>180</v>
      </c>
      <c r="F14" s="2">
        <f>E16*COS(RADIANS(E14))*COS(RADIANS(E15))</f>
        <v>-0.86602540378443871</v>
      </c>
      <c r="G14" s="1">
        <v>0</v>
      </c>
      <c r="H14" s="2">
        <f>G16*COS(RADIANS(G14))*COS(RADIANS(G15))</f>
        <v>0.70710678118654757</v>
      </c>
      <c r="I14" s="1">
        <v>0</v>
      </c>
      <c r="J14" s="2">
        <f>I16*COS(RADIANS(I14))*COS(RADIANS(I15))</f>
        <v>0.35355339059327379</v>
      </c>
      <c r="K14" s="1">
        <v>0</v>
      </c>
      <c r="L14" s="2">
        <f>K16*COS(RADIANS(K14))*COS(RADIANS(K15))</f>
        <v>1</v>
      </c>
      <c r="M14" s="1">
        <f>360-180</f>
        <v>180</v>
      </c>
      <c r="N14" s="2">
        <f>M16*COS(RADIANS(M14))*COS(RADIANS(M15))</f>
        <v>-1</v>
      </c>
      <c r="O14" s="1">
        <v>0</v>
      </c>
      <c r="P14" s="2">
        <f>O16*COS(RADIANS(O14))*COS(RADIANS(O15))</f>
        <v>3.9847787923669822</v>
      </c>
      <c r="Q14" s="1">
        <f>360-30</f>
        <v>330</v>
      </c>
      <c r="R14" s="2">
        <f>Q16*COS(RADIANS(Q14))*COS(RADIANS(Q15))</f>
        <v>0.61237243569579436</v>
      </c>
      <c r="S14" s="1">
        <v>0</v>
      </c>
      <c r="T14" s="2">
        <f>S16*COS(RADIANS(S14))*COS(RADIANS(S15))</f>
        <v>1</v>
      </c>
      <c r="U14" s="1">
        <v>0</v>
      </c>
      <c r="V14" s="2">
        <f>U16*COS(RADIANS(U14))*COS(RADIANS(U15))</f>
        <v>1</v>
      </c>
      <c r="W14" s="3">
        <v>270</v>
      </c>
      <c r="X14" s="2">
        <f>W16*COS(RADIANS(W14))*COS(RADIANS(W15))</f>
        <v>-5.6287077621186709E-32</v>
      </c>
      <c r="Z14">
        <f t="shared" si="0"/>
        <v>34.443854093322834</v>
      </c>
      <c r="AA14">
        <f t="shared" si="11"/>
        <v>8234.9461459994945</v>
      </c>
      <c r="AB14">
        <f t="shared" si="1"/>
        <v>90.746604046650106</v>
      </c>
      <c r="AD14">
        <f t="shared" si="2"/>
        <v>4.0906852218090886E-3</v>
      </c>
      <c r="AE14">
        <f t="shared" si="3"/>
        <v>4.0906852218090886E-3</v>
      </c>
      <c r="AF14">
        <f t="shared" si="4"/>
        <v>4.0906852218090886E-3</v>
      </c>
      <c r="AG14">
        <f t="shared" si="5"/>
        <v>1.2145365497184635E-3</v>
      </c>
      <c r="AH14">
        <f t="shared" si="6"/>
        <v>4.0906852218090886E-3</v>
      </c>
      <c r="AI14">
        <f t="shared" si="7"/>
        <v>2.1860370536826845E-5</v>
      </c>
      <c r="AJ14">
        <f t="shared" si="8"/>
        <v>4.0906852218090886E-3</v>
      </c>
      <c r="AK14">
        <f t="shared" si="9"/>
        <v>4.0906852218090886E-3</v>
      </c>
      <c r="AL14">
        <f t="shared" si="10"/>
        <v>1.5133915736616416E-4</v>
      </c>
    </row>
    <row r="15" spans="3:38" x14ac:dyDescent="0.3">
      <c r="C15" s="12"/>
      <c r="D15" s="4" t="s">
        <v>10</v>
      </c>
      <c r="E15" s="4">
        <v>-30</v>
      </c>
      <c r="F15" s="5">
        <f>E16*SIN(RADIANS(E14))*COS(RADIANS(E15))</f>
        <v>1.0610096853581189E-16</v>
      </c>
      <c r="G15" s="4">
        <v>45</v>
      </c>
      <c r="H15" s="5">
        <f>G16*SIN(RADIANS(G14))*COS(RADIANS(G15))</f>
        <v>0</v>
      </c>
      <c r="I15" s="4">
        <v>45</v>
      </c>
      <c r="J15" s="5">
        <f>I16*SIN(RADIANS(I14))*COS(RADIANS(I15))</f>
        <v>0</v>
      </c>
      <c r="K15" s="4">
        <v>0</v>
      </c>
      <c r="L15" s="5">
        <f>K16*SIN(RADIANS(K14))*COS(RADIANS(K15))</f>
        <v>0</v>
      </c>
      <c r="M15" s="4">
        <v>0</v>
      </c>
      <c r="N15" s="5">
        <f>M16*SIN(RADIANS(M14))*COS(RADIANS(M15))</f>
        <v>1.22514845490862E-16</v>
      </c>
      <c r="O15" s="4">
        <v>5</v>
      </c>
      <c r="P15" s="5">
        <f>O16*SIN(RADIANS(O14))*COS(RADIANS(O15))</f>
        <v>0</v>
      </c>
      <c r="Q15" s="4">
        <v>45</v>
      </c>
      <c r="R15" s="5">
        <f>Q16*SIN(RADIANS(Q14))*COS(RADIANS(Q15))</f>
        <v>-0.35355339059327412</v>
      </c>
      <c r="S15" s="4">
        <v>0</v>
      </c>
      <c r="T15" s="5">
        <f>S16*SIN(RADIANS(S14))*COS(RADIANS(S15))</f>
        <v>0</v>
      </c>
      <c r="U15" s="4">
        <v>0</v>
      </c>
      <c r="V15" s="5">
        <f>U16*SIN(RADIANS(U14))*COS(RADIANS(U15))</f>
        <v>0</v>
      </c>
      <c r="W15" s="6">
        <v>90</v>
      </c>
      <c r="X15" s="5">
        <f>W16*SIN(RADIANS(W14))*COS(RADIANS(W15))</f>
        <v>-3.06287113727155E-16</v>
      </c>
      <c r="Z15">
        <f t="shared" si="0"/>
        <v>9.3097631072937812</v>
      </c>
      <c r="AA15">
        <f t="shared" si="11"/>
        <v>320.00331088607163</v>
      </c>
      <c r="AB15">
        <f t="shared" si="1"/>
        <v>17.888636361837971</v>
      </c>
      <c r="AD15">
        <f t="shared" si="2"/>
        <v>3.0476478301222081E-3</v>
      </c>
      <c r="AE15">
        <f t="shared" si="3"/>
        <v>3.0476478301222081E-3</v>
      </c>
      <c r="AF15">
        <f t="shared" si="4"/>
        <v>1.9476876892453809E-2</v>
      </c>
      <c r="AG15">
        <f t="shared" si="5"/>
        <v>1.9476876892453809E-2</v>
      </c>
      <c r="AH15">
        <f t="shared" si="6"/>
        <v>2.1663512836324218E-2</v>
      </c>
      <c r="AI15">
        <f t="shared" si="7"/>
        <v>3.0476478301222081E-3</v>
      </c>
      <c r="AJ15">
        <f t="shared" si="8"/>
        <v>1.9476876892453809E-2</v>
      </c>
      <c r="AK15">
        <f t="shared" si="9"/>
        <v>1.9476876892453809E-2</v>
      </c>
      <c r="AL15">
        <f t="shared" si="10"/>
        <v>8.5146913316109219E-7</v>
      </c>
    </row>
    <row r="16" spans="3:38" x14ac:dyDescent="0.3">
      <c r="C16" s="13"/>
      <c r="D16" s="7" t="s">
        <v>4</v>
      </c>
      <c r="E16" s="7">
        <v>1</v>
      </c>
      <c r="F16" s="8">
        <f>E16*SIN(RADIANS(E15))</f>
        <v>-0.49999999999999994</v>
      </c>
      <c r="G16" s="7">
        <v>1</v>
      </c>
      <c r="H16" s="8">
        <f>G16*SIN(RADIANS(G15))</f>
        <v>0.70710678118654746</v>
      </c>
      <c r="I16" s="7">
        <v>0.5</v>
      </c>
      <c r="J16" s="8">
        <f>I16*SIN(RADIANS(I15))</f>
        <v>0.35355339059327373</v>
      </c>
      <c r="K16" s="7">
        <v>1</v>
      </c>
      <c r="L16" s="8">
        <f>K16*SIN(RADIANS(K15))</f>
        <v>0</v>
      </c>
      <c r="M16" s="7">
        <v>1</v>
      </c>
      <c r="N16" s="8">
        <f>M16*SIN(RADIANS(M15))</f>
        <v>0</v>
      </c>
      <c r="O16" s="7">
        <v>4</v>
      </c>
      <c r="P16" s="8">
        <f>O16*SIN(RADIANS(O15))</f>
        <v>0.34862297099063266</v>
      </c>
      <c r="Q16" s="7">
        <v>1</v>
      </c>
      <c r="R16" s="8">
        <f>Q16*SIN(RADIANS(Q15))</f>
        <v>0.70710678118654746</v>
      </c>
      <c r="S16" s="7">
        <v>1</v>
      </c>
      <c r="T16" s="8">
        <f>S16*SIN(RADIANS(S15))</f>
        <v>0</v>
      </c>
      <c r="U16" s="7">
        <v>1</v>
      </c>
      <c r="V16" s="8">
        <f>U16*SIN(RADIANS(U15))</f>
        <v>0</v>
      </c>
      <c r="W16" s="9">
        <v>5</v>
      </c>
      <c r="X16" s="8">
        <f>W16*SIN(RADIANS(W15))</f>
        <v>5</v>
      </c>
      <c r="Z16">
        <f t="shared" si="0"/>
        <v>0.84109266159713347</v>
      </c>
      <c r="AA16">
        <f t="shared" si="11"/>
        <v>0.85899899966760562</v>
      </c>
      <c r="AB16">
        <f t="shared" si="1"/>
        <v>0.9268219892015972</v>
      </c>
      <c r="AD16">
        <f t="shared" si="2"/>
        <v>0.42416064758525918</v>
      </c>
      <c r="AE16">
        <f t="shared" si="3"/>
        <v>0.40225640299735627</v>
      </c>
      <c r="AF16">
        <f t="shared" si="4"/>
        <v>0.42416064758525918</v>
      </c>
      <c r="AG16">
        <f t="shared" si="5"/>
        <v>0.42416064758525918</v>
      </c>
      <c r="AH16">
        <f t="shared" si="6"/>
        <v>1.2923763913264919E-3</v>
      </c>
      <c r="AI16">
        <f t="shared" si="7"/>
        <v>0.42416064758525918</v>
      </c>
      <c r="AJ16">
        <f t="shared" si="8"/>
        <v>0.42416064758525918</v>
      </c>
      <c r="AK16">
        <f t="shared" si="9"/>
        <v>0.42416064758525918</v>
      </c>
      <c r="AL16">
        <f t="shared" si="10"/>
        <v>1.8260434803859148E-5</v>
      </c>
    </row>
    <row r="17" spans="3:38" x14ac:dyDescent="0.3">
      <c r="C17" s="11" t="s">
        <v>15</v>
      </c>
      <c r="D17" s="1" t="s">
        <v>9</v>
      </c>
      <c r="E17" s="1">
        <v>0</v>
      </c>
      <c r="F17" s="2">
        <f>E19*COS(RADIANS(E17))*COS(RADIANS(E18))</f>
        <v>0.86602540378443871</v>
      </c>
      <c r="G17" s="1">
        <f>360-180</f>
        <v>180</v>
      </c>
      <c r="H17" s="2">
        <f>G19*COS(RADIANS(G17))*COS(RADIANS(G18))</f>
        <v>-0.70710678118654757</v>
      </c>
      <c r="I17" s="1">
        <v>0</v>
      </c>
      <c r="J17" s="2">
        <f>I19*COS(RADIANS(I17))*COS(RADIANS(I18))</f>
        <v>1.915111107797445</v>
      </c>
      <c r="K17" s="1">
        <v>0</v>
      </c>
      <c r="L17" s="2">
        <f>K19*COS(RADIANS(K17))*COS(RADIANS(K18))</f>
        <v>1</v>
      </c>
      <c r="M17" s="1">
        <f>360-30</f>
        <v>330</v>
      </c>
      <c r="N17" s="2">
        <f>M19*COS(RADIANS(M17))*COS(RADIANS(M18))</f>
        <v>2.5095489112134231</v>
      </c>
      <c r="O17" s="1">
        <f>360-330</f>
        <v>30</v>
      </c>
      <c r="P17" s="2">
        <f>O19*COS(RADIANS(O17))*COS(RADIANS(O18))</f>
        <v>2.5586055958573297</v>
      </c>
      <c r="Q17" s="1">
        <f>360-135</f>
        <v>225</v>
      </c>
      <c r="R17" s="2">
        <f>Q19*COS(RADIANS(Q17))*COS(RADIANS(Q18))</f>
        <v>-0.50000000000000011</v>
      </c>
      <c r="S17" s="1">
        <v>0</v>
      </c>
      <c r="T17" s="2">
        <f>S19*COS(RADIANS(S17))*COS(RADIANS(S18))</f>
        <v>0.5</v>
      </c>
      <c r="U17" s="1">
        <f>360-180</f>
        <v>180</v>
      </c>
      <c r="V17" s="2">
        <f>U19*COS(RADIANS(U17))*COS(RADIANS(U18))</f>
        <v>-1.7101007166283442</v>
      </c>
      <c r="W17" s="3">
        <v>270</v>
      </c>
      <c r="X17" s="2">
        <f>W19*COS(RADIANS(W17))*COS(RADIANS(W18))</f>
        <v>-5.6287077621186709E-32</v>
      </c>
      <c r="Z17">
        <f t="shared" si="0"/>
        <v>63.485077255578773</v>
      </c>
      <c r="AA17">
        <f t="shared" si="11"/>
        <v>10985.87909577907</v>
      </c>
      <c r="AB17">
        <f t="shared" si="1"/>
        <v>104.81354442904347</v>
      </c>
      <c r="AD17">
        <f t="shared" si="2"/>
        <v>2.0518915151654486E-3</v>
      </c>
      <c r="AE17">
        <f t="shared" si="3"/>
        <v>3.1683162916520393E-3</v>
      </c>
      <c r="AF17">
        <f t="shared" si="4"/>
        <v>3.1683162916520393E-3</v>
      </c>
      <c r="AG17">
        <f t="shared" si="5"/>
        <v>1.5014378209434495E-4</v>
      </c>
      <c r="AH17">
        <f t="shared" si="6"/>
        <v>3.6168457429927672E-3</v>
      </c>
      <c r="AI17">
        <f t="shared" si="7"/>
        <v>1.1610603251650071E-3</v>
      </c>
      <c r="AJ17">
        <f t="shared" si="8"/>
        <v>3.1683162916520393E-3</v>
      </c>
      <c r="AK17">
        <f t="shared" si="9"/>
        <v>2.0518915151654486E-3</v>
      </c>
      <c r="AL17">
        <f t="shared" si="10"/>
        <v>5.4639000149105197E-4</v>
      </c>
    </row>
    <row r="18" spans="3:38" x14ac:dyDescent="0.3">
      <c r="C18" s="12"/>
      <c r="D18" s="4" t="s">
        <v>10</v>
      </c>
      <c r="E18" s="4">
        <v>30</v>
      </c>
      <c r="F18" s="5">
        <f>E19*SIN(RADIANS(E17))*COS(RADIANS(E18))</f>
        <v>0</v>
      </c>
      <c r="G18" s="4">
        <v>45</v>
      </c>
      <c r="H18" s="5">
        <f>G19*SIN(RADIANS(G17))*COS(RADIANS(G18))</f>
        <v>8.6631078042610645E-17</v>
      </c>
      <c r="I18" s="4">
        <v>-40</v>
      </c>
      <c r="J18" s="5">
        <f>I19*SIN(RADIANS(I17))*COS(RADIANS(I18))</f>
        <v>0</v>
      </c>
      <c r="K18" s="4">
        <v>0</v>
      </c>
      <c r="L18" s="5">
        <f>K19*SIN(RADIANS(K17))*COS(RADIANS(K18))</f>
        <v>0</v>
      </c>
      <c r="M18" s="4">
        <v>15</v>
      </c>
      <c r="N18" s="5">
        <f>M19*SIN(RADIANS(M17))*COS(RADIANS(M18))</f>
        <v>-1.4488887394336039</v>
      </c>
      <c r="O18" s="4">
        <v>10</v>
      </c>
      <c r="P18" s="5">
        <f>O19*SIN(RADIANS(O17))*COS(RADIANS(O18))</f>
        <v>1.4772116295183118</v>
      </c>
      <c r="Q18" s="4">
        <v>45</v>
      </c>
      <c r="R18" s="5">
        <f>Q19*SIN(RADIANS(Q17))*COS(RADIANS(Q18))</f>
        <v>-0.5</v>
      </c>
      <c r="S18" s="4">
        <v>0</v>
      </c>
      <c r="T18" s="5">
        <f>S19*SIN(RADIANS(S17))*COS(RADIANS(S18))</f>
        <v>0</v>
      </c>
      <c r="U18" s="4">
        <v>70</v>
      </c>
      <c r="V18" s="5">
        <f>U19*SIN(RADIANS(U17))*COS(RADIANS(U18))</f>
        <v>2.0951272507153396E-16</v>
      </c>
      <c r="W18" s="6">
        <v>90</v>
      </c>
      <c r="X18" s="5">
        <f>W19*SIN(RADIANS(W17))*COS(RADIANS(W18))</f>
        <v>-3.06287113727155E-16</v>
      </c>
      <c r="Z18">
        <f t="shared" si="0"/>
        <v>9.6352215260056475</v>
      </c>
      <c r="AA18">
        <f t="shared" si="11"/>
        <v>632.46460166330678</v>
      </c>
      <c r="AB18">
        <f t="shared" si="1"/>
        <v>25.148848913286404</v>
      </c>
      <c r="AD18">
        <f t="shared" si="2"/>
        <v>5.9019291924129269E-3</v>
      </c>
      <c r="AE18">
        <f t="shared" si="3"/>
        <v>2.2622097167165488E-3</v>
      </c>
      <c r="AF18">
        <f t="shared" si="4"/>
        <v>1.4740682502110971E-2</v>
      </c>
      <c r="AG18">
        <f t="shared" si="5"/>
        <v>1.55063820941871E-2</v>
      </c>
      <c r="AH18">
        <f t="shared" si="6"/>
        <v>1.5861573526977982E-2</v>
      </c>
      <c r="AI18">
        <f t="shared" si="7"/>
        <v>5.9019291924129269E-3</v>
      </c>
      <c r="AJ18">
        <f t="shared" si="8"/>
        <v>1.4740682502110971E-2</v>
      </c>
      <c r="AK18">
        <f t="shared" si="9"/>
        <v>8.8983868554003262E-4</v>
      </c>
      <c r="AL18">
        <f t="shared" si="10"/>
        <v>9.6153169196355872E-5</v>
      </c>
    </row>
    <row r="19" spans="3:38" x14ac:dyDescent="0.3">
      <c r="C19" s="12"/>
      <c r="D19" s="4" t="s">
        <v>4</v>
      </c>
      <c r="E19" s="4">
        <v>1</v>
      </c>
      <c r="F19" s="5">
        <f>E19*SIN(RADIANS(E18))</f>
        <v>0.49999999999999994</v>
      </c>
      <c r="G19" s="4">
        <v>1</v>
      </c>
      <c r="H19" s="5">
        <f>G19*SIN(RADIANS(G18))</f>
        <v>0.70710678118654746</v>
      </c>
      <c r="I19" s="4">
        <v>2.5</v>
      </c>
      <c r="J19" s="5">
        <f>I19*SIN(RADIANS(I18))</f>
        <v>-1.6069690242163481</v>
      </c>
      <c r="K19" s="4">
        <v>1</v>
      </c>
      <c r="L19" s="5">
        <f>K19*SIN(RADIANS(K18))</f>
        <v>0</v>
      </c>
      <c r="M19" s="4">
        <v>3</v>
      </c>
      <c r="N19" s="5">
        <f>M19*SIN(RADIANS(M18))</f>
        <v>0.77645713530756222</v>
      </c>
      <c r="O19" s="4">
        <v>3</v>
      </c>
      <c r="P19" s="5">
        <f>O19*SIN(RADIANS(O18))</f>
        <v>0.52094453300079102</v>
      </c>
      <c r="Q19" s="4">
        <v>1</v>
      </c>
      <c r="R19" s="5">
        <f>Q19*SIN(RADIANS(Q18))</f>
        <v>0.70710678118654746</v>
      </c>
      <c r="S19" s="4">
        <v>0.5</v>
      </c>
      <c r="T19" s="5">
        <f>S19*SIN(RADIANS(S18))</f>
        <v>0</v>
      </c>
      <c r="U19" s="4">
        <v>5</v>
      </c>
      <c r="V19" s="5">
        <f>U19*SIN(RADIANS(U18))</f>
        <v>4.6984631039295417</v>
      </c>
      <c r="W19" s="6">
        <v>5</v>
      </c>
      <c r="X19" s="5">
        <f>W19*SIN(RADIANS(W18))</f>
        <v>5</v>
      </c>
      <c r="Z19">
        <f t="shared" si="0"/>
        <v>1.20697641376434</v>
      </c>
      <c r="AA19">
        <f t="shared" si="11"/>
        <v>2.3403158255648586</v>
      </c>
      <c r="AB19">
        <f t="shared" si="1"/>
        <v>1.5298090814101146</v>
      </c>
      <c r="AD19">
        <f t="shared" si="2"/>
        <v>0.25840325122403152</v>
      </c>
      <c r="AE19">
        <f t="shared" si="3"/>
        <v>0.18245002255761841</v>
      </c>
      <c r="AF19">
        <f t="shared" si="4"/>
        <v>0.25840325122403152</v>
      </c>
      <c r="AG19">
        <f t="shared" si="5"/>
        <v>0.13121207217782702</v>
      </c>
      <c r="AH19">
        <f t="shared" si="6"/>
        <v>0.13121207217782702</v>
      </c>
      <c r="AI19">
        <f t="shared" si="7"/>
        <v>0.25840325122403152</v>
      </c>
      <c r="AJ19">
        <f t="shared" si="8"/>
        <v>0.23436740672754836</v>
      </c>
      <c r="AK19">
        <f t="shared" si="9"/>
        <v>1.2060521011799247E-2</v>
      </c>
      <c r="AL19">
        <f t="shared" si="10"/>
        <v>1.2060521011799247E-2</v>
      </c>
    </row>
    <row r="20" spans="3:38" x14ac:dyDescent="0.3">
      <c r="C20" s="11" t="s">
        <v>16</v>
      </c>
      <c r="D20" s="1" t="s">
        <v>9</v>
      </c>
      <c r="E20" s="1">
        <f>360-300</f>
        <v>60</v>
      </c>
      <c r="F20" s="2">
        <f>E22*COS(RADIANS(E20))*COS(RADIANS(E21))</f>
        <v>1.4772116295183124</v>
      </c>
      <c r="G20" s="1">
        <f>360-205</f>
        <v>155</v>
      </c>
      <c r="H20" s="2">
        <f>G22*COS(RADIANS(G20))*COS(RADIANS(G21))</f>
        <v>-3.2042819102789428</v>
      </c>
      <c r="I20" s="1">
        <f>360-270</f>
        <v>90</v>
      </c>
      <c r="J20" s="2">
        <f>I22*COS(RADIANS(I20))*COS(RADIANS(I21))</f>
        <v>4.331553902130532E-16</v>
      </c>
      <c r="K20" s="1">
        <f>360-270</f>
        <v>90</v>
      </c>
      <c r="L20" s="2">
        <f>K22*COS(RADIANS(K20))*COS(RADIANS(K21))</f>
        <v>3.06287113727155E-16</v>
      </c>
      <c r="M20" s="1">
        <f>360-270</f>
        <v>90</v>
      </c>
      <c r="N20" s="2">
        <f>M22*COS(RADIANS(M20))*COS(RADIANS(M21))</f>
        <v>4.6925908293927505E-16</v>
      </c>
      <c r="O20" s="1">
        <f>360-270</f>
        <v>90</v>
      </c>
      <c r="P20" s="2">
        <f>O22*COS(RADIANS(O20))*COS(RADIANS(O21))</f>
        <v>4.90059381963448E-16</v>
      </c>
      <c r="Q20" s="1">
        <f>360-225</f>
        <v>135</v>
      </c>
      <c r="R20" s="2">
        <f>Q22*COS(RADIANS(Q20))*COS(RADIANS(Q21))</f>
        <v>-1.5309310892394863</v>
      </c>
      <c r="S20" s="1">
        <f>360-270</f>
        <v>90</v>
      </c>
      <c r="T20" s="2">
        <f>S22*COS(RADIANS(S20))*COS(RADIANS(S21))</f>
        <v>6.1257422745431001E-16</v>
      </c>
      <c r="U20" s="1">
        <f>360-260</f>
        <v>100</v>
      </c>
      <c r="V20" s="2">
        <f>U22*COS(RADIANS(U20))*COS(RADIANS(U21))</f>
        <v>-1.6317591116653478</v>
      </c>
      <c r="W20" s="3">
        <v>90</v>
      </c>
      <c r="X20" s="2">
        <f>W22*COS(RADIANS(W20))*COS(RADIANS(W21))</f>
        <v>3.06287113727155E-16</v>
      </c>
      <c r="Z20">
        <f t="shared" si="0"/>
        <v>55.684319133365435</v>
      </c>
      <c r="AA20">
        <f t="shared" si="11"/>
        <v>3083.430680824215</v>
      </c>
      <c r="AB20">
        <f t="shared" si="1"/>
        <v>55.528647388750748</v>
      </c>
      <c r="AD20">
        <f t="shared" si="2"/>
        <v>1.4513073345937789E-3</v>
      </c>
      <c r="AE20">
        <f t="shared" si="3"/>
        <v>5.9355938181879933E-3</v>
      </c>
      <c r="AF20">
        <f t="shared" si="4"/>
        <v>5.9355938181879933E-3</v>
      </c>
      <c r="AG20">
        <f t="shared" si="5"/>
        <v>5.9355938181879933E-3</v>
      </c>
      <c r="AH20">
        <f t="shared" si="6"/>
        <v>5.9355938181879933E-3</v>
      </c>
      <c r="AI20">
        <f t="shared" si="7"/>
        <v>2.5903459200810339E-3</v>
      </c>
      <c r="AJ20">
        <f t="shared" si="8"/>
        <v>5.9355938181879933E-3</v>
      </c>
      <c r="AK20">
        <f t="shared" si="9"/>
        <v>5.2250312881384859E-3</v>
      </c>
      <c r="AL20">
        <f t="shared" si="10"/>
        <v>5.9355938181879933E-3</v>
      </c>
    </row>
    <row r="21" spans="3:38" x14ac:dyDescent="0.3">
      <c r="C21" s="12"/>
      <c r="D21" s="4" t="s">
        <v>10</v>
      </c>
      <c r="E21" s="4">
        <v>10</v>
      </c>
      <c r="F21" s="5">
        <f>E22*SIN(RADIANS(E20))*COS(RADIANS(E21))</f>
        <v>2.5586055958573297</v>
      </c>
      <c r="G21" s="4">
        <v>45</v>
      </c>
      <c r="H21" s="5">
        <f>G22*SIN(RADIANS(G20))*COS(RADIANS(G21))</f>
        <v>1.4941811936505993</v>
      </c>
      <c r="I21" s="4">
        <v>45</v>
      </c>
      <c r="J21" s="5">
        <f>I22*SIN(RADIANS(I20))*COS(RADIANS(I21))</f>
        <v>7.0710678118654755</v>
      </c>
      <c r="K21" s="4">
        <v>0</v>
      </c>
      <c r="L21" s="5">
        <f>K22*SIN(RADIANS(K20))*COS(RADIANS(K21))</f>
        <v>5</v>
      </c>
      <c r="M21" s="4">
        <v>-40</v>
      </c>
      <c r="N21" s="5">
        <f>M22*SIN(RADIANS(M20))*COS(RADIANS(M21))</f>
        <v>7.6604444311897799</v>
      </c>
      <c r="O21" s="4">
        <v>0</v>
      </c>
      <c r="P21" s="5">
        <f>O22*SIN(RADIANS(O20))*COS(RADIANS(O21))</f>
        <v>8</v>
      </c>
      <c r="Q21" s="4">
        <v>-30</v>
      </c>
      <c r="R21" s="5">
        <f>Q22*SIN(RADIANS(Q20))*COS(RADIANS(Q21))</f>
        <v>1.5309310892394865</v>
      </c>
      <c r="S21" s="4">
        <v>0</v>
      </c>
      <c r="T21" s="5">
        <f>S22*SIN(RADIANS(S20))*COS(RADIANS(S21))</f>
        <v>10</v>
      </c>
      <c r="U21" s="4">
        <v>-20</v>
      </c>
      <c r="V21" s="5">
        <f>U22*SIN(RADIANS(U20))*COS(RADIANS(U21))</f>
        <v>9.2541657839832325</v>
      </c>
      <c r="W21" s="6">
        <v>0</v>
      </c>
      <c r="X21" s="5">
        <f>W22*SIN(RADIANS(W20))*COS(RADIANS(W21))</f>
        <v>5</v>
      </c>
      <c r="Z21">
        <f t="shared" si="0"/>
        <v>2.7171083017296893</v>
      </c>
      <c r="AA21">
        <f t="shared" si="11"/>
        <v>476.10123823152531</v>
      </c>
      <c r="AB21">
        <f t="shared" si="1"/>
        <v>21.819744229287505</v>
      </c>
      <c r="AD21">
        <f t="shared" si="2"/>
        <v>2.7966284066748524E-3</v>
      </c>
      <c r="AE21">
        <f t="shared" si="3"/>
        <v>2.7966284066748524E-3</v>
      </c>
      <c r="AF21">
        <f t="shared" si="4"/>
        <v>1.8142336187745075E-2</v>
      </c>
      <c r="AG21">
        <f t="shared" si="5"/>
        <v>2.690302001347998E-3</v>
      </c>
      <c r="AH21">
        <f t="shared" si="6"/>
        <v>1.8142336187745075E-2</v>
      </c>
      <c r="AI21">
        <f t="shared" si="7"/>
        <v>5.9409032809304317E-3</v>
      </c>
      <c r="AJ21">
        <f t="shared" si="8"/>
        <v>1.8142336187745075E-2</v>
      </c>
      <c r="AK21">
        <f t="shared" si="9"/>
        <v>1.0633714446381389E-2</v>
      </c>
      <c r="AL21">
        <f t="shared" si="10"/>
        <v>1.8142336187745075E-2</v>
      </c>
    </row>
    <row r="22" spans="3:38" x14ac:dyDescent="0.3">
      <c r="C22" s="13"/>
      <c r="D22" s="7" t="s">
        <v>4</v>
      </c>
      <c r="E22" s="7">
        <v>3</v>
      </c>
      <c r="F22" s="8">
        <f>E22*SIN(RADIANS(E21))</f>
        <v>0.52094453300079102</v>
      </c>
      <c r="G22" s="7">
        <v>5</v>
      </c>
      <c r="H22" s="8">
        <f>G22*SIN(RADIANS(G21))</f>
        <v>3.5355339059327373</v>
      </c>
      <c r="I22" s="7">
        <v>10</v>
      </c>
      <c r="J22" s="8">
        <f>I22*SIN(RADIANS(I21))</f>
        <v>7.0710678118654746</v>
      </c>
      <c r="K22" s="7">
        <v>5</v>
      </c>
      <c r="L22" s="8">
        <f>K22*SIN(RADIANS(K21))</f>
        <v>0</v>
      </c>
      <c r="M22" s="7">
        <v>10</v>
      </c>
      <c r="N22" s="8">
        <f>M22*SIN(RADIANS(M21))</f>
        <v>-6.4278760968653925</v>
      </c>
      <c r="O22" s="7">
        <v>8</v>
      </c>
      <c r="P22" s="8">
        <f>O22*SIN(RADIANS(O21))</f>
        <v>0</v>
      </c>
      <c r="Q22" s="7">
        <v>2.5</v>
      </c>
      <c r="R22" s="8">
        <f>Q22*SIN(RADIANS(Q21))</f>
        <v>-1.2499999999999998</v>
      </c>
      <c r="S22" s="7">
        <v>10</v>
      </c>
      <c r="T22" s="8">
        <f>S22*SIN(RADIANS(S21))</f>
        <v>0</v>
      </c>
      <c r="U22" s="7">
        <v>10</v>
      </c>
      <c r="V22" s="8">
        <f>U22*SIN(RADIANS(U21))</f>
        <v>-3.420201433256687</v>
      </c>
      <c r="W22" s="9">
        <v>5</v>
      </c>
      <c r="X22" s="8">
        <f>W22*SIN(RADIANS(W21))</f>
        <v>0</v>
      </c>
      <c r="Z22">
        <f t="shared" si="0"/>
        <v>4.2285817080621886</v>
      </c>
      <c r="AA22">
        <f t="shared" si="11"/>
        <v>23.827769479352103</v>
      </c>
      <c r="AB22">
        <f t="shared" si="1"/>
        <v>4.8813696315022179</v>
      </c>
      <c r="AD22">
        <f t="shared" si="2"/>
        <v>8.0713323638141529E-2</v>
      </c>
      <c r="AE22">
        <f t="shared" si="3"/>
        <v>4.0626959647466002E-2</v>
      </c>
      <c r="AF22">
        <f t="shared" si="4"/>
        <v>8.0713323638141529E-2</v>
      </c>
      <c r="AG22">
        <f t="shared" si="5"/>
        <v>4.0626959647466002E-2</v>
      </c>
      <c r="AH22">
        <f t="shared" si="6"/>
        <v>6.06381424852801E-2</v>
      </c>
      <c r="AI22">
        <f t="shared" si="7"/>
        <v>7.6760567322428641E-2</v>
      </c>
      <c r="AJ22">
        <f t="shared" si="8"/>
        <v>4.0626959647466002E-2</v>
      </c>
      <c r="AK22">
        <f t="shared" si="9"/>
        <v>4.0626959647466002E-2</v>
      </c>
      <c r="AL22">
        <f t="shared" si="10"/>
        <v>8.0713323638141529E-2</v>
      </c>
    </row>
    <row r="23" spans="3:38" x14ac:dyDescent="0.3">
      <c r="C23" s="11" t="s">
        <v>17</v>
      </c>
      <c r="D23" s="1" t="s">
        <v>9</v>
      </c>
      <c r="E23" s="1">
        <f>360-120</f>
        <v>240</v>
      </c>
      <c r="F23" s="2">
        <f>E25*COS(RADIANS(E23))*COS(RADIANS(E24))</f>
        <v>-2.4620193825305221</v>
      </c>
      <c r="G23" s="1">
        <f>360-90</f>
        <v>270</v>
      </c>
      <c r="H23" s="2">
        <f>G25*COS(RADIANS(G23))*COS(RADIANS(G24))</f>
        <v>-6.4973308531957978E-17</v>
      </c>
      <c r="I23" s="1">
        <f>360-90</f>
        <v>270</v>
      </c>
      <c r="J23" s="2">
        <f>I25*COS(RADIANS(I23))*COS(RADIANS(I24))</f>
        <v>-9.1886134118146501E-16</v>
      </c>
      <c r="K23" s="1">
        <f>360-135</f>
        <v>225</v>
      </c>
      <c r="L23" s="2">
        <f>K25*COS(RADIANS(K23))*COS(RADIANS(K24))</f>
        <v>-2.70837610209851</v>
      </c>
      <c r="M23" s="1">
        <f>360-80</f>
        <v>280</v>
      </c>
      <c r="N23" s="2">
        <f>M25*COS(RADIANS(M23))*COS(RADIANS(M24))</f>
        <v>0.86824088833464985</v>
      </c>
      <c r="O23" s="1">
        <f>360-120</f>
        <v>240</v>
      </c>
      <c r="P23" s="2">
        <f>O25*COS(RADIANS(O23))*COS(RADIANS(O24))</f>
        <v>-0.25000000000000022</v>
      </c>
      <c r="Q23" s="1">
        <f>360-125</f>
        <v>235</v>
      </c>
      <c r="R23" s="2">
        <f>Q25*COS(RADIANS(Q23))*COS(RADIANS(Q24))</f>
        <v>-0.28678821817552319</v>
      </c>
      <c r="S23" s="1">
        <f>360-70</f>
        <v>290</v>
      </c>
      <c r="T23" s="2">
        <f>S25*COS(RADIANS(S23))*COS(RADIANS(S24))</f>
        <v>0.14809906636301204</v>
      </c>
      <c r="U23" s="1">
        <f>360-90</f>
        <v>270</v>
      </c>
      <c r="V23" s="2">
        <f>U25*COS(RADIANS(U23))*COS(RADIANS(U24))</f>
        <v>-1.7268944436673314E-16</v>
      </c>
      <c r="W23" s="3">
        <v>270</v>
      </c>
      <c r="X23" s="2">
        <f>W25*COS(RADIANS(W23))*COS(RADIANS(W24))</f>
        <v>-5.6287077621186709E-33</v>
      </c>
      <c r="Z23">
        <f t="shared" si="0"/>
        <v>138.51807837562822</v>
      </c>
      <c r="AA23">
        <f t="shared" si="11"/>
        <v>17123.292351401054</v>
      </c>
      <c r="AB23">
        <f t="shared" si="1"/>
        <v>130.85599853044971</v>
      </c>
      <c r="AD23">
        <f t="shared" si="2"/>
        <v>1.8402925217059329E-3</v>
      </c>
      <c r="AE23">
        <f t="shared" si="3"/>
        <v>1.8402925217059329E-3</v>
      </c>
      <c r="AF23">
        <f t="shared" si="4"/>
        <v>2.450590338254358E-3</v>
      </c>
      <c r="AG23">
        <f t="shared" si="5"/>
        <v>1.6993046155968797E-3</v>
      </c>
      <c r="AH23">
        <f t="shared" si="6"/>
        <v>2.2569194519174215E-3</v>
      </c>
      <c r="AI23">
        <f t="shared" si="7"/>
        <v>2.323102373396892E-3</v>
      </c>
      <c r="AJ23">
        <f t="shared" si="8"/>
        <v>1.5599810892033791E-3</v>
      </c>
      <c r="AK23">
        <f t="shared" si="9"/>
        <v>1.8402925217059329E-3</v>
      </c>
      <c r="AL23">
        <f t="shared" si="10"/>
        <v>1.8402925217059329E-3</v>
      </c>
    </row>
    <row r="24" spans="3:38" x14ac:dyDescent="0.3">
      <c r="C24" s="12"/>
      <c r="D24" s="4" t="s">
        <v>10</v>
      </c>
      <c r="E24" s="4">
        <v>-10</v>
      </c>
      <c r="F24" s="5">
        <f>E25*SIN(RADIANS(E23))*COS(RADIANS(E24))</f>
        <v>-4.2643426597622147</v>
      </c>
      <c r="G24" s="4">
        <v>45</v>
      </c>
      <c r="H24" s="5">
        <f>G25*SIN(RADIANS(G23))*COS(RADIANS(G24))</f>
        <v>-0.35355339059327379</v>
      </c>
      <c r="I24" s="4">
        <v>0</v>
      </c>
      <c r="J24" s="5">
        <f>I25*SIN(RADIANS(I23))*COS(RADIANS(I24))</f>
        <v>-5</v>
      </c>
      <c r="K24" s="4">
        <v>-40</v>
      </c>
      <c r="L24" s="5">
        <f>K25*SIN(RADIANS(K23))*COS(RADIANS(K24))</f>
        <v>-2.7083761020985091</v>
      </c>
      <c r="M24" s="4">
        <v>0</v>
      </c>
      <c r="N24" s="5">
        <f>M25*SIN(RADIANS(M23))*COS(RADIANS(M24))</f>
        <v>-4.9240387650610407</v>
      </c>
      <c r="O24" s="4">
        <v>0</v>
      </c>
      <c r="P24" s="5">
        <f>O25*SIN(RADIANS(O23))*COS(RADIANS(O24))</f>
        <v>-0.43301270189221919</v>
      </c>
      <c r="Q24" s="4">
        <v>0</v>
      </c>
      <c r="R24" s="5">
        <f>Q25*SIN(RADIANS(Q23))*COS(RADIANS(Q24))</f>
        <v>-0.40957602214449579</v>
      </c>
      <c r="S24" s="4">
        <v>30</v>
      </c>
      <c r="T24" s="5">
        <f>S25*SIN(RADIANS(S23))*COS(RADIANS(S24))</f>
        <v>-0.40689884067468685</v>
      </c>
      <c r="U24" s="4">
        <v>20</v>
      </c>
      <c r="V24" s="5">
        <f>U25*SIN(RADIANS(U23))*COS(RADIANS(U24))</f>
        <v>-0.93969262078590843</v>
      </c>
      <c r="W24" s="6">
        <v>90</v>
      </c>
      <c r="X24" s="5">
        <f>W25*SIN(RADIANS(W23))*COS(RADIANS(W24))</f>
        <v>-3.06287113727155E-17</v>
      </c>
      <c r="Z24">
        <f t="shared" si="0"/>
        <v>2.7176362785023849</v>
      </c>
      <c r="AA24">
        <f t="shared" si="11"/>
        <v>324.76293826141432</v>
      </c>
      <c r="AB24">
        <f t="shared" si="1"/>
        <v>18.021180268268068</v>
      </c>
      <c r="AD24">
        <f t="shared" si="2"/>
        <v>1.4117109332996757E-3</v>
      </c>
      <c r="AE24">
        <f t="shared" si="3"/>
        <v>2.1887119741469997E-2</v>
      </c>
      <c r="AF24">
        <f t="shared" si="4"/>
        <v>1.3335447069188816E-3</v>
      </c>
      <c r="AG24">
        <f t="shared" si="5"/>
        <v>2.1887119741469997E-2</v>
      </c>
      <c r="AH24">
        <f t="shared" si="6"/>
        <v>2.1887119741469997E-2</v>
      </c>
      <c r="AI24">
        <f t="shared" si="7"/>
        <v>2.1887119741469997E-2</v>
      </c>
      <c r="AJ24">
        <f t="shared" si="8"/>
        <v>7.0379299353514517E-3</v>
      </c>
      <c r="AK24">
        <f t="shared" si="9"/>
        <v>1.3977176358036998E-2</v>
      </c>
      <c r="AL24">
        <f t="shared" si="10"/>
        <v>1.7837706038013051E-7</v>
      </c>
    </row>
    <row r="25" spans="3:38" x14ac:dyDescent="0.3">
      <c r="C25" s="13"/>
      <c r="D25" s="7" t="s">
        <v>4</v>
      </c>
      <c r="E25" s="7">
        <v>5</v>
      </c>
      <c r="F25" s="8">
        <f>E25*SIN(RADIANS(E24))</f>
        <v>-0.86824088833465163</v>
      </c>
      <c r="G25" s="7">
        <v>0.5</v>
      </c>
      <c r="H25" s="8">
        <f>G25*SIN(RADIANS(G24))</f>
        <v>0.35355339059327373</v>
      </c>
      <c r="I25" s="7">
        <v>5</v>
      </c>
      <c r="J25" s="8">
        <f>I25*SIN(RADIANS(I24))</f>
        <v>0</v>
      </c>
      <c r="K25" s="7">
        <v>5</v>
      </c>
      <c r="L25" s="8">
        <f>K25*SIN(RADIANS(K24))</f>
        <v>-3.2139380484326963</v>
      </c>
      <c r="M25" s="7">
        <v>5</v>
      </c>
      <c r="N25" s="8">
        <f>M25*SIN(RADIANS(M24))</f>
        <v>0</v>
      </c>
      <c r="O25" s="7">
        <v>0.5</v>
      </c>
      <c r="P25" s="8">
        <f>O25*SIN(RADIANS(O24))</f>
        <v>0</v>
      </c>
      <c r="Q25" s="7">
        <v>0.5</v>
      </c>
      <c r="R25" s="8">
        <f>Q25*SIN(RADIANS(Q24))</f>
        <v>0</v>
      </c>
      <c r="S25" s="7">
        <v>0.5</v>
      </c>
      <c r="T25" s="8">
        <f>S25*SIN(RADIANS(S24))</f>
        <v>0.24999999999999997</v>
      </c>
      <c r="U25" s="7">
        <v>1</v>
      </c>
      <c r="V25" s="8">
        <f>U25*SIN(RADIANS(U24))</f>
        <v>0.34202014332566871</v>
      </c>
      <c r="W25" s="9">
        <v>0.5</v>
      </c>
      <c r="X25" s="8">
        <f>W25*SIN(RADIANS(W24))</f>
        <v>0.5</v>
      </c>
      <c r="Z25">
        <f t="shared" si="0"/>
        <v>1.0259743561440384</v>
      </c>
      <c r="AA25">
        <f t="shared" si="11"/>
        <v>4.7818364724790507</v>
      </c>
      <c r="AB25">
        <f t="shared" si="1"/>
        <v>2.1867410620553707</v>
      </c>
      <c r="AD25">
        <f t="shared" si="2"/>
        <v>0.17723514277924057</v>
      </c>
      <c r="AE25">
        <f t="shared" si="3"/>
        <v>3.4990058462135126E-2</v>
      </c>
      <c r="AF25">
        <f t="shared" si="4"/>
        <v>3.4990058462135126E-2</v>
      </c>
      <c r="AG25">
        <f t="shared" si="5"/>
        <v>3.4990058462135126E-2</v>
      </c>
      <c r="AH25">
        <f t="shared" si="6"/>
        <v>0.17723514277924057</v>
      </c>
      <c r="AI25">
        <f t="shared" si="7"/>
        <v>0.17723514277924057</v>
      </c>
      <c r="AJ25">
        <f t="shared" si="8"/>
        <v>0.17723514277924057</v>
      </c>
      <c r="AK25">
        <f t="shared" si="9"/>
        <v>0.18242403960021483</v>
      </c>
      <c r="AL25">
        <f t="shared" si="10"/>
        <v>0.17723514277924057</v>
      </c>
    </row>
    <row r="26" spans="3:38" x14ac:dyDescent="0.3">
      <c r="C26" s="11" t="s">
        <v>18</v>
      </c>
      <c r="D26" s="1" t="s">
        <v>9</v>
      </c>
      <c r="E26" s="1">
        <f>360-355</f>
        <v>5</v>
      </c>
      <c r="F26" s="2">
        <f>E28*COS(RADIANS(E26))*COS(RADIANS(E27))</f>
        <v>10.297284873291451</v>
      </c>
      <c r="G26" s="1">
        <v>0</v>
      </c>
      <c r="H26" s="2">
        <f>G28*COS(RADIANS(G26))*COS(RADIANS(G27))</f>
        <v>5</v>
      </c>
      <c r="I26" s="1">
        <v>0</v>
      </c>
      <c r="J26" s="2">
        <f>I28*COS(RADIANS(I26))*COS(RADIANS(I27))</f>
        <v>5</v>
      </c>
      <c r="K26" s="1">
        <f>360-225</f>
        <v>135</v>
      </c>
      <c r="L26" s="2">
        <f>K28*COS(RADIANS(K26))*COS(RADIANS(K27))</f>
        <v>-2.896139826697846</v>
      </c>
      <c r="M26" s="1">
        <f>360-225</f>
        <v>135</v>
      </c>
      <c r="N26" s="2">
        <f>M28*COS(RADIANS(M26))*COS(RADIANS(M27))</f>
        <v>-1.3289260487773493</v>
      </c>
      <c r="O26" s="1">
        <f>360-300</f>
        <v>60</v>
      </c>
      <c r="P26" s="2">
        <f>O28*COS(RADIANS(O26))*COS(RADIANS(O27))</f>
        <v>0.81915204428899202</v>
      </c>
      <c r="Q26" s="1">
        <v>0</v>
      </c>
      <c r="R26" s="2">
        <f>Q28*COS(RADIANS(Q26))*COS(RADIANS(Q27))</f>
        <v>6.1257422745431001E-17</v>
      </c>
      <c r="S26" s="1">
        <v>0</v>
      </c>
      <c r="T26" s="2">
        <f>S28*COS(RADIANS(S26))*COS(RADIANS(S27))</f>
        <v>1</v>
      </c>
      <c r="U26" s="1">
        <v>0</v>
      </c>
      <c r="V26" s="2">
        <f>U28*COS(RADIANS(U26))*COS(RADIANS(U27))</f>
        <v>4.9240387650610398</v>
      </c>
      <c r="W26" s="3">
        <v>270</v>
      </c>
      <c r="X26" s="2">
        <f>W28*COS(RADIANS(W26))*COS(RADIANS(W27))</f>
        <v>-5.6287077621186709E-32</v>
      </c>
      <c r="Z26">
        <f t="shared" si="0"/>
        <v>22.506272411254255</v>
      </c>
      <c r="AA26">
        <f t="shared" si="11"/>
        <v>2167.5893475111206</v>
      </c>
      <c r="AB26">
        <f t="shared" si="1"/>
        <v>46.557376939762413</v>
      </c>
      <c r="AD26">
        <f t="shared" si="2"/>
        <v>7.6239070157672652E-3</v>
      </c>
      <c r="AE26">
        <f t="shared" si="3"/>
        <v>7.6239070157672652E-3</v>
      </c>
      <c r="AF26">
        <f t="shared" si="4"/>
        <v>4.6256276944177702E-4</v>
      </c>
      <c r="AG26">
        <f t="shared" si="5"/>
        <v>4.6256276944177702E-4</v>
      </c>
      <c r="AH26">
        <f t="shared" si="6"/>
        <v>6.1957197740354075E-3</v>
      </c>
      <c r="AI26">
        <f t="shared" si="7"/>
        <v>7.6239070157672652E-3</v>
      </c>
      <c r="AJ26">
        <f t="shared" si="8"/>
        <v>7.6239070157672652E-3</v>
      </c>
      <c r="AK26">
        <f t="shared" si="9"/>
        <v>7.6239070157672652E-3</v>
      </c>
      <c r="AL26">
        <f t="shared" si="10"/>
        <v>6.2608605950086929E-9</v>
      </c>
    </row>
    <row r="27" spans="3:38" x14ac:dyDescent="0.3">
      <c r="C27" s="12"/>
      <c r="D27" s="4" t="s">
        <v>10</v>
      </c>
      <c r="E27" s="4">
        <v>-20</v>
      </c>
      <c r="F27" s="5">
        <f>E28*SIN(RADIANS(E26))*COS(RADIANS(E27))</f>
        <v>0.90089569150998272</v>
      </c>
      <c r="G27" s="4">
        <v>0</v>
      </c>
      <c r="H27" s="5">
        <f>G28*SIN(RADIANS(G26))*COS(RADIANS(G27))</f>
        <v>0</v>
      </c>
      <c r="I27" s="4">
        <v>0</v>
      </c>
      <c r="J27" s="5">
        <f>I28*SIN(RADIANS(I26))*COS(RADIANS(I27))</f>
        <v>0</v>
      </c>
      <c r="K27" s="4">
        <v>-35</v>
      </c>
      <c r="L27" s="5">
        <f>K28*SIN(RADIANS(K26))*COS(RADIANS(K27))</f>
        <v>2.896139826697846</v>
      </c>
      <c r="M27" s="4">
        <v>-20</v>
      </c>
      <c r="N27" s="5">
        <f>M28*SIN(RADIANS(M26))*COS(RADIANS(M27))</f>
        <v>1.3289260487773495</v>
      </c>
      <c r="O27" s="4">
        <v>35</v>
      </c>
      <c r="P27" s="5">
        <f>O28*SIN(RADIANS(O26))*COS(RADIANS(O27))</f>
        <v>1.4188129598324448</v>
      </c>
      <c r="Q27" s="4">
        <v>90</v>
      </c>
      <c r="R27" s="5">
        <f>Q28*SIN(RADIANS(Q26))*COS(RADIANS(Q27))</f>
        <v>0</v>
      </c>
      <c r="S27" s="4">
        <v>0</v>
      </c>
      <c r="T27" s="5">
        <f>S28*SIN(RADIANS(S26))*COS(RADIANS(S27))</f>
        <v>0</v>
      </c>
      <c r="U27" s="4">
        <v>10</v>
      </c>
      <c r="V27" s="5">
        <f>U28*SIN(RADIANS(U26))*COS(RADIANS(U27))</f>
        <v>0</v>
      </c>
      <c r="W27" s="6">
        <v>90</v>
      </c>
      <c r="X27" s="5">
        <f>W28*SIN(RADIANS(W26))*COS(RADIANS(W27))</f>
        <v>-3.06287113727155E-16</v>
      </c>
      <c r="Z27">
        <f t="shared" si="0"/>
        <v>5.7095919223538427</v>
      </c>
      <c r="AA27">
        <f t="shared" si="11"/>
        <v>704.87834011711789</v>
      </c>
      <c r="AB27">
        <f t="shared" si="1"/>
        <v>26.549545007723161</v>
      </c>
      <c r="AD27">
        <f t="shared" si="2"/>
        <v>1.4682847485730626E-2</v>
      </c>
      <c r="AE27">
        <f t="shared" si="3"/>
        <v>1.4682847485730626E-2</v>
      </c>
      <c r="AF27">
        <f t="shared" si="4"/>
        <v>4.6377616909909266E-3</v>
      </c>
      <c r="AG27">
        <f t="shared" si="5"/>
        <v>9.4021733748982633E-3</v>
      </c>
      <c r="AH27">
        <f t="shared" si="6"/>
        <v>8.1762984736000015E-3</v>
      </c>
      <c r="AI27">
        <f t="shared" si="7"/>
        <v>9.7297448561518428E-5</v>
      </c>
      <c r="AJ27">
        <f t="shared" si="8"/>
        <v>1.4682847485730626E-2</v>
      </c>
      <c r="AK27">
        <f t="shared" si="9"/>
        <v>1.4831404311867772E-2</v>
      </c>
      <c r="AL27">
        <f t="shared" si="10"/>
        <v>9.7297448561518428E-5</v>
      </c>
    </row>
    <row r="28" spans="3:38" x14ac:dyDescent="0.3">
      <c r="C28" s="12"/>
      <c r="D28" s="4" t="s">
        <v>4</v>
      </c>
      <c r="E28" s="4">
        <v>11</v>
      </c>
      <c r="F28" s="5">
        <f>E28*SIN(RADIANS(E27))</f>
        <v>-3.7622215765823559</v>
      </c>
      <c r="G28" s="4">
        <v>5</v>
      </c>
      <c r="H28" s="5">
        <f>G28*SIN(RADIANS(G27))</f>
        <v>0</v>
      </c>
      <c r="I28" s="4">
        <v>5</v>
      </c>
      <c r="J28" s="5">
        <f>I28*SIN(RADIANS(I27))</f>
        <v>0</v>
      </c>
      <c r="K28" s="4">
        <v>5</v>
      </c>
      <c r="L28" s="5">
        <f>K28*SIN(RADIANS(K27))</f>
        <v>-2.8678821817552302</v>
      </c>
      <c r="M28" s="4">
        <v>2</v>
      </c>
      <c r="N28" s="5">
        <f>M28*SIN(RADIANS(M27))</f>
        <v>-0.68404028665133743</v>
      </c>
      <c r="O28" s="4">
        <v>2</v>
      </c>
      <c r="P28" s="5">
        <f>O28*SIN(RADIANS(O27))</f>
        <v>1.1471528727020921</v>
      </c>
      <c r="Q28" s="4">
        <v>1</v>
      </c>
      <c r="R28" s="5">
        <f>Q28*SIN(RADIANS(Q27))</f>
        <v>1</v>
      </c>
      <c r="S28" s="4">
        <v>1</v>
      </c>
      <c r="T28" s="5">
        <f>S28*SIN(RADIANS(S27))</f>
        <v>0</v>
      </c>
      <c r="U28" s="4">
        <v>5</v>
      </c>
      <c r="V28" s="5">
        <f>U28*SIN(RADIANS(U27))</f>
        <v>0.86824088833465163</v>
      </c>
      <c r="W28" s="6">
        <v>5</v>
      </c>
      <c r="X28" s="5">
        <f>W28*SIN(RADIANS(W27))</f>
        <v>5</v>
      </c>
      <c r="Z28">
        <f t="shared" si="0"/>
        <v>1.639682026953035</v>
      </c>
      <c r="AA28">
        <f t="shared" si="11"/>
        <v>5.378684119523176</v>
      </c>
      <c r="AB28">
        <f t="shared" si="1"/>
        <v>2.3191990254230395</v>
      </c>
      <c r="AD28">
        <f t="shared" si="2"/>
        <v>6.0214922549333402E-2</v>
      </c>
      <c r="AE28">
        <f t="shared" si="3"/>
        <v>6.0214922549333402E-2</v>
      </c>
      <c r="AF28">
        <f t="shared" si="4"/>
        <v>6.0214922549333402E-2</v>
      </c>
      <c r="AG28">
        <f t="shared" si="5"/>
        <v>0.16995369530954366</v>
      </c>
      <c r="AH28">
        <f t="shared" si="6"/>
        <v>0.16995369530954366</v>
      </c>
      <c r="AI28">
        <f t="shared" si="7"/>
        <v>0.1655968906576617</v>
      </c>
      <c r="AJ28">
        <f t="shared" si="8"/>
        <v>0.1655968906576617</v>
      </c>
      <c r="AK28">
        <f t="shared" si="9"/>
        <v>6.0214922549333402E-2</v>
      </c>
      <c r="AL28">
        <f t="shared" si="10"/>
        <v>6.0214922549333402E-2</v>
      </c>
    </row>
    <row r="29" spans="3:38" x14ac:dyDescent="0.3">
      <c r="C29" s="11" t="s">
        <v>19</v>
      </c>
      <c r="D29" s="1" t="s">
        <v>9</v>
      </c>
      <c r="E29" s="1">
        <v>0</v>
      </c>
      <c r="F29" s="2">
        <f>E31*COS(RADIANS(E29))*COS(RADIANS(E30))</f>
        <v>2</v>
      </c>
      <c r="G29" s="1">
        <f>360-180</f>
        <v>180</v>
      </c>
      <c r="H29" s="2">
        <f>G31*COS(RADIANS(G29))*COS(RADIANS(G30))</f>
        <v>-5</v>
      </c>
      <c r="I29" s="1">
        <v>0</v>
      </c>
      <c r="J29" s="2">
        <f>I31*COS(RADIANS(I29))*COS(RADIANS(I30))</f>
        <v>7.6604444311897799</v>
      </c>
      <c r="K29" s="1">
        <f>360-90</f>
        <v>270</v>
      </c>
      <c r="L29" s="2">
        <f>K31*COS(RADIANS(K29))*COS(RADIANS(K30))</f>
        <v>-1.83772268236293E-15</v>
      </c>
      <c r="M29" s="1">
        <f>360-200</f>
        <v>160</v>
      </c>
      <c r="N29" s="2">
        <f>M31*COS(RADIANS(M29))*COS(RADIANS(M30))</f>
        <v>-4.4151111077974452</v>
      </c>
      <c r="O29" s="1">
        <f>360-45</f>
        <v>315</v>
      </c>
      <c r="P29" s="2">
        <f>O31*COS(RADIANS(O29))*COS(RADIANS(O30))</f>
        <v>3.0618621784789721</v>
      </c>
      <c r="Q29" s="1">
        <f>360-225</f>
        <v>135</v>
      </c>
      <c r="R29" s="2">
        <f>Q31*COS(RADIANS(Q29))*COS(RADIANS(Q30))</f>
        <v>-1.4142135623730949</v>
      </c>
      <c r="S29" s="1">
        <v>0</v>
      </c>
      <c r="T29" s="2">
        <f>S31*COS(RADIANS(S29))*COS(RADIANS(S30))</f>
        <v>5.6381557247154506</v>
      </c>
      <c r="U29" s="1">
        <f>360-180</f>
        <v>180</v>
      </c>
      <c r="V29" s="2">
        <f>U31*COS(RADIANS(U29))*COS(RADIANS(U30))</f>
        <v>-6.5778483455013586</v>
      </c>
      <c r="W29" s="3">
        <v>270</v>
      </c>
      <c r="X29" s="2">
        <f>W31*COS(RADIANS(W29))*COS(RADIANS(W30))</f>
        <v>-1.83772268236293E-16</v>
      </c>
      <c r="Z29">
        <f t="shared" si="0"/>
        <v>83.035409177614241</v>
      </c>
      <c r="AA29">
        <f t="shared" si="11"/>
        <v>11831.543450369756</v>
      </c>
      <c r="AB29">
        <f t="shared" si="1"/>
        <v>108.77289851047344</v>
      </c>
      <c r="AD29">
        <f t="shared" si="2"/>
        <v>2.4650726002293762E-3</v>
      </c>
      <c r="AE29">
        <f t="shared" si="3"/>
        <v>2.7406018264043782E-3</v>
      </c>
      <c r="AF29">
        <f t="shared" si="4"/>
        <v>8.3721633797592958E-4</v>
      </c>
      <c r="AG29">
        <f t="shared" si="5"/>
        <v>2.8554398722952842E-3</v>
      </c>
      <c r="AH29">
        <f t="shared" si="6"/>
        <v>3.7743807510904568E-4</v>
      </c>
      <c r="AI29">
        <f t="shared" si="7"/>
        <v>3.2721239594378296E-3</v>
      </c>
      <c r="AJ29">
        <f t="shared" si="8"/>
        <v>2.7406018264043782E-3</v>
      </c>
      <c r="AK29">
        <f t="shared" si="9"/>
        <v>2.4650726002293762E-3</v>
      </c>
      <c r="AL29">
        <f t="shared" si="10"/>
        <v>8.3721633797592958E-4</v>
      </c>
    </row>
    <row r="30" spans="3:38" x14ac:dyDescent="0.3">
      <c r="C30" s="12"/>
      <c r="D30" s="4" t="s">
        <v>10</v>
      </c>
      <c r="E30" s="4">
        <v>0</v>
      </c>
      <c r="F30" s="5">
        <f>E31*SIN(RADIANS(E29))*COS(RADIANS(E30))</f>
        <v>0</v>
      </c>
      <c r="G30" s="4">
        <v>0</v>
      </c>
      <c r="H30" s="5">
        <f>G31*SIN(RADIANS(G29))*COS(RADIANS(G30))</f>
        <v>6.1257422745431001E-16</v>
      </c>
      <c r="I30" s="4">
        <v>-40</v>
      </c>
      <c r="J30" s="5">
        <f>I31*SIN(RADIANS(I29))*COS(RADIANS(I30))</f>
        <v>0</v>
      </c>
      <c r="K30" s="4">
        <v>0</v>
      </c>
      <c r="L30" s="5">
        <f>K31*SIN(RADIANS(K29))*COS(RADIANS(K30))</f>
        <v>-10</v>
      </c>
      <c r="M30" s="4">
        <v>-20</v>
      </c>
      <c r="N30" s="5">
        <f>M31*SIN(RADIANS(M29))*COS(RADIANS(M30))</f>
        <v>1.606969024216349</v>
      </c>
      <c r="O30" s="4">
        <v>-30</v>
      </c>
      <c r="P30" s="5">
        <f>O31*SIN(RADIANS(O29))*COS(RADIANS(O30))</f>
        <v>-3.0618621784789739</v>
      </c>
      <c r="Q30" s="4">
        <v>0</v>
      </c>
      <c r="R30" s="5">
        <f>Q31*SIN(RADIANS(Q29))*COS(RADIANS(Q30))</f>
        <v>1.4142135623730951</v>
      </c>
      <c r="S30" s="4">
        <v>20</v>
      </c>
      <c r="T30" s="5">
        <f>S31*SIN(RADIANS(S29))*COS(RADIANS(S30))</f>
        <v>0</v>
      </c>
      <c r="U30" s="4">
        <v>-20</v>
      </c>
      <c r="V30" s="5">
        <f>U31*SIN(RADIANS(U29))*COS(RADIANS(U30))</f>
        <v>8.058840737114212E-16</v>
      </c>
      <c r="W30" s="6">
        <v>0</v>
      </c>
      <c r="X30" s="5">
        <f>W31*SIN(RADIANS(W29))*COS(RADIANS(W30))</f>
        <v>-1</v>
      </c>
      <c r="Z30">
        <f t="shared" si="0"/>
        <v>-6.6693786394593015</v>
      </c>
      <c r="AA30">
        <f t="shared" si="11"/>
        <v>209.78321185984339</v>
      </c>
      <c r="AB30">
        <f t="shared" si="1"/>
        <v>14.483894913311246</v>
      </c>
      <c r="AD30">
        <f t="shared" si="2"/>
        <v>2.4773232832081472E-2</v>
      </c>
      <c r="AE30">
        <f t="shared" si="3"/>
        <v>1.9502816998539965E-3</v>
      </c>
      <c r="AF30">
        <f t="shared" si="4"/>
        <v>2.4773232832081472E-2</v>
      </c>
      <c r="AG30">
        <f t="shared" si="5"/>
        <v>1.8033550161340391E-2</v>
      </c>
      <c r="AH30">
        <f t="shared" si="6"/>
        <v>7.5266131207111396E-3</v>
      </c>
      <c r="AI30">
        <f t="shared" si="7"/>
        <v>2.4773232832081472E-2</v>
      </c>
      <c r="AJ30">
        <f t="shared" si="8"/>
        <v>5.0559375649236633E-3</v>
      </c>
      <c r="AK30">
        <f t="shared" si="9"/>
        <v>1.8033550161340391E-2</v>
      </c>
      <c r="AL30">
        <f t="shared" si="10"/>
        <v>2.4773232832081472E-2</v>
      </c>
    </row>
    <row r="31" spans="3:38" x14ac:dyDescent="0.3">
      <c r="C31" s="13"/>
      <c r="D31" s="7" t="s">
        <v>4</v>
      </c>
      <c r="E31" s="7">
        <v>2</v>
      </c>
      <c r="F31" s="8">
        <f>E31*SIN(RADIANS(E30))</f>
        <v>0</v>
      </c>
      <c r="G31" s="7">
        <v>5</v>
      </c>
      <c r="H31" s="8">
        <f>G31*SIN(RADIANS(G30))</f>
        <v>0</v>
      </c>
      <c r="I31" s="7">
        <v>10</v>
      </c>
      <c r="J31" s="8">
        <f>I31*SIN(RADIANS(I30))</f>
        <v>-6.4278760968653925</v>
      </c>
      <c r="K31" s="7">
        <v>10</v>
      </c>
      <c r="L31" s="8">
        <f>K31*SIN(RADIANS(K30))</f>
        <v>0</v>
      </c>
      <c r="M31" s="7">
        <v>5</v>
      </c>
      <c r="N31" s="8">
        <f>M31*SIN(RADIANS(M30))</f>
        <v>-1.7101007166283435</v>
      </c>
      <c r="O31" s="7">
        <v>5</v>
      </c>
      <c r="P31" s="8">
        <f>O31*SIN(RADIANS(O30))</f>
        <v>-2.4999999999999996</v>
      </c>
      <c r="Q31" s="7">
        <v>2</v>
      </c>
      <c r="R31" s="8">
        <f>Q31*SIN(RADIANS(Q30))</f>
        <v>0</v>
      </c>
      <c r="S31" s="7">
        <v>6</v>
      </c>
      <c r="T31" s="8">
        <f>S31*SIN(RADIANS(S30))</f>
        <v>2.0521208599540124</v>
      </c>
      <c r="U31" s="7">
        <v>7</v>
      </c>
      <c r="V31" s="8">
        <f>U31*SIN(RADIANS(U30))</f>
        <v>-2.3941410032796808</v>
      </c>
      <c r="W31" s="9">
        <v>1</v>
      </c>
      <c r="X31" s="8">
        <f>W31*SIN(RADIANS(W30))</f>
        <v>0</v>
      </c>
      <c r="Z31">
        <f t="shared" si="0"/>
        <v>2.7609429364306854</v>
      </c>
      <c r="AA31">
        <f t="shared" si="11"/>
        <v>20.290743141875154</v>
      </c>
      <c r="AB31">
        <f t="shared" si="1"/>
        <v>4.5045247409549383</v>
      </c>
      <c r="AD31">
        <f t="shared" si="2"/>
        <v>7.8272461928753881E-2</v>
      </c>
      <c r="AE31">
        <f t="shared" si="3"/>
        <v>2.4346981835994153E-2</v>
      </c>
      <c r="AF31">
        <f t="shared" si="4"/>
        <v>2.4346981835994153E-2</v>
      </c>
      <c r="AG31">
        <f t="shared" si="5"/>
        <v>7.8272461928753881E-2</v>
      </c>
      <c r="AH31">
        <f t="shared" si="6"/>
        <v>7.8272461928753881E-2</v>
      </c>
      <c r="AI31">
        <f t="shared" si="7"/>
        <v>8.7310080410705093E-2</v>
      </c>
      <c r="AJ31">
        <f t="shared" si="8"/>
        <v>6.8388546802481409E-2</v>
      </c>
      <c r="AK31">
        <f t="shared" si="9"/>
        <v>5.6879291739596757E-2</v>
      </c>
      <c r="AL31">
        <f t="shared" si="10"/>
        <v>8.2049454693274432E-2</v>
      </c>
    </row>
    <row r="32" spans="3:38" x14ac:dyDescent="0.3">
      <c r="C32" s="11" t="s">
        <v>20</v>
      </c>
      <c r="D32" s="1" t="s">
        <v>9</v>
      </c>
      <c r="E32" s="1">
        <f>360-225</f>
        <v>135</v>
      </c>
      <c r="F32" s="2">
        <f>E34*COS(RADIANS(E32))*COS(RADIANS(E33))</f>
        <v>-6.9296464556281654</v>
      </c>
      <c r="G32" s="1">
        <v>0</v>
      </c>
      <c r="H32" s="2">
        <f>G34*COS(RADIANS(G32))*COS(RADIANS(G33))</f>
        <v>10</v>
      </c>
      <c r="I32" s="1">
        <f>360-90</f>
        <v>270</v>
      </c>
      <c r="J32" s="2">
        <f>I34*COS(RADIANS(I32))*COS(RADIANS(I33))</f>
        <v>-1.8098035454774049E-15</v>
      </c>
      <c r="K32" s="1">
        <f>360-225</f>
        <v>135</v>
      </c>
      <c r="L32" s="2">
        <f>K34*COS(RADIANS(K32))*COS(RADIANS(K33))</f>
        <v>-5.4167522041970182</v>
      </c>
      <c r="M32" s="1">
        <f>360-200</f>
        <v>160</v>
      </c>
      <c r="N32" s="2">
        <f>M34*COS(RADIANS(M32))*COS(RADIANS(M33))</f>
        <v>-7.1984631039295417</v>
      </c>
      <c r="O32" s="1">
        <f>360-300</f>
        <v>60</v>
      </c>
      <c r="P32" s="2">
        <f>O34*COS(RADIANS(O32))*COS(RADIANS(O33))</f>
        <v>3.8302222155948908</v>
      </c>
      <c r="Q32" s="1">
        <f>360-225</f>
        <v>135</v>
      </c>
      <c r="R32" s="2">
        <f>Q34*COS(RADIANS(Q32))*COS(RADIANS(Q33))</f>
        <v>-5.3157041951093973</v>
      </c>
      <c r="S32" s="1">
        <f>360-260</f>
        <v>100</v>
      </c>
      <c r="T32" s="2">
        <f>S34*COS(RADIANS(S32))*COS(RADIANS(S33))</f>
        <v>-1.5038373318043528</v>
      </c>
      <c r="U32" s="1">
        <f>360-325</f>
        <v>35</v>
      </c>
      <c r="V32" s="2">
        <f>U34*COS(RADIANS(U32))*COS(RADIANS(U33))</f>
        <v>2.8016649959323559</v>
      </c>
      <c r="W32" s="3">
        <v>80</v>
      </c>
      <c r="X32" s="2">
        <f>W34*COS(RADIANS(W32))*COS(RADIANS(W33))</f>
        <v>0.86824088833465207</v>
      </c>
      <c r="Z32">
        <f t="shared" si="0"/>
        <v>59.293031025370304</v>
      </c>
      <c r="AA32">
        <f t="shared" si="11"/>
        <v>6484.4263328599127</v>
      </c>
      <c r="AB32">
        <f t="shared" si="1"/>
        <v>80.525935777610883</v>
      </c>
      <c r="AD32">
        <f t="shared" si="2"/>
        <v>3.7778394324081348E-3</v>
      </c>
      <c r="AE32">
        <f t="shared" si="3"/>
        <v>1.6151592895552244E-4</v>
      </c>
      <c r="AF32">
        <f t="shared" si="4"/>
        <v>3.1844846124277084E-3</v>
      </c>
      <c r="AG32">
        <f t="shared" si="5"/>
        <v>2.2664576133034991E-3</v>
      </c>
      <c r="AH32">
        <f t="shared" si="6"/>
        <v>4.9540176348704616E-3</v>
      </c>
      <c r="AI32">
        <f t="shared" si="7"/>
        <v>3.1844846124277084E-3</v>
      </c>
      <c r="AJ32">
        <f t="shared" si="8"/>
        <v>4.3599707401810019E-3</v>
      </c>
      <c r="AK32">
        <f t="shared" si="9"/>
        <v>4.7338183696447704E-3</v>
      </c>
      <c r="AL32">
        <f t="shared" si="10"/>
        <v>4.7930897628395124E-3</v>
      </c>
    </row>
    <row r="33" spans="3:38" x14ac:dyDescent="0.3">
      <c r="C33" s="12"/>
      <c r="D33" s="4" t="s">
        <v>10</v>
      </c>
      <c r="E33" s="4">
        <v>0</v>
      </c>
      <c r="F33" s="5">
        <f>E34*SIN(RADIANS(E32))*COS(RADIANS(E33))</f>
        <v>6.9296464556281663</v>
      </c>
      <c r="G33" s="4">
        <v>0</v>
      </c>
      <c r="H33" s="5">
        <f>G34*SIN(RADIANS(G32))*COS(RADIANS(G33))</f>
        <v>0</v>
      </c>
      <c r="I33" s="4">
        <v>10</v>
      </c>
      <c r="J33" s="5">
        <f>I34*SIN(RADIANS(I32))*COS(RADIANS(I33))</f>
        <v>-9.8480775301220795</v>
      </c>
      <c r="K33" s="4">
        <v>-40</v>
      </c>
      <c r="L33" s="5">
        <f>K34*SIN(RADIANS(K32))*COS(RADIANS(K33))</f>
        <v>5.4167522041970182</v>
      </c>
      <c r="M33" s="4">
        <v>-40</v>
      </c>
      <c r="N33" s="5">
        <f>M34*SIN(RADIANS(M32))*COS(RADIANS(M33))</f>
        <v>2.6200263022938506</v>
      </c>
      <c r="O33" s="4">
        <v>-40</v>
      </c>
      <c r="P33" s="5">
        <f>O34*SIN(RADIANS(O32))*COS(RADIANS(O33))</f>
        <v>6.6341394816893828</v>
      </c>
      <c r="Q33" s="4">
        <v>-20</v>
      </c>
      <c r="R33" s="5">
        <f>Q34*SIN(RADIANS(Q32))*COS(RADIANS(Q33))</f>
        <v>5.3157041951093982</v>
      </c>
      <c r="S33" s="4">
        <v>30</v>
      </c>
      <c r="T33" s="5">
        <f>S34*SIN(RADIANS(S32))*COS(RADIANS(S33))</f>
        <v>8.5286853195244312</v>
      </c>
      <c r="U33" s="4">
        <v>70</v>
      </c>
      <c r="V33" s="5">
        <f>U34*SIN(RADIANS(U32))*COS(RADIANS(U33))</f>
        <v>1.9617469496901112</v>
      </c>
      <c r="W33" s="6">
        <v>0</v>
      </c>
      <c r="X33" s="5">
        <f>W34*SIN(RADIANS(W32))*COS(RADIANS(W33))</f>
        <v>4.9240387650610398</v>
      </c>
      <c r="Z33">
        <f t="shared" si="0"/>
        <v>-0.75551800182053241</v>
      </c>
      <c r="AA33">
        <f t="shared" si="11"/>
        <v>757.97568350476274</v>
      </c>
      <c r="AB33">
        <f t="shared" si="1"/>
        <v>27.531358184890966</v>
      </c>
      <c r="AD33">
        <f t="shared" si="2"/>
        <v>1.4485013438497757E-2</v>
      </c>
      <c r="AE33">
        <f t="shared" si="3"/>
        <v>1.3425848030651773E-2</v>
      </c>
      <c r="AF33">
        <f t="shared" si="4"/>
        <v>5.2463995034762803E-3</v>
      </c>
      <c r="AG33">
        <f t="shared" si="5"/>
        <v>5.2463995034762803E-3</v>
      </c>
      <c r="AH33">
        <f t="shared" si="6"/>
        <v>5.2463995034762803E-3</v>
      </c>
      <c r="AI33">
        <f t="shared" si="7"/>
        <v>1.1349673795906725E-2</v>
      </c>
      <c r="AJ33">
        <f t="shared" si="8"/>
        <v>7.7642140951302424E-3</v>
      </c>
      <c r="AK33">
        <f t="shared" si="9"/>
        <v>5.3315017726331419E-4</v>
      </c>
      <c r="AL33">
        <f t="shared" si="10"/>
        <v>1.4485013438497757E-2</v>
      </c>
    </row>
    <row r="34" spans="3:38" x14ac:dyDescent="0.3">
      <c r="C34" s="13"/>
      <c r="D34" s="7" t="s">
        <v>4</v>
      </c>
      <c r="E34" s="7">
        <v>9.8000000000000007</v>
      </c>
      <c r="F34" s="8">
        <f>E34*SIN(RADIANS(E33))</f>
        <v>0</v>
      </c>
      <c r="G34" s="7">
        <v>10</v>
      </c>
      <c r="H34" s="8">
        <f>G34*SIN(RADIANS(G33))</f>
        <v>0</v>
      </c>
      <c r="I34" s="7">
        <v>10</v>
      </c>
      <c r="J34" s="8">
        <f>I34*SIN(RADIANS(I33))</f>
        <v>1.7364817766693033</v>
      </c>
      <c r="K34" s="7">
        <v>10</v>
      </c>
      <c r="L34" s="8">
        <f>K34*SIN(RADIANS(K33))</f>
        <v>-6.4278760968653925</v>
      </c>
      <c r="M34" s="7">
        <v>10</v>
      </c>
      <c r="N34" s="8">
        <f>M34*SIN(RADIANS(M33))</f>
        <v>-6.4278760968653925</v>
      </c>
      <c r="O34" s="7">
        <v>10</v>
      </c>
      <c r="P34" s="8">
        <f>O34*SIN(RADIANS(O33))</f>
        <v>-6.4278760968653925</v>
      </c>
      <c r="Q34" s="7">
        <v>8</v>
      </c>
      <c r="R34" s="8">
        <f>Q34*SIN(RADIANS(Q33))</f>
        <v>-2.7361611466053497</v>
      </c>
      <c r="S34" s="7">
        <v>10</v>
      </c>
      <c r="T34" s="8">
        <f>S34*SIN(RADIANS(S33))</f>
        <v>4.9999999999999991</v>
      </c>
      <c r="U34" s="7">
        <v>10</v>
      </c>
      <c r="V34" s="8">
        <f>U34*SIN(RADIANS(U33))</f>
        <v>9.3969262078590834</v>
      </c>
      <c r="W34" s="9">
        <v>5</v>
      </c>
      <c r="X34" s="8">
        <f>W34*SIN(RADIANS(W33))</f>
        <v>0</v>
      </c>
      <c r="Z34">
        <f t="shared" si="0"/>
        <v>4.1811128226311851</v>
      </c>
      <c r="AA34">
        <f t="shared" si="11"/>
        <v>44.081943573152934</v>
      </c>
      <c r="AB34">
        <f t="shared" si="1"/>
        <v>6.6394234368017928</v>
      </c>
      <c r="AD34">
        <f t="shared" si="2"/>
        <v>4.092497051555468E-2</v>
      </c>
      <c r="AE34">
        <f t="shared" si="3"/>
        <v>4.092497051555468E-2</v>
      </c>
      <c r="AF34">
        <f t="shared" si="4"/>
        <v>4.092497051555468E-2</v>
      </c>
      <c r="AG34">
        <f t="shared" si="5"/>
        <v>4.092497051555468E-2</v>
      </c>
      <c r="AH34">
        <f t="shared" si="6"/>
        <v>4.092497051555468E-2</v>
      </c>
      <c r="AI34">
        <f t="shared" si="7"/>
        <v>5.0925997865941965E-2</v>
      </c>
      <c r="AJ34">
        <f t="shared" si="8"/>
        <v>4.092497051555468E-2</v>
      </c>
      <c r="AK34">
        <f t="shared" si="9"/>
        <v>4.092497051555468E-2</v>
      </c>
      <c r="AL34">
        <f t="shared" si="10"/>
        <v>5.9631597845100921E-2</v>
      </c>
    </row>
  </sheetData>
  <mergeCells count="20">
    <mergeCell ref="C26:C28"/>
    <mergeCell ref="C29:C31"/>
    <mergeCell ref="C32:C34"/>
    <mergeCell ref="E4:F4"/>
    <mergeCell ref="W4:X4"/>
    <mergeCell ref="G4:H4"/>
    <mergeCell ref="I4:J4"/>
    <mergeCell ref="K4:L4"/>
    <mergeCell ref="M4:N4"/>
    <mergeCell ref="C5:C7"/>
    <mergeCell ref="C8:C10"/>
    <mergeCell ref="C11:C13"/>
    <mergeCell ref="C14:C16"/>
    <mergeCell ref="C17:C19"/>
    <mergeCell ref="C20:C22"/>
    <mergeCell ref="O4:P4"/>
    <mergeCell ref="Q4:R4"/>
    <mergeCell ref="S4:T4"/>
    <mergeCell ref="U4:V4"/>
    <mergeCell ref="C23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Sheet1</vt:lpstr>
      <vt:lpstr>Lyttetest</vt:lpstr>
    </vt:vector>
  </TitlesOfParts>
  <Company>Music-group Innovation DK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Stenhoj</dc:creator>
  <cp:lastModifiedBy>Lasse Stenhøj</cp:lastModifiedBy>
  <dcterms:created xsi:type="dcterms:W3CDTF">2017-12-19T09:14:20Z</dcterms:created>
  <dcterms:modified xsi:type="dcterms:W3CDTF">2018-01-02T22:45:50Z</dcterms:modified>
</cp:coreProperties>
</file>