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ocuments\Uni - Mike\Software Engineering\COMP3100 - Distributed Systems\Assignment 2\"/>
    </mc:Choice>
  </mc:AlternateContent>
  <bookViews>
    <workbookView xWindow="0" yWindow="0" windowWidth="19200" windowHeight="67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2" i="1" l="1"/>
  <c r="L92" i="1"/>
  <c r="K92" i="1"/>
  <c r="M73" i="1"/>
  <c r="K73" i="1"/>
  <c r="D49" i="1"/>
  <c r="G49" i="1"/>
  <c r="F49" i="1"/>
  <c r="E49" i="1"/>
  <c r="F25" i="1"/>
  <c r="N73" i="1"/>
  <c r="L73" i="1"/>
  <c r="P74" i="1"/>
  <c r="P50" i="1"/>
  <c r="I50" i="1"/>
  <c r="P24" i="1"/>
  <c r="I24" i="1"/>
  <c r="I74" i="1"/>
  <c r="B74" i="1"/>
  <c r="B24" i="1"/>
  <c r="B50" i="1"/>
  <c r="U49" i="1"/>
  <c r="E73" i="1"/>
  <c r="D73" i="1"/>
  <c r="T49" i="1"/>
  <c r="S49" i="1"/>
  <c r="R49" i="1"/>
  <c r="U73" i="1"/>
  <c r="T73" i="1"/>
  <c r="S73" i="1"/>
  <c r="R73" i="1"/>
  <c r="G73" i="1"/>
  <c r="D75" i="1" s="1"/>
  <c r="F73" i="1"/>
  <c r="L49" i="1"/>
  <c r="M49" i="1"/>
  <c r="N49" i="1"/>
  <c r="K49" i="1"/>
  <c r="T25" i="1"/>
  <c r="S25" i="1"/>
  <c r="R25" i="1"/>
  <c r="Q25" i="1"/>
  <c r="M25" i="1"/>
  <c r="L25" i="1"/>
  <c r="K25" i="1"/>
  <c r="J25" i="1"/>
  <c r="C25" i="1"/>
  <c r="E25" i="1"/>
  <c r="D25" i="1"/>
  <c r="B90" i="1" l="1"/>
  <c r="D88" i="1" s="1"/>
  <c r="P90" i="1"/>
  <c r="U88" i="1" s="1"/>
  <c r="I90" i="1"/>
  <c r="K88" i="1" s="1"/>
  <c r="E88" i="1"/>
  <c r="R75" i="1"/>
  <c r="R51" i="1"/>
  <c r="S51" i="1"/>
  <c r="T75" i="1"/>
  <c r="M75" i="1"/>
  <c r="L75" i="1"/>
  <c r="F75" i="1"/>
  <c r="E75" i="1"/>
  <c r="K75" i="1"/>
  <c r="S75" i="1"/>
  <c r="T51" i="1"/>
  <c r="F51" i="1"/>
  <c r="M51" i="1"/>
  <c r="K51" i="1"/>
  <c r="D51" i="1"/>
  <c r="L51" i="1"/>
  <c r="E51" i="1"/>
  <c r="S88" i="1" l="1"/>
  <c r="M88" i="1"/>
  <c r="F88" i="1"/>
  <c r="G88" i="1"/>
  <c r="D92" i="1" s="1"/>
  <c r="S92" i="1"/>
  <c r="E92" i="1"/>
  <c r="T88" i="1"/>
  <c r="T92" i="1" s="1"/>
  <c r="R88" i="1"/>
  <c r="R92" i="1" s="1"/>
  <c r="N88" i="1"/>
  <c r="L88" i="1"/>
  <c r="F92" i="1" l="1"/>
</calcChain>
</file>

<file path=xl/sharedStrings.xml><?xml version="1.0" encoding="utf-8"?>
<sst xmlns="http://schemas.openxmlformats.org/spreadsheetml/2006/main" count="298" uniqueCount="79">
  <si>
    <t>Turnaround time</t>
  </si>
  <si>
    <t>Total rental cost</t>
  </si>
  <si>
    <t xml:space="preserve">Config                      </t>
  </si>
  <si>
    <t xml:space="preserve">ATL       </t>
  </si>
  <si>
    <t xml:space="preserve">FF        </t>
  </si>
  <si>
    <t xml:space="preserve">BF        </t>
  </si>
  <si>
    <t xml:space="preserve">WF        </t>
  </si>
  <si>
    <t xml:space="preserve">config100-long-high.xml     </t>
  </si>
  <si>
    <t xml:space="preserve">config100-long-low.xml      </t>
  </si>
  <si>
    <t xml:space="preserve">config100-long-med.xml      </t>
  </si>
  <si>
    <t xml:space="preserve">config100-med-high.xml      </t>
  </si>
  <si>
    <t xml:space="preserve">config100-med-low.xml       </t>
  </si>
  <si>
    <t xml:space="preserve">config100-med-med.xml       </t>
  </si>
  <si>
    <t xml:space="preserve">config100-short-high.xml    </t>
  </si>
  <si>
    <t xml:space="preserve">config100-short-low.xml     </t>
  </si>
  <si>
    <t xml:space="preserve">config100-short-med.xml     </t>
  </si>
  <si>
    <t xml:space="preserve">config20-long-high.xml      </t>
  </si>
  <si>
    <t xml:space="preserve">config20-long-low.xml       </t>
  </si>
  <si>
    <t xml:space="preserve">config20-long-med.xml       </t>
  </si>
  <si>
    <t xml:space="preserve">config20-med-high.xml       </t>
  </si>
  <si>
    <t xml:space="preserve">config20-med-low.xml        </t>
  </si>
  <si>
    <t xml:space="preserve">config20-med-med.xml        </t>
  </si>
  <si>
    <t xml:space="preserve">config20-short-high.xml     </t>
  </si>
  <si>
    <t xml:space="preserve">config20-short-low.xml      </t>
  </si>
  <si>
    <t xml:space="preserve">config20-short-med.xml      </t>
  </si>
  <si>
    <t xml:space="preserve">Average                     </t>
  </si>
  <si>
    <t>(Mine vs. others)</t>
  </si>
  <si>
    <t>Improvement/Worsened:</t>
  </si>
  <si>
    <t>Turnaround Time</t>
  </si>
  <si>
    <t>Total Rental Cost</t>
  </si>
  <si>
    <t>Config</t>
  </si>
  <si>
    <t>ATL</t>
  </si>
  <si>
    <t>FF</t>
  </si>
  <si>
    <t>BF</t>
  </si>
  <si>
    <t>WF</t>
  </si>
  <si>
    <t>ds-config01--wk9.xml</t>
  </si>
  <si>
    <t>ds-S1-config00--demo.xml</t>
  </si>
  <si>
    <t>Resource utilisation (AVG)</t>
  </si>
  <si>
    <t>ds-S1-config01--demo.xml</t>
  </si>
  <si>
    <t>ds-S1-config02--demo.xml</t>
  </si>
  <si>
    <t>ds-S1-config03--demo.xml</t>
  </si>
  <si>
    <t>ds-S1-config04--demo.xml</t>
  </si>
  <si>
    <t>ds-S1-config05--demo.xml</t>
  </si>
  <si>
    <t>ds-S1-config06--demo.xml</t>
  </si>
  <si>
    <t>ds-sample-config01.xml</t>
  </si>
  <si>
    <t>ds-sample-config02.xml</t>
  </si>
  <si>
    <t>ds-sample-config03.xml</t>
  </si>
  <si>
    <t>ds-sample-config04.xml</t>
  </si>
  <si>
    <t>ds-sample-config05.xml</t>
  </si>
  <si>
    <t>Job Count</t>
  </si>
  <si>
    <t>Work-Load Type</t>
  </si>
  <si>
    <t>Unknown</t>
  </si>
  <si>
    <t>med-high</t>
  </si>
  <si>
    <t>Medium</t>
  </si>
  <si>
    <t>towards high</t>
  </si>
  <si>
    <t>overloaded</t>
  </si>
  <si>
    <t>light</t>
  </si>
  <si>
    <t>moderate</t>
  </si>
  <si>
    <t>Low</t>
  </si>
  <si>
    <t>High</t>
  </si>
  <si>
    <t>Med</t>
  </si>
  <si>
    <t>med</t>
  </si>
  <si>
    <t>low</t>
  </si>
  <si>
    <t>ds-S1-config01--wk6.xml</t>
  </si>
  <si>
    <t>ds-S1-config06--wk6.xml</t>
  </si>
  <si>
    <t>Removed:</t>
  </si>
  <si>
    <t>They were heavily skewing the data</t>
  </si>
  <si>
    <t>// Massive outliers</t>
  </si>
  <si>
    <t>GRAND AVERAGE:</t>
  </si>
  <si>
    <t>Total Configs Used:</t>
  </si>
  <si>
    <t xml:space="preserve">(Average of </t>
  </si>
  <si>
    <t>FROM: test_results (DATA SET 1)</t>
  </si>
  <si>
    <t>FROM: collected data (DATA SET 2)</t>
  </si>
  <si>
    <t>(DATA SET 1 &amp; 2A)</t>
  </si>
  <si>
    <t>FROM: collected data** DATA SET (2A)</t>
  </si>
  <si>
    <t>Avg. Resource utilisation (%)</t>
  </si>
  <si>
    <t>Avg. Total Rental Cost ($)</t>
  </si>
  <si>
    <t>Avg. Turnaround Time (Seconds)</t>
  </si>
  <si>
    <t>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</si>
</sst>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43" fontId="0" fillId="0" borderId="0" xfId="1" applyFont="1"/>
    <xf numFmtId="2" fontId="0" fillId="0" borderId="0" xfId="0" applyNumberFormat="1"/>
    <xf numFmtId="0" fontId="0" fillId="0" borderId="0" xfId="0" applyFill="1"/>
    <xf numFmtId="0" fontId="0" fillId="0" borderId="3" xfId="0" applyBorder="1"/>
    <xf numFmtId="0" fontId="0" fillId="0" borderId="4" xfId="0" applyBorder="1"/>
    <xf numFmtId="0" fontId="2" fillId="0" borderId="5" xfId="0" applyFont="1" applyBorder="1"/>
    <xf numFmtId="0" fontId="2" fillId="0" borderId="0" xfId="0" applyFont="1" applyBorder="1"/>
    <xf numFmtId="0" fontId="2" fillId="0" borderId="6" xfId="0" applyFon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" xfId="0" applyFont="1" applyFill="1" applyBorder="1"/>
    <xf numFmtId="0" fontId="0" fillId="0" borderId="2" xfId="0" applyBorder="1"/>
    <xf numFmtId="3" fontId="0" fillId="0" borderId="0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0" fontId="0" fillId="0" borderId="0" xfId="0" applyNumberFormat="1" applyBorder="1"/>
    <xf numFmtId="10" fontId="0" fillId="0" borderId="6" xfId="0" applyNumberFormat="1" applyBorder="1"/>
    <xf numFmtId="8" fontId="0" fillId="0" borderId="0" xfId="0" applyNumberFormat="1" applyBorder="1"/>
    <xf numFmtId="0" fontId="0" fillId="0" borderId="0" xfId="0" applyNumberFormat="1" applyBorder="1"/>
    <xf numFmtId="8" fontId="0" fillId="0" borderId="6" xfId="0" applyNumberFormat="1" applyBorder="1"/>
    <xf numFmtId="43" fontId="0" fillId="0" borderId="11" xfId="1" applyFont="1" applyBorder="1"/>
    <xf numFmtId="43" fontId="0" fillId="0" borderId="12" xfId="1" applyFont="1" applyBorder="1"/>
    <xf numFmtId="44" fontId="0" fillId="0" borderId="11" xfId="2" applyFont="1" applyBorder="1"/>
    <xf numFmtId="44" fontId="0" fillId="0" borderId="12" xfId="2" applyFont="1" applyBorder="1"/>
    <xf numFmtId="43" fontId="2" fillId="0" borderId="0" xfId="1" applyFont="1" applyBorder="1"/>
    <xf numFmtId="43" fontId="2" fillId="0" borderId="6" xfId="1" applyFont="1" applyBorder="1"/>
    <xf numFmtId="10" fontId="2" fillId="0" borderId="0" xfId="0" applyNumberFormat="1" applyFont="1" applyBorder="1"/>
    <xf numFmtId="10" fontId="2" fillId="0" borderId="6" xfId="0" applyNumberFormat="1" applyFont="1" applyBorder="1"/>
    <xf numFmtId="8" fontId="2" fillId="0" borderId="0" xfId="0" applyNumberFormat="1" applyFont="1" applyBorder="1"/>
    <xf numFmtId="8" fontId="2" fillId="0" borderId="6" xfId="0" applyNumberFormat="1" applyFont="1" applyBorder="1"/>
    <xf numFmtId="3" fontId="2" fillId="0" borderId="0" xfId="0" applyNumberFormat="1" applyFont="1" applyBorder="1"/>
    <xf numFmtId="0" fontId="0" fillId="0" borderId="5" xfId="0" applyNumberFormat="1" applyBorder="1"/>
    <xf numFmtId="0" fontId="0" fillId="0" borderId="7" xfId="0" applyNumberFormat="1" applyBorder="1"/>
    <xf numFmtId="3" fontId="2" fillId="0" borderId="6" xfId="0" applyNumberFormat="1" applyFont="1" applyBorder="1"/>
    <xf numFmtId="10" fontId="0" fillId="0" borderId="3" xfId="0" applyNumberFormat="1" applyBorder="1"/>
    <xf numFmtId="10" fontId="0" fillId="0" borderId="4" xfId="0" applyNumberFormat="1" applyBorder="1"/>
    <xf numFmtId="10" fontId="0" fillId="0" borderId="8" xfId="0" applyNumberFormat="1" applyBorder="1"/>
    <xf numFmtId="10" fontId="0" fillId="0" borderId="9" xfId="0" applyNumberFormat="1" applyBorder="1"/>
    <xf numFmtId="8" fontId="0" fillId="0" borderId="3" xfId="0" applyNumberFormat="1" applyBorder="1"/>
    <xf numFmtId="8" fontId="0" fillId="0" borderId="4" xfId="0" applyNumberFormat="1" applyBorder="1"/>
    <xf numFmtId="8" fontId="0" fillId="0" borderId="8" xfId="0" applyNumberFormat="1" applyBorder="1"/>
    <xf numFmtId="8" fontId="0" fillId="0" borderId="9" xfId="0" applyNumberFormat="1" applyBorder="1"/>
    <xf numFmtId="0" fontId="0" fillId="0" borderId="2" xfId="0" applyNumberFormat="1" applyBorder="1"/>
    <xf numFmtId="0" fontId="0" fillId="0" borderId="0" xfId="0" applyFont="1" applyBorder="1"/>
    <xf numFmtId="2" fontId="0" fillId="0" borderId="0" xfId="0" applyNumberFormat="1" applyBorder="1"/>
    <xf numFmtId="2" fontId="0" fillId="0" borderId="3" xfId="0" applyNumberFormat="1" applyBorder="1"/>
    <xf numFmtId="2" fontId="0" fillId="0" borderId="8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Sheet1!$P$58</c:f>
              <c:strCache>
                <c:ptCount val="1"/>
                <c:pt idx="0">
                  <c:v>Avg. Total Rental Cost ($)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.00_);_(&quot;$&quot;* \(#,##0.00\);_(&quot;$&quot;* &quot;-&quot;??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Sheet1!$R$59:$U$59</c:f>
              <c:strCache>
                <c:ptCount val="4"/>
                <c:pt idx="0">
                  <c:v>FF</c:v>
                </c:pt>
                <c:pt idx="1">
                  <c:v>BF</c:v>
                </c:pt>
                <c:pt idx="2">
                  <c:v>WF</c:v>
                </c:pt>
                <c:pt idx="3">
                  <c:v>Mine</c:v>
                </c:pt>
              </c:strCache>
            </c:strRef>
          </c:cat>
          <c:val>
            <c:numRef>
              <c:f>Sheet1!$R$88:$U$88</c:f>
              <c:numCache>
                <c:formatCode>0.00</c:formatCode>
                <c:ptCount val="4"/>
                <c:pt idx="0">
                  <c:v>823.29322580645157</c:v>
                </c:pt>
                <c:pt idx="1">
                  <c:v>785.65774193548384</c:v>
                </c:pt>
                <c:pt idx="2">
                  <c:v>879.36161290322593</c:v>
                </c:pt>
                <c:pt idx="3">
                  <c:v>732.09064516129047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310825072"/>
        <c:axId val="310824680"/>
      </c:barChart>
      <c:catAx>
        <c:axId val="31082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24680"/>
        <c:crosses val="autoZero"/>
        <c:auto val="1"/>
        <c:lblAlgn val="ctr"/>
        <c:lblOffset val="100"/>
        <c:noMultiLvlLbl val="0"/>
      </c:catAx>
      <c:valAx>
        <c:axId val="31082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2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Sheet1!$I$58</c:f>
              <c:strCache>
                <c:ptCount val="1"/>
                <c:pt idx="0">
                  <c:v>Avg. Resource utilisation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Sheet1!$R$59:$U$59</c:f>
              <c:strCache>
                <c:ptCount val="4"/>
                <c:pt idx="0">
                  <c:v>FF</c:v>
                </c:pt>
                <c:pt idx="1">
                  <c:v>BF</c:v>
                </c:pt>
                <c:pt idx="2">
                  <c:v>WF</c:v>
                </c:pt>
                <c:pt idx="3">
                  <c:v>Mine</c:v>
                </c:pt>
              </c:strCache>
            </c:strRef>
          </c:cat>
          <c:val>
            <c:numRef>
              <c:f>Sheet1!$K$88:$N$88</c:f>
              <c:numCache>
                <c:formatCode>0.00</c:formatCode>
                <c:ptCount val="4"/>
                <c:pt idx="0">
                  <c:v>72.252580645161288</c:v>
                </c:pt>
                <c:pt idx="1">
                  <c:v>70.819032258064496</c:v>
                </c:pt>
                <c:pt idx="2">
                  <c:v>80.127419354838707</c:v>
                </c:pt>
                <c:pt idx="3">
                  <c:v>80.407419354838709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310820368"/>
        <c:axId val="310824288"/>
      </c:barChart>
      <c:catAx>
        <c:axId val="31082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24288"/>
        <c:crosses val="autoZero"/>
        <c:auto val="1"/>
        <c:lblAlgn val="ctr"/>
        <c:lblOffset val="100"/>
        <c:noMultiLvlLbl val="0"/>
      </c:catAx>
      <c:valAx>
        <c:axId val="31082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2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Sheet1!$B$58</c:f>
              <c:strCache>
                <c:ptCount val="1"/>
                <c:pt idx="0">
                  <c:v>Avg. Turnaround Time (Seconds)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Sheet1!$R$59:$U$59</c:f>
              <c:strCache>
                <c:ptCount val="4"/>
                <c:pt idx="0">
                  <c:v>FF</c:v>
                </c:pt>
                <c:pt idx="1">
                  <c:v>BF</c:v>
                </c:pt>
                <c:pt idx="2">
                  <c:v>WF</c:v>
                </c:pt>
                <c:pt idx="3">
                  <c:v>Mine</c:v>
                </c:pt>
              </c:strCache>
            </c:strRef>
          </c:cat>
          <c:val>
            <c:numRef>
              <c:f>Sheet1!$D$88:$G$88</c:f>
              <c:numCache>
                <c:formatCode>_(* #,##0.00_);_(* \(#,##0.00\);_(* "-"??_);_(@_)</c:formatCode>
                <c:ptCount val="4"/>
                <c:pt idx="0">
                  <c:v>3653.5483870967741</c:v>
                </c:pt>
                <c:pt idx="1">
                  <c:v>3659.0322580645161</c:v>
                </c:pt>
                <c:pt idx="2">
                  <c:v>19371.483870967742</c:v>
                </c:pt>
                <c:pt idx="3">
                  <c:v>4144.1612903225805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310821544"/>
        <c:axId val="310823504"/>
      </c:barChart>
      <c:catAx>
        <c:axId val="310821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23504"/>
        <c:crosses val="autoZero"/>
        <c:auto val="1"/>
        <c:lblAlgn val="ctr"/>
        <c:lblOffset val="100"/>
        <c:noMultiLvlLbl val="0"/>
      </c:catAx>
      <c:valAx>
        <c:axId val="3108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21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1851025</xdr:colOff>
      <xdr:row>99</xdr:row>
      <xdr:rowOff>95250</xdr:rowOff>
    </xdr:from>
    <xdr:to>
      <xdr:col>20</xdr:col>
      <xdr:colOff>841375</xdr:colOff>
      <xdr:row>114</xdr:row>
      <xdr:rowOff>76200</xdr:rowOff>
    </xdr:to>
    <xdr:graphicFrame macro="">
      <xdr:nvGraphicFramePr>
        <xdr:cNvPr id="2" name="Chart 1" descr="NB: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736600</xdr:colOff>
      <xdr:row>99</xdr:row>
      <xdr:rowOff>12700</xdr:rowOff>
    </xdr:from>
    <xdr:to>
      <xdr:col>13</xdr:col>
      <xdr:colOff>196850</xdr:colOff>
      <xdr:row>113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881066</xdr:colOff>
      <xdr:row>97</xdr:row>
      <xdr:rowOff>23815</xdr:rowOff>
    </xdr:from>
    <xdr:to>
      <xdr:col>7</xdr:col>
      <xdr:colOff>0</xdr:colOff>
      <xdr:row>112</xdr:row>
      <xdr:rowOff>147639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0.03529</cdr:x>
      <cdr:y>0.83386</cdr:y>
    </cdr:from>
    <cdr:to>
      <cdr:x>0.974</cdr:x>
      <cdr:y>0.97441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3182" y="2294659"/>
          <a:ext cx="4606636" cy="3867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43"/>
  <sheetViews>
    <sheetView tabSelected="1" topLeftCell="N57" zoomScaleNormal="100" workbookViewId="0">
      <selection activeCell="P68" sqref="P68"/>
    </sheetView>
  </sheetViews>
  <sheetFormatPr defaultRowHeight="14.5" x14ac:dyDescent="0.35"/>
  <cols>
    <col min="1" max="1" width="30.08984375" bestFit="1" customWidth="1"/>
    <col min="2" max="2" width="38" bestFit="1" customWidth="1"/>
    <col min="3" max="3" width="11.81640625" bestFit="1" customWidth="1"/>
    <col min="4" max="5" width="13.453125" bestFit="1" customWidth="1"/>
    <col min="6" max="6" width="14.453125" bestFit="1" customWidth="1"/>
    <col min="7" max="7" width="13.453125" bestFit="1" customWidth="1"/>
    <col min="8" max="9" width="30.08984375" bestFit="1" customWidth="1"/>
    <col min="10" max="10" width="7" bestFit="1" customWidth="1"/>
    <col min="11" max="12" width="14.453125" bestFit="1" customWidth="1"/>
    <col min="13" max="13" width="13.453125" bestFit="1" customWidth="1"/>
    <col min="14" max="14" width="11.81640625" bestFit="1" customWidth="1"/>
    <col min="15" max="16" width="30.26953125" bestFit="1" customWidth="1"/>
    <col min="17" max="18" width="14.453125" bestFit="1" customWidth="1"/>
    <col min="19" max="21" width="12.453125" bestFit="1" customWidth="1"/>
    <col min="22" max="22" width="9.08984375" bestFit="1" customWidth="1"/>
    <col min="23" max="23" width="9.6328125" bestFit="1" customWidth="1"/>
    <col min="24" max="24" width="14.6328125" bestFit="1" customWidth="1"/>
    <col min="26" max="26" width="24.54296875" bestFit="1" customWidth="1"/>
    <col min="27" max="27" width="9.1796875" bestFit="1" customWidth="1"/>
    <col min="28" max="28" width="14.6328125" bestFit="1" customWidth="1"/>
  </cols>
  <sheetData>
    <row r="2" spans="2:24" ht="15" thickBot="1" x14ac:dyDescent="0.4">
      <c r="B2" t="s">
        <v>71</v>
      </c>
    </row>
    <row r="3" spans="2:24" ht="15" thickBot="1" x14ac:dyDescent="0.4">
      <c r="B3" s="20" t="s">
        <v>0</v>
      </c>
      <c r="C3" s="5"/>
      <c r="D3" s="5"/>
      <c r="E3" s="5"/>
      <c r="F3" s="5"/>
      <c r="G3" s="6"/>
      <c r="I3" s="16" t="s">
        <v>37</v>
      </c>
      <c r="J3" s="5"/>
      <c r="K3" s="5"/>
      <c r="L3" s="5"/>
      <c r="M3" s="5"/>
      <c r="N3" s="6"/>
      <c r="P3" s="16" t="s">
        <v>1</v>
      </c>
      <c r="Q3" s="5"/>
      <c r="R3" s="5"/>
      <c r="S3" s="5"/>
      <c r="T3" s="5"/>
      <c r="U3" s="6"/>
    </row>
    <row r="4" spans="2:24" ht="15" thickBot="1" x14ac:dyDescent="0.4">
      <c r="B4" s="17" t="s">
        <v>2</v>
      </c>
      <c r="C4" s="18" t="s">
        <v>3</v>
      </c>
      <c r="D4" s="18" t="s">
        <v>4</v>
      </c>
      <c r="E4" s="18" t="s">
        <v>5</v>
      </c>
      <c r="F4" s="18" t="s">
        <v>6</v>
      </c>
      <c r="G4" s="19" t="s">
        <v>78</v>
      </c>
      <c r="I4" s="17" t="s">
        <v>2</v>
      </c>
      <c r="J4" s="18" t="s">
        <v>3</v>
      </c>
      <c r="K4" s="18" t="s">
        <v>4</v>
      </c>
      <c r="L4" s="18" t="s">
        <v>5</v>
      </c>
      <c r="M4" s="18" t="s">
        <v>6</v>
      </c>
      <c r="N4" s="19" t="s">
        <v>78</v>
      </c>
      <c r="P4" s="17" t="s">
        <v>2</v>
      </c>
      <c r="Q4" s="18" t="s">
        <v>3</v>
      </c>
      <c r="R4" s="18" t="s">
        <v>4</v>
      </c>
      <c r="S4" s="18" t="s">
        <v>5</v>
      </c>
      <c r="T4" s="18" t="s">
        <v>6</v>
      </c>
      <c r="U4" s="19" t="s">
        <v>78</v>
      </c>
      <c r="W4" s="17" t="s">
        <v>49</v>
      </c>
      <c r="X4" s="16" t="s">
        <v>50</v>
      </c>
    </row>
    <row r="5" spans="2:24" x14ac:dyDescent="0.35">
      <c r="B5" s="21" t="s">
        <v>7</v>
      </c>
      <c r="C5" s="5">
        <v>672786</v>
      </c>
      <c r="D5" s="5">
        <v>2428</v>
      </c>
      <c r="E5" s="5">
        <v>2450</v>
      </c>
      <c r="F5" s="5">
        <v>29714</v>
      </c>
      <c r="G5" s="6">
        <v>2745</v>
      </c>
      <c r="I5" s="21" t="s">
        <v>7</v>
      </c>
      <c r="J5" s="56">
        <v>100</v>
      </c>
      <c r="K5" s="56">
        <v>83.58</v>
      </c>
      <c r="L5" s="56">
        <v>79.03</v>
      </c>
      <c r="M5" s="56">
        <v>80.989999999999995</v>
      </c>
      <c r="N5" s="6">
        <v>73.2</v>
      </c>
      <c r="P5" s="21" t="s">
        <v>7</v>
      </c>
      <c r="Q5" s="5">
        <v>620.01</v>
      </c>
      <c r="R5" s="5">
        <v>776.34</v>
      </c>
      <c r="S5" s="5">
        <v>784.3</v>
      </c>
      <c r="T5" s="5">
        <v>886.06</v>
      </c>
      <c r="U5" s="6">
        <v>726.22</v>
      </c>
      <c r="W5" s="10">
        <v>2000</v>
      </c>
      <c r="X5" s="12" t="s">
        <v>59</v>
      </c>
    </row>
    <row r="6" spans="2:24" x14ac:dyDescent="0.35">
      <c r="B6" s="10" t="s">
        <v>8</v>
      </c>
      <c r="C6" s="11">
        <v>316359</v>
      </c>
      <c r="D6" s="11">
        <v>2458</v>
      </c>
      <c r="E6" s="11">
        <v>2458</v>
      </c>
      <c r="F6" s="11">
        <v>2613</v>
      </c>
      <c r="G6" s="12">
        <v>2456</v>
      </c>
      <c r="I6" s="10" t="s">
        <v>8</v>
      </c>
      <c r="J6" s="55">
        <v>100</v>
      </c>
      <c r="K6" s="55">
        <v>50.47</v>
      </c>
      <c r="L6" s="55">
        <v>47.52</v>
      </c>
      <c r="M6" s="55">
        <v>76.88</v>
      </c>
      <c r="N6" s="12">
        <v>78.89</v>
      </c>
      <c r="P6" s="10" t="s">
        <v>8</v>
      </c>
      <c r="Q6" s="11">
        <v>324.81</v>
      </c>
      <c r="R6" s="11">
        <v>724.66</v>
      </c>
      <c r="S6" s="11">
        <v>713.42</v>
      </c>
      <c r="T6" s="11">
        <v>882.02</v>
      </c>
      <c r="U6" s="12">
        <v>618.71</v>
      </c>
      <c r="W6" s="10">
        <v>2000</v>
      </c>
      <c r="X6" s="12" t="s">
        <v>58</v>
      </c>
    </row>
    <row r="7" spans="2:24" x14ac:dyDescent="0.35">
      <c r="B7" s="10" t="s">
        <v>9</v>
      </c>
      <c r="C7" s="11">
        <v>679829</v>
      </c>
      <c r="D7" s="11">
        <v>2356</v>
      </c>
      <c r="E7" s="11">
        <v>2362</v>
      </c>
      <c r="F7" s="11">
        <v>10244</v>
      </c>
      <c r="G7" s="12">
        <v>2399</v>
      </c>
      <c r="I7" s="10" t="s">
        <v>9</v>
      </c>
      <c r="J7" s="55">
        <v>100</v>
      </c>
      <c r="K7" s="55">
        <v>62.86</v>
      </c>
      <c r="L7" s="55">
        <v>60.25</v>
      </c>
      <c r="M7" s="55">
        <v>77.45</v>
      </c>
      <c r="N7" s="12">
        <v>71.48</v>
      </c>
      <c r="P7" s="10" t="s">
        <v>9</v>
      </c>
      <c r="Q7" s="11">
        <v>625.5</v>
      </c>
      <c r="R7" s="11">
        <v>1095.22</v>
      </c>
      <c r="S7" s="11">
        <v>1099.21</v>
      </c>
      <c r="T7" s="11">
        <v>1097.78</v>
      </c>
      <c r="U7" s="12">
        <v>846.58</v>
      </c>
      <c r="W7" s="10">
        <v>2000</v>
      </c>
      <c r="X7" s="12" t="s">
        <v>61</v>
      </c>
    </row>
    <row r="8" spans="2:24" x14ac:dyDescent="0.35">
      <c r="B8" s="10" t="s">
        <v>10</v>
      </c>
      <c r="C8" s="11">
        <v>331382</v>
      </c>
      <c r="D8" s="11">
        <v>1184</v>
      </c>
      <c r="E8" s="11">
        <v>1198</v>
      </c>
      <c r="F8" s="11">
        <v>12882</v>
      </c>
      <c r="G8" s="12">
        <v>1411</v>
      </c>
      <c r="I8" s="10" t="s">
        <v>10</v>
      </c>
      <c r="J8" s="55">
        <v>100</v>
      </c>
      <c r="K8" s="55">
        <v>83.88</v>
      </c>
      <c r="L8" s="55">
        <v>80.64</v>
      </c>
      <c r="M8" s="55">
        <v>89.53</v>
      </c>
      <c r="N8" s="12">
        <v>87.53</v>
      </c>
      <c r="P8" s="10" t="s">
        <v>10</v>
      </c>
      <c r="Q8" s="11">
        <v>319.7</v>
      </c>
      <c r="R8" s="11">
        <v>373</v>
      </c>
      <c r="S8" s="11">
        <v>371.74</v>
      </c>
      <c r="T8" s="11">
        <v>410.09</v>
      </c>
      <c r="U8" s="12">
        <v>352</v>
      </c>
      <c r="W8" s="10">
        <v>2000</v>
      </c>
      <c r="X8" s="12" t="s">
        <v>59</v>
      </c>
    </row>
    <row r="9" spans="2:24" x14ac:dyDescent="0.35">
      <c r="B9" s="10" t="s">
        <v>11</v>
      </c>
      <c r="C9" s="11">
        <v>283701</v>
      </c>
      <c r="D9" s="11">
        <v>1205</v>
      </c>
      <c r="E9" s="11">
        <v>1205</v>
      </c>
      <c r="F9" s="11">
        <v>1245</v>
      </c>
      <c r="G9" s="12">
        <v>1204</v>
      </c>
      <c r="I9" s="10" t="s">
        <v>11</v>
      </c>
      <c r="J9" s="55">
        <v>100</v>
      </c>
      <c r="K9" s="55">
        <v>40.14</v>
      </c>
      <c r="L9" s="55">
        <v>38.35</v>
      </c>
      <c r="M9" s="55">
        <v>76.37</v>
      </c>
      <c r="N9" s="12">
        <v>76.09</v>
      </c>
      <c r="P9" s="10" t="s">
        <v>11</v>
      </c>
      <c r="Q9" s="11">
        <v>295.86</v>
      </c>
      <c r="R9" s="11">
        <v>810.53</v>
      </c>
      <c r="S9" s="11">
        <v>778.18</v>
      </c>
      <c r="T9" s="11">
        <v>815.88</v>
      </c>
      <c r="U9" s="12">
        <v>618.65</v>
      </c>
      <c r="W9" s="10">
        <v>2000</v>
      </c>
      <c r="X9" s="12" t="s">
        <v>62</v>
      </c>
    </row>
    <row r="10" spans="2:24" x14ac:dyDescent="0.35">
      <c r="B10" s="10" t="s">
        <v>12</v>
      </c>
      <c r="C10" s="11">
        <v>342754</v>
      </c>
      <c r="D10" s="11">
        <v>1153</v>
      </c>
      <c r="E10" s="11">
        <v>1154</v>
      </c>
      <c r="F10" s="11">
        <v>4387</v>
      </c>
      <c r="G10" s="12">
        <v>1192</v>
      </c>
      <c r="I10" s="10" t="s">
        <v>12</v>
      </c>
      <c r="J10" s="55">
        <v>100</v>
      </c>
      <c r="K10" s="55">
        <v>65.69</v>
      </c>
      <c r="L10" s="55">
        <v>61.75</v>
      </c>
      <c r="M10" s="55">
        <v>81.739999999999995</v>
      </c>
      <c r="N10" s="12">
        <v>73.87</v>
      </c>
      <c r="P10" s="10" t="s">
        <v>12</v>
      </c>
      <c r="Q10" s="11">
        <v>308.7</v>
      </c>
      <c r="R10" s="11">
        <v>493.64</v>
      </c>
      <c r="S10" s="11">
        <v>510.13</v>
      </c>
      <c r="T10" s="11">
        <v>498.65</v>
      </c>
      <c r="U10" s="12">
        <v>390.38</v>
      </c>
      <c r="W10" s="10">
        <v>2000</v>
      </c>
      <c r="X10" s="12" t="s">
        <v>61</v>
      </c>
    </row>
    <row r="11" spans="2:24" x14ac:dyDescent="0.35">
      <c r="B11" s="10" t="s">
        <v>13</v>
      </c>
      <c r="C11" s="11">
        <v>244404</v>
      </c>
      <c r="D11" s="11">
        <v>693</v>
      </c>
      <c r="E11" s="11">
        <v>670</v>
      </c>
      <c r="F11" s="11">
        <v>10424</v>
      </c>
      <c r="G11" s="12">
        <v>1031</v>
      </c>
      <c r="I11" s="10" t="s">
        <v>13</v>
      </c>
      <c r="J11" s="55">
        <v>100</v>
      </c>
      <c r="K11" s="55">
        <v>87.78</v>
      </c>
      <c r="L11" s="55">
        <v>85.7</v>
      </c>
      <c r="M11" s="55">
        <v>94.69</v>
      </c>
      <c r="N11" s="12">
        <v>89.23</v>
      </c>
      <c r="P11" s="10" t="s">
        <v>13</v>
      </c>
      <c r="Q11" s="11">
        <v>228.75</v>
      </c>
      <c r="R11" s="11">
        <v>213.1</v>
      </c>
      <c r="S11" s="11">
        <v>210.25</v>
      </c>
      <c r="T11" s="11">
        <v>245.96</v>
      </c>
      <c r="U11" s="12">
        <v>219</v>
      </c>
      <c r="W11" s="10">
        <v>2000</v>
      </c>
      <c r="X11" s="12" t="s">
        <v>59</v>
      </c>
    </row>
    <row r="12" spans="2:24" x14ac:dyDescent="0.35">
      <c r="B12" s="10" t="s">
        <v>14</v>
      </c>
      <c r="C12" s="11">
        <v>224174</v>
      </c>
      <c r="D12" s="11">
        <v>673</v>
      </c>
      <c r="E12" s="11">
        <v>673</v>
      </c>
      <c r="F12" s="11">
        <v>746</v>
      </c>
      <c r="G12" s="12">
        <v>671</v>
      </c>
      <c r="I12" s="10" t="s">
        <v>14</v>
      </c>
      <c r="J12" s="55">
        <v>100</v>
      </c>
      <c r="K12" s="55">
        <v>35.46</v>
      </c>
      <c r="L12" s="55">
        <v>37.880000000000003</v>
      </c>
      <c r="M12" s="55">
        <v>75.650000000000006</v>
      </c>
      <c r="N12" s="12">
        <v>71.33</v>
      </c>
      <c r="P12" s="10" t="s">
        <v>14</v>
      </c>
      <c r="Q12" s="11">
        <v>225.85</v>
      </c>
      <c r="R12" s="11">
        <v>498.18</v>
      </c>
      <c r="S12" s="11">
        <v>474.11</v>
      </c>
      <c r="T12" s="11">
        <v>533.91999999999996</v>
      </c>
      <c r="U12" s="12">
        <v>382.77</v>
      </c>
      <c r="W12" s="10">
        <v>2000</v>
      </c>
      <c r="X12" s="12" t="s">
        <v>58</v>
      </c>
    </row>
    <row r="13" spans="2:24" x14ac:dyDescent="0.35">
      <c r="B13" s="10" t="s">
        <v>15</v>
      </c>
      <c r="C13" s="11">
        <v>256797</v>
      </c>
      <c r="D13" s="11">
        <v>645</v>
      </c>
      <c r="E13" s="11">
        <v>644</v>
      </c>
      <c r="F13" s="11">
        <v>5197</v>
      </c>
      <c r="G13" s="12">
        <v>749</v>
      </c>
      <c r="I13" s="10" t="s">
        <v>15</v>
      </c>
      <c r="J13" s="55">
        <v>100</v>
      </c>
      <c r="K13" s="55">
        <v>67.78</v>
      </c>
      <c r="L13" s="55">
        <v>66.72</v>
      </c>
      <c r="M13" s="55">
        <v>78.12</v>
      </c>
      <c r="N13" s="12">
        <v>71.48</v>
      </c>
      <c r="P13" s="10" t="s">
        <v>15</v>
      </c>
      <c r="Q13" s="11">
        <v>228.07</v>
      </c>
      <c r="R13" s="11">
        <v>275.89999999999998</v>
      </c>
      <c r="S13" s="11">
        <v>272.29000000000002</v>
      </c>
      <c r="T13" s="11">
        <v>310.88</v>
      </c>
      <c r="U13" s="12">
        <v>257.98</v>
      </c>
      <c r="W13" s="10">
        <v>2000</v>
      </c>
      <c r="X13" s="12" t="s">
        <v>61</v>
      </c>
    </row>
    <row r="14" spans="2:24" x14ac:dyDescent="0.35">
      <c r="B14" s="10" t="s">
        <v>16</v>
      </c>
      <c r="C14" s="11">
        <v>240984</v>
      </c>
      <c r="D14" s="11">
        <v>2852</v>
      </c>
      <c r="E14" s="11">
        <v>2820</v>
      </c>
      <c r="F14" s="11">
        <v>10768</v>
      </c>
      <c r="G14" s="12">
        <v>2893</v>
      </c>
      <c r="I14" s="10" t="s">
        <v>16</v>
      </c>
      <c r="J14" s="55">
        <v>100</v>
      </c>
      <c r="K14" s="55">
        <v>91</v>
      </c>
      <c r="L14" s="55">
        <v>88.97</v>
      </c>
      <c r="M14" s="55">
        <v>66.89</v>
      </c>
      <c r="N14" s="12">
        <v>61.29</v>
      </c>
      <c r="P14" s="10" t="s">
        <v>16</v>
      </c>
      <c r="Q14" s="11">
        <v>254.81</v>
      </c>
      <c r="R14" s="11">
        <v>306.43</v>
      </c>
      <c r="S14" s="11">
        <v>307.37</v>
      </c>
      <c r="T14" s="11">
        <v>351.72</v>
      </c>
      <c r="U14" s="12">
        <v>303.81</v>
      </c>
      <c r="W14" s="10">
        <v>2000</v>
      </c>
      <c r="X14" s="12" t="s">
        <v>59</v>
      </c>
    </row>
    <row r="15" spans="2:24" x14ac:dyDescent="0.35">
      <c r="B15" s="10" t="s">
        <v>17</v>
      </c>
      <c r="C15" s="11">
        <v>55746</v>
      </c>
      <c r="D15" s="11">
        <v>2493</v>
      </c>
      <c r="E15" s="11">
        <v>2494</v>
      </c>
      <c r="F15" s="11">
        <v>2523</v>
      </c>
      <c r="G15" s="12">
        <v>2492</v>
      </c>
      <c r="I15" s="10" t="s">
        <v>17</v>
      </c>
      <c r="J15" s="55">
        <v>100</v>
      </c>
      <c r="K15" s="55">
        <v>55.78</v>
      </c>
      <c r="L15" s="55">
        <v>56.72</v>
      </c>
      <c r="M15" s="55">
        <v>69.98</v>
      </c>
      <c r="N15" s="12">
        <v>86.02</v>
      </c>
      <c r="P15" s="10" t="s">
        <v>17</v>
      </c>
      <c r="Q15" s="11">
        <v>88.06</v>
      </c>
      <c r="R15" s="11">
        <v>208.94</v>
      </c>
      <c r="S15" s="11">
        <v>211.23</v>
      </c>
      <c r="T15" s="11">
        <v>203.32</v>
      </c>
      <c r="U15" s="12">
        <v>155.53</v>
      </c>
      <c r="W15" s="10">
        <v>2000</v>
      </c>
      <c r="X15" s="12" t="s">
        <v>58</v>
      </c>
    </row>
    <row r="16" spans="2:24" x14ac:dyDescent="0.35">
      <c r="B16" s="10" t="s">
        <v>18</v>
      </c>
      <c r="C16" s="11">
        <v>139467</v>
      </c>
      <c r="D16" s="11">
        <v>2491</v>
      </c>
      <c r="E16" s="11">
        <v>2485</v>
      </c>
      <c r="F16" s="11">
        <v>2803</v>
      </c>
      <c r="G16" s="12">
        <v>2516</v>
      </c>
      <c r="I16" s="10" t="s">
        <v>18</v>
      </c>
      <c r="J16" s="55">
        <v>100</v>
      </c>
      <c r="K16" s="55">
        <v>75.400000000000006</v>
      </c>
      <c r="L16" s="55">
        <v>73.11</v>
      </c>
      <c r="M16" s="55">
        <v>78.180000000000007</v>
      </c>
      <c r="N16" s="12">
        <v>79.05</v>
      </c>
      <c r="P16" s="10" t="s">
        <v>18</v>
      </c>
      <c r="Q16" s="11">
        <v>167.04</v>
      </c>
      <c r="R16" s="11">
        <v>281.35000000000002</v>
      </c>
      <c r="S16" s="11">
        <v>283.33999999999997</v>
      </c>
      <c r="T16" s="11">
        <v>250.3</v>
      </c>
      <c r="U16" s="12">
        <v>237.56</v>
      </c>
      <c r="W16" s="10">
        <v>2000</v>
      </c>
      <c r="X16" s="12" t="s">
        <v>60</v>
      </c>
    </row>
    <row r="17" spans="2:24" x14ac:dyDescent="0.35">
      <c r="B17" s="10" t="s">
        <v>19</v>
      </c>
      <c r="C17" s="11">
        <v>247673</v>
      </c>
      <c r="D17" s="11">
        <v>1393</v>
      </c>
      <c r="E17" s="11">
        <v>1254</v>
      </c>
      <c r="F17" s="11">
        <v>8743</v>
      </c>
      <c r="G17" s="12">
        <v>1504</v>
      </c>
      <c r="I17" s="10" t="s">
        <v>19</v>
      </c>
      <c r="J17" s="55">
        <v>100</v>
      </c>
      <c r="K17" s="55">
        <v>88.91</v>
      </c>
      <c r="L17" s="55">
        <v>86.63</v>
      </c>
      <c r="M17" s="55">
        <v>62.53</v>
      </c>
      <c r="N17" s="12">
        <v>70.45</v>
      </c>
      <c r="P17" s="10" t="s">
        <v>19</v>
      </c>
      <c r="Q17" s="11">
        <v>255.58</v>
      </c>
      <c r="R17" s="11">
        <v>299.93</v>
      </c>
      <c r="S17" s="11">
        <v>297.11</v>
      </c>
      <c r="T17" s="11">
        <v>342.98</v>
      </c>
      <c r="U17" s="12">
        <v>296.99</v>
      </c>
      <c r="W17" s="10">
        <v>2000</v>
      </c>
      <c r="X17" s="12" t="s">
        <v>59</v>
      </c>
    </row>
    <row r="18" spans="2:24" x14ac:dyDescent="0.35">
      <c r="B18" s="10" t="s">
        <v>20</v>
      </c>
      <c r="C18" s="11">
        <v>52096</v>
      </c>
      <c r="D18" s="11">
        <v>1209</v>
      </c>
      <c r="E18" s="11">
        <v>1209</v>
      </c>
      <c r="F18" s="11">
        <v>1230</v>
      </c>
      <c r="G18" s="12">
        <v>1209</v>
      </c>
      <c r="I18" s="10" t="s">
        <v>20</v>
      </c>
      <c r="J18" s="55">
        <v>100</v>
      </c>
      <c r="K18" s="55">
        <v>46.99</v>
      </c>
      <c r="L18" s="55">
        <v>46.3</v>
      </c>
      <c r="M18" s="55">
        <v>57.27</v>
      </c>
      <c r="N18" s="12">
        <v>83.76</v>
      </c>
      <c r="P18" s="10" t="s">
        <v>20</v>
      </c>
      <c r="Q18" s="11">
        <v>86.62</v>
      </c>
      <c r="R18" s="11">
        <v>232.07</v>
      </c>
      <c r="S18" s="11">
        <v>232.08</v>
      </c>
      <c r="T18" s="11">
        <v>210.08</v>
      </c>
      <c r="U18" s="12">
        <v>155.06</v>
      </c>
      <c r="W18" s="10">
        <v>2000</v>
      </c>
      <c r="X18" s="12" t="s">
        <v>58</v>
      </c>
    </row>
    <row r="19" spans="2:24" x14ac:dyDescent="0.35">
      <c r="B19" s="10" t="s">
        <v>21</v>
      </c>
      <c r="C19" s="11">
        <v>139670</v>
      </c>
      <c r="D19" s="11">
        <v>1205</v>
      </c>
      <c r="E19" s="11">
        <v>1205</v>
      </c>
      <c r="F19" s="11">
        <v>1829</v>
      </c>
      <c r="G19" s="12">
        <v>1249</v>
      </c>
      <c r="I19" s="10" t="s">
        <v>21</v>
      </c>
      <c r="J19" s="55">
        <v>100</v>
      </c>
      <c r="K19" s="55">
        <v>68.91</v>
      </c>
      <c r="L19" s="55">
        <v>66.64</v>
      </c>
      <c r="M19" s="55">
        <v>65.38</v>
      </c>
      <c r="N19" s="12">
        <v>61.82</v>
      </c>
      <c r="P19" s="10" t="s">
        <v>21</v>
      </c>
      <c r="Q19" s="11">
        <v>164.01</v>
      </c>
      <c r="R19" s="11">
        <v>295.13</v>
      </c>
      <c r="S19" s="11">
        <v>276.39999999999998</v>
      </c>
      <c r="T19" s="11">
        <v>267.83999999999997</v>
      </c>
      <c r="U19" s="12">
        <v>261.48</v>
      </c>
      <c r="W19" s="10">
        <v>2000</v>
      </c>
      <c r="X19" s="12" t="s">
        <v>60</v>
      </c>
    </row>
    <row r="20" spans="2:24" x14ac:dyDescent="0.35">
      <c r="B20" s="10" t="s">
        <v>22</v>
      </c>
      <c r="C20" s="11">
        <v>145298</v>
      </c>
      <c r="D20" s="11">
        <v>768</v>
      </c>
      <c r="E20" s="11">
        <v>736</v>
      </c>
      <c r="F20" s="11">
        <v>5403</v>
      </c>
      <c r="G20" s="12">
        <v>1379</v>
      </c>
      <c r="I20" s="10" t="s">
        <v>22</v>
      </c>
      <c r="J20" s="55">
        <v>100</v>
      </c>
      <c r="K20" s="55">
        <v>89.53</v>
      </c>
      <c r="L20" s="55">
        <v>87.6</v>
      </c>
      <c r="M20" s="55">
        <v>61.97</v>
      </c>
      <c r="N20" s="12">
        <v>83.42</v>
      </c>
      <c r="P20" s="10" t="s">
        <v>22</v>
      </c>
      <c r="Q20" s="11">
        <v>163.69</v>
      </c>
      <c r="R20" s="11">
        <v>168.7</v>
      </c>
      <c r="S20" s="11">
        <v>168</v>
      </c>
      <c r="T20" s="11">
        <v>203.66</v>
      </c>
      <c r="U20" s="12">
        <v>173.27</v>
      </c>
      <c r="W20" s="10">
        <v>2000</v>
      </c>
      <c r="X20" s="12" t="s">
        <v>59</v>
      </c>
    </row>
    <row r="21" spans="2:24" x14ac:dyDescent="0.35">
      <c r="B21" s="10" t="s">
        <v>23</v>
      </c>
      <c r="C21" s="11">
        <v>49299</v>
      </c>
      <c r="D21" s="11">
        <v>665</v>
      </c>
      <c r="E21" s="11">
        <v>665</v>
      </c>
      <c r="F21" s="11">
        <v>704</v>
      </c>
      <c r="G21" s="12">
        <v>664</v>
      </c>
      <c r="I21" s="10" t="s">
        <v>23</v>
      </c>
      <c r="J21" s="55">
        <v>100</v>
      </c>
      <c r="K21" s="55">
        <v>38.770000000000003</v>
      </c>
      <c r="L21" s="55">
        <v>38.57</v>
      </c>
      <c r="M21" s="55">
        <v>52.52</v>
      </c>
      <c r="N21" s="12">
        <v>76.400000000000006</v>
      </c>
      <c r="P21" s="10" t="s">
        <v>23</v>
      </c>
      <c r="Q21" s="11">
        <v>85.52</v>
      </c>
      <c r="R21" s="11">
        <v>214.16</v>
      </c>
      <c r="S21" s="11">
        <v>212.71</v>
      </c>
      <c r="T21" s="11">
        <v>231.67</v>
      </c>
      <c r="U21" s="12">
        <v>155.1</v>
      </c>
      <c r="W21" s="10">
        <v>2000</v>
      </c>
      <c r="X21" s="12" t="s">
        <v>58</v>
      </c>
    </row>
    <row r="22" spans="2:24" ht="15" thickBot="1" x14ac:dyDescent="0.4">
      <c r="B22" s="13" t="s">
        <v>24</v>
      </c>
      <c r="C22" s="14">
        <v>151135</v>
      </c>
      <c r="D22" s="14">
        <v>649</v>
      </c>
      <c r="E22" s="14">
        <v>649</v>
      </c>
      <c r="F22" s="14">
        <v>878</v>
      </c>
      <c r="G22" s="15">
        <v>700</v>
      </c>
      <c r="I22" s="13" t="s">
        <v>24</v>
      </c>
      <c r="J22" s="57">
        <v>100</v>
      </c>
      <c r="K22" s="57">
        <v>69.260000000000005</v>
      </c>
      <c r="L22" s="57">
        <v>66.58</v>
      </c>
      <c r="M22" s="57">
        <v>65.209999999999994</v>
      </c>
      <c r="N22" s="15">
        <v>58.73</v>
      </c>
      <c r="P22" s="13" t="s">
        <v>24</v>
      </c>
      <c r="Q22" s="14">
        <v>166.24</v>
      </c>
      <c r="R22" s="14">
        <v>254.85</v>
      </c>
      <c r="S22" s="14">
        <v>257.62</v>
      </c>
      <c r="T22" s="14">
        <v>231.69</v>
      </c>
      <c r="U22" s="15">
        <v>217.92</v>
      </c>
      <c r="W22" s="13">
        <v>2000</v>
      </c>
      <c r="X22" s="15" t="s">
        <v>60</v>
      </c>
    </row>
    <row r="23" spans="2:24" ht="15" thickBot="1" x14ac:dyDescent="0.4">
      <c r="B23" s="23" t="s">
        <v>25</v>
      </c>
      <c r="C23" s="24">
        <v>254086.33</v>
      </c>
      <c r="D23" s="24">
        <v>1473.33</v>
      </c>
      <c r="E23" s="24">
        <v>1462.83</v>
      </c>
      <c r="F23" s="24">
        <v>6240.72</v>
      </c>
      <c r="G23" s="25">
        <v>1581.33</v>
      </c>
      <c r="I23" s="23" t="s">
        <v>25</v>
      </c>
      <c r="J23" s="24">
        <v>100</v>
      </c>
      <c r="K23" s="24">
        <v>66.790000000000006</v>
      </c>
      <c r="L23" s="24">
        <v>64.94</v>
      </c>
      <c r="M23" s="24">
        <v>72.849999999999994</v>
      </c>
      <c r="N23" s="25">
        <v>75.22</v>
      </c>
      <c r="P23" s="23" t="s">
        <v>25</v>
      </c>
      <c r="Q23" s="24">
        <v>256.05</v>
      </c>
      <c r="R23" s="24">
        <v>417.9</v>
      </c>
      <c r="S23" s="24">
        <v>414.42</v>
      </c>
      <c r="T23" s="24">
        <v>443.03</v>
      </c>
      <c r="U23" s="25">
        <v>353.83</v>
      </c>
    </row>
    <row r="24" spans="2:24" ht="15" thickBot="1" x14ac:dyDescent="0.4">
      <c r="B24" s="10">
        <f>COUNTA(B5:B22)</f>
        <v>18</v>
      </c>
      <c r="C24" s="11"/>
      <c r="D24" s="11"/>
      <c r="E24" s="11"/>
      <c r="F24" s="11"/>
      <c r="G24" s="12"/>
      <c r="I24" s="10">
        <f>COUNTA(I5:I22)</f>
        <v>18</v>
      </c>
      <c r="J24" s="11"/>
      <c r="K24" s="11"/>
      <c r="L24" s="11"/>
      <c r="M24" s="11"/>
      <c r="N24" s="12"/>
      <c r="P24" s="10">
        <f>COUNTA(P5:P22)</f>
        <v>18</v>
      </c>
      <c r="Q24" s="11"/>
      <c r="R24" s="11"/>
      <c r="S24" s="11"/>
      <c r="T24" s="11"/>
      <c r="U24" s="12"/>
    </row>
    <row r="25" spans="2:24" x14ac:dyDescent="0.35">
      <c r="B25" s="21" t="s">
        <v>27</v>
      </c>
      <c r="C25" s="5">
        <f xml:space="preserve"> (100 * (G23 - C23)/C23) * -1</f>
        <v>99.377640662526005</v>
      </c>
      <c r="D25" s="5">
        <f xml:space="preserve"> (100 * (G23 - D23)/D23) * -1</f>
        <v>-7.330333326545988</v>
      </c>
      <c r="E25" s="5">
        <f xml:space="preserve"> (100 * (G23 - E23)/E23) * -1</f>
        <v>-8.1007362441295303</v>
      </c>
      <c r="F25" s="5">
        <f xml:space="preserve"> (100 * (G23 - F23)/F23) * -1</f>
        <v>74.661096796523481</v>
      </c>
      <c r="G25" s="6"/>
      <c r="I25" s="21" t="s">
        <v>27</v>
      </c>
      <c r="J25" s="5">
        <f xml:space="preserve"> (100 * (N23 - J23)/J23)</f>
        <v>-24.78</v>
      </c>
      <c r="K25" s="5">
        <f xml:space="preserve"> (100 * (N23 - K23)/K23)</f>
        <v>12.621649947596934</v>
      </c>
      <c r="L25" s="5">
        <f xml:space="preserve"> (100 * (N23 - L23)/L23)</f>
        <v>15.829996920234063</v>
      </c>
      <c r="M25" s="5">
        <f xml:space="preserve"> (100 * (N23 - M23)/M23)</f>
        <v>3.2532601235415304</v>
      </c>
      <c r="N25" s="6"/>
      <c r="P25" s="21" t="s">
        <v>27</v>
      </c>
      <c r="Q25" s="5">
        <f xml:space="preserve"> (100 * (U23 - Q23)/Q23) * -1</f>
        <v>-38.187853934778346</v>
      </c>
      <c r="R25" s="5">
        <f xml:space="preserve"> (100 * (U23 - R23)/R23) * -1</f>
        <v>15.331418999760707</v>
      </c>
      <c r="S25" s="5">
        <f xml:space="preserve"> (100 * (U23 - S23)/S23) * -1</f>
        <v>14.620433376767538</v>
      </c>
      <c r="T25" s="5">
        <f xml:space="preserve"> (100 * (U23 - T23)/T23) * -1</f>
        <v>20.134076699094866</v>
      </c>
      <c r="U25" s="6"/>
    </row>
    <row r="26" spans="2:24" x14ac:dyDescent="0.35">
      <c r="B26" s="10"/>
      <c r="C26" s="11"/>
      <c r="D26" s="11"/>
      <c r="E26" s="11"/>
      <c r="F26" s="11"/>
      <c r="G26" s="12"/>
      <c r="I26" s="10" t="s">
        <v>26</v>
      </c>
      <c r="J26" s="11"/>
      <c r="K26" s="11"/>
      <c r="L26" s="11"/>
      <c r="M26" s="11"/>
      <c r="N26" s="12"/>
      <c r="P26" s="10" t="s">
        <v>26</v>
      </c>
      <c r="Q26" s="11"/>
      <c r="R26" s="11"/>
      <c r="S26" s="11"/>
      <c r="T26" s="11"/>
      <c r="U26" s="12"/>
    </row>
    <row r="27" spans="2:24" x14ac:dyDescent="0.35">
      <c r="B27" s="10"/>
      <c r="C27" s="11"/>
      <c r="D27" s="11"/>
      <c r="E27" s="11"/>
      <c r="F27" s="11"/>
      <c r="G27" s="9"/>
      <c r="I27" s="10"/>
      <c r="J27" s="11"/>
      <c r="K27" s="11"/>
      <c r="L27" s="11"/>
      <c r="M27" s="11"/>
      <c r="N27" s="9"/>
      <c r="P27" s="10"/>
      <c r="Q27" s="11"/>
      <c r="R27" s="11"/>
      <c r="S27" s="11"/>
      <c r="T27" s="11"/>
      <c r="U27" s="9"/>
    </row>
    <row r="28" spans="2:24" ht="15" thickBot="1" x14ac:dyDescent="0.4">
      <c r="B28" s="13"/>
      <c r="C28" s="14"/>
      <c r="D28" s="14"/>
      <c r="E28" s="14"/>
      <c r="F28" s="14"/>
      <c r="G28" s="15"/>
      <c r="I28" s="13"/>
      <c r="J28" s="14"/>
      <c r="K28" s="14"/>
      <c r="L28" s="14"/>
      <c r="M28" s="14"/>
      <c r="N28" s="15"/>
      <c r="P28" s="13"/>
      <c r="Q28" s="14"/>
      <c r="R28" s="14"/>
      <c r="S28" s="14"/>
      <c r="T28" s="14"/>
      <c r="U28" s="15"/>
    </row>
    <row r="29" spans="2:24" x14ac:dyDescent="0.35">
      <c r="B29" s="11"/>
      <c r="C29" s="11"/>
      <c r="D29" s="11"/>
      <c r="E29" s="11"/>
      <c r="F29" s="11"/>
      <c r="G29" s="11"/>
      <c r="I29" s="11"/>
      <c r="J29" s="11"/>
      <c r="K29" s="11"/>
      <c r="L29" s="11"/>
      <c r="M29" s="11"/>
      <c r="N29" s="11"/>
      <c r="P29" s="11"/>
      <c r="Q29" s="11"/>
      <c r="R29" s="11"/>
      <c r="S29" s="11"/>
      <c r="T29" s="11"/>
      <c r="U29" s="11"/>
    </row>
    <row r="30" spans="2:24" x14ac:dyDescent="0.3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4" ht="15" thickBot="1" x14ac:dyDescent="0.4">
      <c r="B31" t="s">
        <v>72</v>
      </c>
    </row>
    <row r="32" spans="2:24" ht="15" thickBot="1" x14ac:dyDescent="0.4">
      <c r="B32" s="16" t="s">
        <v>28</v>
      </c>
      <c r="C32" s="5"/>
      <c r="D32" s="5"/>
      <c r="E32" s="5"/>
      <c r="F32" s="5"/>
      <c r="G32" s="6"/>
      <c r="I32" s="16" t="s">
        <v>37</v>
      </c>
      <c r="J32" s="5"/>
      <c r="K32" s="5"/>
      <c r="L32" s="5"/>
      <c r="M32" s="5"/>
      <c r="N32" s="6"/>
      <c r="P32" s="16" t="s">
        <v>29</v>
      </c>
      <c r="Q32" s="5"/>
      <c r="R32" s="5"/>
      <c r="S32" s="5"/>
      <c r="T32" s="5"/>
      <c r="U32" s="6"/>
      <c r="V32" s="11"/>
      <c r="W32" s="11"/>
    </row>
    <row r="33" spans="2:24" ht="15" thickBot="1" x14ac:dyDescent="0.4">
      <c r="B33" s="23" t="s">
        <v>30</v>
      </c>
      <c r="C33" s="24" t="s">
        <v>31</v>
      </c>
      <c r="D33" s="24" t="s">
        <v>32</v>
      </c>
      <c r="E33" s="24" t="s">
        <v>33</v>
      </c>
      <c r="F33" s="24" t="s">
        <v>34</v>
      </c>
      <c r="G33" s="25" t="s">
        <v>78</v>
      </c>
      <c r="I33" s="23" t="s">
        <v>30</v>
      </c>
      <c r="J33" s="24" t="s">
        <v>31</v>
      </c>
      <c r="K33" s="24" t="s">
        <v>32</v>
      </c>
      <c r="L33" s="24" t="s">
        <v>33</v>
      </c>
      <c r="M33" s="24" t="s">
        <v>34</v>
      </c>
      <c r="N33" s="25" t="s">
        <v>78</v>
      </c>
      <c r="P33" s="23" t="s">
        <v>30</v>
      </c>
      <c r="Q33" s="24" t="s">
        <v>31</v>
      </c>
      <c r="R33" s="24" t="s">
        <v>32</v>
      </c>
      <c r="S33" s="24" t="s">
        <v>33</v>
      </c>
      <c r="T33" s="24" t="s">
        <v>34</v>
      </c>
      <c r="U33" s="25" t="s">
        <v>78</v>
      </c>
      <c r="V33" s="11"/>
      <c r="W33" s="17" t="s">
        <v>49</v>
      </c>
      <c r="X33" s="16" t="s">
        <v>50</v>
      </c>
    </row>
    <row r="34" spans="2:24" x14ac:dyDescent="0.35">
      <c r="B34" s="21" t="s">
        <v>35</v>
      </c>
      <c r="C34" s="5"/>
      <c r="D34" s="5">
        <v>1839</v>
      </c>
      <c r="E34" s="5">
        <v>1839</v>
      </c>
      <c r="F34" s="5">
        <v>1761</v>
      </c>
      <c r="G34" s="6">
        <v>2168</v>
      </c>
      <c r="I34" s="21" t="s">
        <v>35</v>
      </c>
      <c r="J34" s="5"/>
      <c r="K34" s="45">
        <v>1</v>
      </c>
      <c r="L34" s="45">
        <v>1</v>
      </c>
      <c r="M34" s="45">
        <v>1</v>
      </c>
      <c r="N34" s="46">
        <v>1</v>
      </c>
      <c r="P34" s="21" t="s">
        <v>35</v>
      </c>
      <c r="Q34" s="5"/>
      <c r="R34" s="49">
        <v>1.07</v>
      </c>
      <c r="S34" s="49">
        <v>1.07</v>
      </c>
      <c r="T34" s="49">
        <v>1.22</v>
      </c>
      <c r="U34" s="50">
        <v>1.23</v>
      </c>
      <c r="V34" s="11"/>
      <c r="W34" s="53">
        <v>5</v>
      </c>
      <c r="X34" s="6" t="s">
        <v>51</v>
      </c>
    </row>
    <row r="35" spans="2:24" x14ac:dyDescent="0.35">
      <c r="B35" s="10" t="s">
        <v>36</v>
      </c>
      <c r="C35" s="11"/>
      <c r="D35" s="11">
        <v>1648</v>
      </c>
      <c r="E35" s="11">
        <v>1648</v>
      </c>
      <c r="F35" s="11">
        <v>1648</v>
      </c>
      <c r="G35" s="12">
        <v>1648</v>
      </c>
      <c r="I35" s="10" t="s">
        <v>36</v>
      </c>
      <c r="J35" s="11"/>
      <c r="K35" s="26">
        <v>0.93120000000000003</v>
      </c>
      <c r="L35" s="26">
        <v>0.93120000000000003</v>
      </c>
      <c r="M35" s="26">
        <v>0.93120000000000003</v>
      </c>
      <c r="N35" s="27">
        <v>0.93120000000000003</v>
      </c>
      <c r="P35" s="10" t="s">
        <v>36</v>
      </c>
      <c r="Q35" s="11"/>
      <c r="R35" s="28">
        <v>2.4300000000000002</v>
      </c>
      <c r="S35" s="28">
        <v>2.4300000000000002</v>
      </c>
      <c r="T35" s="28">
        <v>2.4300000000000002</v>
      </c>
      <c r="U35" s="30">
        <v>2.4300000000000002</v>
      </c>
      <c r="V35" s="11"/>
      <c r="W35" s="42">
        <v>100</v>
      </c>
      <c r="X35" s="12" t="s">
        <v>52</v>
      </c>
    </row>
    <row r="36" spans="2:24" x14ac:dyDescent="0.35">
      <c r="B36" s="10" t="s">
        <v>38</v>
      </c>
      <c r="C36" s="11"/>
      <c r="D36" s="11">
        <v>20324</v>
      </c>
      <c r="E36" s="11">
        <v>20324</v>
      </c>
      <c r="F36" s="22">
        <v>20317</v>
      </c>
      <c r="G36" s="12">
        <v>20315</v>
      </c>
      <c r="I36" s="10" t="s">
        <v>38</v>
      </c>
      <c r="J36" s="11"/>
      <c r="K36" s="26">
        <v>0.94620000000000004</v>
      </c>
      <c r="L36" s="26">
        <v>0.90380000000000005</v>
      </c>
      <c r="M36" s="26">
        <v>0.88900000000000001</v>
      </c>
      <c r="N36" s="27">
        <v>1</v>
      </c>
      <c r="P36" s="10" t="s">
        <v>38</v>
      </c>
      <c r="Q36" s="11"/>
      <c r="R36" s="28">
        <v>29.44</v>
      </c>
      <c r="S36" s="28">
        <v>33.770000000000003</v>
      </c>
      <c r="T36" s="28">
        <v>22.89</v>
      </c>
      <c r="U36" s="30">
        <v>22.65</v>
      </c>
      <c r="V36" s="11"/>
      <c r="W36" s="42">
        <v>20</v>
      </c>
      <c r="X36" s="12" t="s">
        <v>51</v>
      </c>
    </row>
    <row r="37" spans="2:24" x14ac:dyDescent="0.35">
      <c r="B37" s="10" t="s">
        <v>39</v>
      </c>
      <c r="C37" s="11"/>
      <c r="D37" s="11">
        <v>403</v>
      </c>
      <c r="E37" s="11">
        <v>402</v>
      </c>
      <c r="F37" s="22">
        <v>834</v>
      </c>
      <c r="G37" s="12">
        <v>418</v>
      </c>
      <c r="I37" s="10" t="s">
        <v>39</v>
      </c>
      <c r="J37" s="11"/>
      <c r="K37" s="26">
        <v>0.72209999999999996</v>
      </c>
      <c r="L37" s="26">
        <v>0.67400000000000004</v>
      </c>
      <c r="M37" s="26">
        <v>0.83509999999999995</v>
      </c>
      <c r="N37" s="27">
        <v>0.82509999999999994</v>
      </c>
      <c r="P37" s="10" t="s">
        <v>39</v>
      </c>
      <c r="Q37" s="11"/>
      <c r="R37" s="28">
        <v>70.599999999999994</v>
      </c>
      <c r="S37" s="28">
        <v>72.42</v>
      </c>
      <c r="T37" s="28">
        <v>73.88</v>
      </c>
      <c r="U37" s="30">
        <v>61.64</v>
      </c>
      <c r="V37" s="11"/>
      <c r="W37" s="42">
        <v>1000</v>
      </c>
      <c r="X37" s="12" t="s">
        <v>53</v>
      </c>
    </row>
    <row r="38" spans="2:24" x14ac:dyDescent="0.35">
      <c r="B38" s="10" t="s">
        <v>40</v>
      </c>
      <c r="C38" s="11"/>
      <c r="D38" s="11">
        <v>5507</v>
      </c>
      <c r="E38" s="11">
        <v>5507</v>
      </c>
      <c r="F38" s="22">
        <v>27495</v>
      </c>
      <c r="G38" s="12">
        <v>8432</v>
      </c>
      <c r="I38" s="10" t="s">
        <v>40</v>
      </c>
      <c r="J38" s="11"/>
      <c r="K38" s="26">
        <v>0.79869999999999997</v>
      </c>
      <c r="L38" s="26">
        <v>0.78249999999999997</v>
      </c>
      <c r="M38" s="26">
        <v>1</v>
      </c>
      <c r="N38" s="27">
        <v>0.78239999999999998</v>
      </c>
      <c r="P38" s="10" t="s">
        <v>40</v>
      </c>
      <c r="Q38" s="11"/>
      <c r="R38" s="28">
        <v>2542.44</v>
      </c>
      <c r="S38" s="28">
        <v>2457.62</v>
      </c>
      <c r="T38" s="28">
        <v>2379.7199999999998</v>
      </c>
      <c r="U38" s="30">
        <v>2409.6</v>
      </c>
      <c r="V38" s="11"/>
      <c r="W38" s="42">
        <v>2000</v>
      </c>
      <c r="X38" s="12" t="s">
        <v>54</v>
      </c>
    </row>
    <row r="39" spans="2:24" x14ac:dyDescent="0.35">
      <c r="B39" s="7" t="s">
        <v>41</v>
      </c>
      <c r="C39" s="8"/>
      <c r="D39" s="35">
        <v>1055036</v>
      </c>
      <c r="E39" s="35">
        <v>1060352</v>
      </c>
      <c r="F39" s="35">
        <v>1434289</v>
      </c>
      <c r="G39" s="36">
        <v>170983</v>
      </c>
      <c r="I39" s="7" t="s">
        <v>41</v>
      </c>
      <c r="J39" s="8"/>
      <c r="K39" s="37">
        <v>0.7046</v>
      </c>
      <c r="L39" s="37">
        <v>0.70199999999999996</v>
      </c>
      <c r="M39" s="37">
        <v>0.94950000000000001</v>
      </c>
      <c r="N39" s="38">
        <v>0.91249999999999998</v>
      </c>
      <c r="P39" s="7" t="s">
        <v>41</v>
      </c>
      <c r="Q39" s="8"/>
      <c r="R39" s="39">
        <v>69333.119999999995</v>
      </c>
      <c r="S39" s="39">
        <v>69289.91</v>
      </c>
      <c r="T39" s="39">
        <v>93133.58</v>
      </c>
      <c r="U39" s="40">
        <v>76925.05</v>
      </c>
      <c r="V39" s="11"/>
      <c r="W39" s="42">
        <v>3000</v>
      </c>
      <c r="X39" s="12" t="s">
        <v>55</v>
      </c>
    </row>
    <row r="40" spans="2:24" x14ac:dyDescent="0.35">
      <c r="B40" s="10" t="s">
        <v>42</v>
      </c>
      <c r="C40" s="11"/>
      <c r="D40" s="11">
        <v>4802</v>
      </c>
      <c r="E40" s="11">
        <v>4802</v>
      </c>
      <c r="F40" s="22">
        <v>5003</v>
      </c>
      <c r="G40" s="12">
        <v>4798</v>
      </c>
      <c r="I40" s="10" t="s">
        <v>42</v>
      </c>
      <c r="J40" s="11"/>
      <c r="K40" s="26">
        <v>0.55200000000000005</v>
      </c>
      <c r="L40" s="26">
        <v>0.56730000000000003</v>
      </c>
      <c r="M40" s="26">
        <v>0.94279999999999997</v>
      </c>
      <c r="N40" s="27">
        <v>0.78449999999999998</v>
      </c>
      <c r="P40" s="10" t="s">
        <v>42</v>
      </c>
      <c r="Q40" s="11"/>
      <c r="R40" s="28">
        <v>906.71</v>
      </c>
      <c r="S40" s="28">
        <v>859.93</v>
      </c>
      <c r="T40" s="28">
        <v>1464.14</v>
      </c>
      <c r="U40" s="30">
        <v>764.95</v>
      </c>
      <c r="V40" s="11"/>
      <c r="W40" s="42">
        <v>5000</v>
      </c>
      <c r="X40" s="12" t="s">
        <v>56</v>
      </c>
    </row>
    <row r="41" spans="2:24" x14ac:dyDescent="0.35">
      <c r="B41" s="7" t="s">
        <v>43</v>
      </c>
      <c r="C41" s="8"/>
      <c r="D41" s="8">
        <v>3988</v>
      </c>
      <c r="E41" s="8">
        <v>4282</v>
      </c>
      <c r="F41" s="41">
        <v>274442</v>
      </c>
      <c r="G41" s="9">
        <v>7707</v>
      </c>
      <c r="I41" s="7" t="s">
        <v>43</v>
      </c>
      <c r="J41" s="8"/>
      <c r="K41" s="37">
        <v>0.5958</v>
      </c>
      <c r="L41" s="37">
        <v>0.61439999999999995</v>
      </c>
      <c r="M41" s="37">
        <v>0.73209999999999997</v>
      </c>
      <c r="N41" s="38">
        <v>0.79690000000000005</v>
      </c>
      <c r="P41" s="7" t="s">
        <v>43</v>
      </c>
      <c r="Q41" s="8"/>
      <c r="R41" s="39">
        <v>9098.59</v>
      </c>
      <c r="S41" s="39">
        <v>8365.27</v>
      </c>
      <c r="T41" s="39">
        <v>9268.93</v>
      </c>
      <c r="U41" s="40">
        <v>7912.86</v>
      </c>
      <c r="V41" s="11"/>
      <c r="W41" s="42">
        <v>10000</v>
      </c>
      <c r="X41" s="12" t="s">
        <v>52</v>
      </c>
    </row>
    <row r="42" spans="2:24" x14ac:dyDescent="0.35">
      <c r="B42" s="10" t="s">
        <v>44</v>
      </c>
      <c r="C42" s="11"/>
      <c r="D42" s="11">
        <v>873</v>
      </c>
      <c r="E42" s="11">
        <v>873</v>
      </c>
      <c r="F42" s="22">
        <v>754</v>
      </c>
      <c r="G42" s="12">
        <v>754</v>
      </c>
      <c r="I42" s="10" t="s">
        <v>44</v>
      </c>
      <c r="J42" s="11"/>
      <c r="K42" s="26">
        <v>1</v>
      </c>
      <c r="L42" s="26">
        <v>1</v>
      </c>
      <c r="M42" s="26">
        <v>1</v>
      </c>
      <c r="N42" s="27">
        <v>1</v>
      </c>
      <c r="P42" s="10" t="s">
        <v>44</v>
      </c>
      <c r="Q42" s="11"/>
      <c r="R42" s="28">
        <v>0.75</v>
      </c>
      <c r="S42" s="28">
        <v>0.75</v>
      </c>
      <c r="T42" s="28">
        <v>0.6</v>
      </c>
      <c r="U42" s="30">
        <v>0.6</v>
      </c>
      <c r="V42" s="11"/>
      <c r="W42" s="42">
        <v>10</v>
      </c>
      <c r="X42" s="12" t="s">
        <v>57</v>
      </c>
    </row>
    <row r="43" spans="2:24" x14ac:dyDescent="0.35">
      <c r="B43" s="10" t="s">
        <v>45</v>
      </c>
      <c r="C43" s="11"/>
      <c r="D43" s="11">
        <v>6328</v>
      </c>
      <c r="E43" s="11">
        <v>6327</v>
      </c>
      <c r="F43" s="22">
        <v>10255</v>
      </c>
      <c r="G43" s="12">
        <v>7103</v>
      </c>
      <c r="I43" s="10" t="s">
        <v>45</v>
      </c>
      <c r="J43" s="11"/>
      <c r="K43" s="26">
        <v>0.76239999999999997</v>
      </c>
      <c r="L43" s="26">
        <v>0.75670000000000004</v>
      </c>
      <c r="M43" s="26">
        <v>0.91379999999999995</v>
      </c>
      <c r="N43" s="27">
        <v>0.8871</v>
      </c>
      <c r="P43" s="10" t="s">
        <v>45</v>
      </c>
      <c r="Q43" s="11"/>
      <c r="R43" s="28">
        <v>601.6</v>
      </c>
      <c r="S43" s="28">
        <v>559.33000000000004</v>
      </c>
      <c r="T43" s="28">
        <v>690.71</v>
      </c>
      <c r="U43" s="30">
        <v>570.07000000000005</v>
      </c>
      <c r="V43" s="11"/>
      <c r="W43" s="42">
        <v>500</v>
      </c>
      <c r="X43" s="12" t="s">
        <v>53</v>
      </c>
    </row>
    <row r="44" spans="2:24" x14ac:dyDescent="0.35">
      <c r="B44" s="10" t="s">
        <v>46</v>
      </c>
      <c r="C44" s="11"/>
      <c r="D44" s="11">
        <v>6185</v>
      </c>
      <c r="E44" s="11">
        <v>6185</v>
      </c>
      <c r="F44" s="22">
        <v>17515</v>
      </c>
      <c r="G44" s="12">
        <v>9500</v>
      </c>
      <c r="I44" s="10" t="s">
        <v>46</v>
      </c>
      <c r="J44" s="11"/>
      <c r="K44" s="26">
        <v>0.83509999999999995</v>
      </c>
      <c r="L44" s="26">
        <v>0.80289999999999995</v>
      </c>
      <c r="M44" s="26">
        <v>0.81930000000000003</v>
      </c>
      <c r="N44" s="27">
        <v>0.80330000000000001</v>
      </c>
      <c r="P44" s="10" t="s">
        <v>46</v>
      </c>
      <c r="Q44" s="11"/>
      <c r="R44" s="28">
        <v>1148.18</v>
      </c>
      <c r="S44" s="28">
        <v>1159.27</v>
      </c>
      <c r="T44" s="28">
        <v>1117.3499999999999</v>
      </c>
      <c r="U44" s="30">
        <v>1243.6400000000001</v>
      </c>
      <c r="V44" s="11"/>
      <c r="W44" s="42">
        <v>1000</v>
      </c>
      <c r="X44" s="12" t="s">
        <v>54</v>
      </c>
    </row>
    <row r="45" spans="2:24" x14ac:dyDescent="0.35">
      <c r="B45" s="7" t="s">
        <v>47</v>
      </c>
      <c r="C45" s="8"/>
      <c r="D45" s="41">
        <v>11409075</v>
      </c>
      <c r="E45" s="41">
        <v>11578125</v>
      </c>
      <c r="F45" s="41">
        <v>12434272</v>
      </c>
      <c r="G45" s="44">
        <v>1456116</v>
      </c>
      <c r="I45" s="7" t="s">
        <v>47</v>
      </c>
      <c r="J45" s="8"/>
      <c r="K45" s="37">
        <v>0.92879999999999996</v>
      </c>
      <c r="L45" s="37">
        <v>0.91949999999999998</v>
      </c>
      <c r="M45" s="37">
        <v>0.99429999999999996</v>
      </c>
      <c r="N45" s="38">
        <v>0.92259999999999998</v>
      </c>
      <c r="P45" s="7" t="s">
        <v>47</v>
      </c>
      <c r="Q45" s="8"/>
      <c r="R45" s="39">
        <v>680058.12</v>
      </c>
      <c r="S45" s="39">
        <v>680509.38</v>
      </c>
      <c r="T45" s="39">
        <v>715831.38</v>
      </c>
      <c r="U45" s="40">
        <v>694444.38</v>
      </c>
      <c r="V45" s="11"/>
      <c r="W45" s="42">
        <v>3000</v>
      </c>
      <c r="X45" s="12" t="s">
        <v>55</v>
      </c>
    </row>
    <row r="46" spans="2:24" x14ac:dyDescent="0.35">
      <c r="B46" s="10" t="s">
        <v>48</v>
      </c>
      <c r="C46" s="11"/>
      <c r="D46" s="11">
        <v>4784</v>
      </c>
      <c r="E46" s="11">
        <v>4783</v>
      </c>
      <c r="F46" s="22">
        <v>4780</v>
      </c>
      <c r="G46" s="12">
        <v>4778</v>
      </c>
      <c r="I46" s="10" t="s">
        <v>48</v>
      </c>
      <c r="J46" s="11"/>
      <c r="K46" s="26">
        <v>0.63260000000000005</v>
      </c>
      <c r="L46" s="26">
        <v>0.63500000000000001</v>
      </c>
      <c r="M46" s="26">
        <v>0.94889999999999997</v>
      </c>
      <c r="N46" s="27">
        <v>0.76449999999999996</v>
      </c>
      <c r="P46" s="10" t="s">
        <v>48</v>
      </c>
      <c r="Q46" s="11"/>
      <c r="R46" s="28">
        <v>489.38</v>
      </c>
      <c r="S46" s="28">
        <v>447.6</v>
      </c>
      <c r="T46" s="28">
        <v>888.62</v>
      </c>
      <c r="U46" s="30">
        <v>448.52</v>
      </c>
      <c r="V46" s="11"/>
      <c r="W46" s="42">
        <v>500</v>
      </c>
      <c r="X46" s="12" t="s">
        <v>56</v>
      </c>
    </row>
    <row r="47" spans="2:24" x14ac:dyDescent="0.35">
      <c r="B47" s="10" t="s">
        <v>63</v>
      </c>
      <c r="C47" s="11"/>
      <c r="D47" s="11">
        <v>25493</v>
      </c>
      <c r="E47" s="11">
        <v>25493</v>
      </c>
      <c r="F47" s="11">
        <v>25501</v>
      </c>
      <c r="G47" s="12">
        <v>25501</v>
      </c>
      <c r="I47" s="10" t="s">
        <v>63</v>
      </c>
      <c r="J47" s="11"/>
      <c r="K47" s="26">
        <v>0.95299999999999996</v>
      </c>
      <c r="L47" s="26">
        <v>0.95299999999999996</v>
      </c>
      <c r="M47" s="26">
        <v>0.99199999999999999</v>
      </c>
      <c r="N47" s="27">
        <v>1</v>
      </c>
      <c r="P47" s="10" t="s">
        <v>63</v>
      </c>
      <c r="Q47" s="11"/>
      <c r="R47" s="28">
        <v>32.1</v>
      </c>
      <c r="S47" s="28">
        <v>32.1</v>
      </c>
      <c r="T47" s="28">
        <v>33.54</v>
      </c>
      <c r="U47" s="30">
        <v>29.09</v>
      </c>
      <c r="V47" s="11"/>
      <c r="W47" s="42">
        <v>20</v>
      </c>
      <c r="X47" s="12" t="s">
        <v>51</v>
      </c>
    </row>
    <row r="48" spans="2:24" ht="15" thickBot="1" x14ac:dyDescent="0.4">
      <c r="B48" s="13" t="s">
        <v>64</v>
      </c>
      <c r="C48" s="14"/>
      <c r="D48" s="14">
        <v>4566</v>
      </c>
      <c r="E48" s="14">
        <v>4634</v>
      </c>
      <c r="F48" s="14">
        <v>97878</v>
      </c>
      <c r="G48" s="15">
        <v>6883</v>
      </c>
      <c r="I48" s="13" t="s">
        <v>64</v>
      </c>
      <c r="J48" s="14"/>
      <c r="K48" s="47">
        <v>0.64729999999999999</v>
      </c>
      <c r="L48" s="47">
        <v>0.64349999999999996</v>
      </c>
      <c r="M48" s="47">
        <v>0.7218</v>
      </c>
      <c r="N48" s="48">
        <v>0.81089999999999995</v>
      </c>
      <c r="P48" s="13" t="s">
        <v>64</v>
      </c>
      <c r="Q48" s="14"/>
      <c r="R48" s="51">
        <v>3076.67</v>
      </c>
      <c r="S48" s="51">
        <v>2904.34</v>
      </c>
      <c r="T48" s="51">
        <v>3341.68</v>
      </c>
      <c r="U48" s="52">
        <v>2858.52</v>
      </c>
      <c r="V48" s="11"/>
      <c r="W48" s="43">
        <v>10000</v>
      </c>
      <c r="X48" s="15" t="s">
        <v>52</v>
      </c>
    </row>
    <row r="49" spans="2:26" ht="15" thickBot="1" x14ac:dyDescent="0.4">
      <c r="B49" s="23" t="s">
        <v>25</v>
      </c>
      <c r="C49" s="24"/>
      <c r="D49" s="31">
        <f>AVERAGE(D34:D48)</f>
        <v>836723.4</v>
      </c>
      <c r="E49" s="31">
        <f>AVERAGE(E34:E48)</f>
        <v>848371.73333333328</v>
      </c>
      <c r="F49" s="31">
        <f>AVERAGE(F34:F48)</f>
        <v>957116.26666666672</v>
      </c>
      <c r="G49" s="32">
        <f>AVERAGE(G34:G48)</f>
        <v>115140.26666666666</v>
      </c>
      <c r="I49" s="23" t="s">
        <v>25</v>
      </c>
      <c r="J49" s="24"/>
      <c r="K49" s="24">
        <f>( SUM(K34:K48)/15 ) * 100</f>
        <v>80.065333333333328</v>
      </c>
      <c r="L49" s="24">
        <f t="shared" ref="L49:N49" si="0">( SUM(L34:L48)/15 ) * 100</f>
        <v>79.23866666666666</v>
      </c>
      <c r="M49" s="24">
        <f t="shared" si="0"/>
        <v>91.131999999999977</v>
      </c>
      <c r="N49" s="25">
        <f t="shared" si="0"/>
        <v>88.139999999999986</v>
      </c>
      <c r="P49" s="23" t="s">
        <v>25</v>
      </c>
      <c r="Q49" s="24"/>
      <c r="R49" s="33">
        <f>SUM(R34:R48)/15</f>
        <v>51159.413333333338</v>
      </c>
      <c r="S49" s="33">
        <f>SUM(S34:S48)/15</f>
        <v>51113.012666666662</v>
      </c>
      <c r="T49" s="33">
        <f>SUM(T34:T48)/15</f>
        <v>55216.711333333347</v>
      </c>
      <c r="U49" s="34">
        <f>SUM(U34:U48)/15</f>
        <v>52513.015333333329</v>
      </c>
      <c r="V49" s="11"/>
      <c r="W49" s="29"/>
    </row>
    <row r="50" spans="2:26" ht="15" thickBot="1" x14ac:dyDescent="0.4">
      <c r="B50" s="10">
        <f>COUNTA(B34:B48)</f>
        <v>15</v>
      </c>
      <c r="C50" s="11"/>
      <c r="D50" s="11"/>
      <c r="E50" s="11"/>
      <c r="F50" s="11"/>
      <c r="G50" s="12"/>
      <c r="I50" s="10">
        <f>COUNTA(I34:I48)</f>
        <v>15</v>
      </c>
      <c r="J50" s="11"/>
      <c r="K50" s="11"/>
      <c r="L50" s="11"/>
      <c r="M50" s="11"/>
      <c r="N50" s="12"/>
      <c r="P50" s="10">
        <f>COUNTA(P34:P48)</f>
        <v>15</v>
      </c>
      <c r="Q50" s="11"/>
      <c r="R50" s="11"/>
      <c r="S50" s="11"/>
      <c r="T50" s="11"/>
      <c r="U50" s="12"/>
      <c r="V50" s="11"/>
      <c r="W50" s="11"/>
    </row>
    <row r="51" spans="2:26" x14ac:dyDescent="0.35">
      <c r="B51" s="21" t="s">
        <v>27</v>
      </c>
      <c r="C51" s="5"/>
      <c r="D51" s="5">
        <f xml:space="preserve"> (100 * (G49 - D49)/D49) * -1</f>
        <v>86.239148245804202</v>
      </c>
      <c r="E51" s="5">
        <f xml:space="preserve"> (100 * (G49 - E49)/E49) * -1</f>
        <v>86.428087813078164</v>
      </c>
      <c r="F51" s="5">
        <f xml:space="preserve"> (100 * (G49 - F49)/F49) * -1</f>
        <v>87.970085696311074</v>
      </c>
      <c r="G51" s="6"/>
      <c r="I51" s="21" t="s">
        <v>27</v>
      </c>
      <c r="J51" s="5"/>
      <c r="K51" s="5">
        <f xml:space="preserve"> (100 * (N49 - K49)/K49)</f>
        <v>10.085097170643964</v>
      </c>
      <c r="L51" s="5">
        <f xml:space="preserve"> (100 * (N49 - L49)/L49)</f>
        <v>11.23357283481128</v>
      </c>
      <c r="M51" s="5">
        <f xml:space="preserve"> (100 * (N49 - M49)/M49)</f>
        <v>-3.2831497168941657</v>
      </c>
      <c r="N51" s="6"/>
      <c r="P51" s="21" t="s">
        <v>27</v>
      </c>
      <c r="Q51" s="5"/>
      <c r="R51" s="5">
        <f xml:space="preserve"> (100 * (U49 - R49)/R49) * -1</f>
        <v>-2.6458512946199897</v>
      </c>
      <c r="S51" s="5">
        <f xml:space="preserve"> (100 * (U49 - S49)/S49) * -1</f>
        <v>-2.7390337482096387</v>
      </c>
      <c r="T51" s="5">
        <f xml:space="preserve"> (100 * (U49 - T49)/T49) * -1</f>
        <v>4.8965176206860495</v>
      </c>
      <c r="U51" s="6"/>
      <c r="V51" s="11"/>
      <c r="W51" s="11"/>
    </row>
    <row r="52" spans="2:26" x14ac:dyDescent="0.35">
      <c r="B52" s="10" t="s">
        <v>26</v>
      </c>
      <c r="C52" s="11"/>
      <c r="D52" s="11"/>
      <c r="E52" s="11"/>
      <c r="F52" s="11"/>
      <c r="G52" s="12"/>
      <c r="I52" s="10" t="s">
        <v>26</v>
      </c>
      <c r="J52" s="11"/>
      <c r="K52" s="11"/>
      <c r="L52" s="11"/>
      <c r="M52" s="11"/>
      <c r="N52" s="12"/>
      <c r="P52" s="10" t="s">
        <v>26</v>
      </c>
      <c r="Q52" s="11"/>
      <c r="R52" s="11"/>
      <c r="S52" s="11"/>
      <c r="T52" s="11"/>
      <c r="U52" s="12"/>
      <c r="V52" s="11"/>
      <c r="W52" s="11"/>
    </row>
    <row r="53" spans="2:26" x14ac:dyDescent="0.35">
      <c r="B53" s="10"/>
      <c r="C53" s="11"/>
      <c r="D53" s="11"/>
      <c r="E53" s="11"/>
      <c r="F53" s="11"/>
      <c r="G53" s="9"/>
      <c r="I53" s="10"/>
      <c r="J53" s="11"/>
      <c r="K53" s="11"/>
      <c r="L53" s="11"/>
      <c r="M53" s="11"/>
      <c r="N53" s="9"/>
      <c r="P53" s="10"/>
      <c r="Q53" s="11"/>
      <c r="R53" s="11"/>
      <c r="S53" s="11"/>
      <c r="T53" s="11"/>
      <c r="U53" s="9"/>
      <c r="V53" s="11"/>
      <c r="W53" s="11"/>
      <c r="Z53" s="11"/>
    </row>
    <row r="54" spans="2:26" ht="15" thickBot="1" x14ac:dyDescent="0.4">
      <c r="B54" s="13"/>
      <c r="C54" s="14"/>
      <c r="D54" s="14"/>
      <c r="E54" s="14"/>
      <c r="F54" s="14"/>
      <c r="G54" s="15"/>
      <c r="I54" s="13"/>
      <c r="J54" s="14"/>
      <c r="K54" s="14"/>
      <c r="L54" s="14"/>
      <c r="M54" s="14"/>
      <c r="N54" s="15"/>
      <c r="P54" s="13"/>
      <c r="Q54" s="14"/>
      <c r="R54" s="14"/>
      <c r="S54" s="14"/>
      <c r="T54" s="14"/>
      <c r="U54" s="15"/>
      <c r="V54" s="11"/>
      <c r="W54" s="11"/>
      <c r="X54" s="11"/>
    </row>
    <row r="55" spans="2:26" x14ac:dyDescent="0.35">
      <c r="V55" s="11"/>
      <c r="W55" s="11"/>
    </row>
    <row r="56" spans="2:26" x14ac:dyDescent="0.35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2:26" ht="15" thickBot="1" x14ac:dyDescent="0.4">
      <c r="B57" t="s">
        <v>74</v>
      </c>
    </row>
    <row r="58" spans="2:26" ht="15" thickBot="1" x14ac:dyDescent="0.4">
      <c r="B58" s="16" t="s">
        <v>77</v>
      </c>
      <c r="C58" s="5"/>
      <c r="D58" s="5"/>
      <c r="E58" s="5"/>
      <c r="F58" s="5"/>
      <c r="G58" s="6"/>
      <c r="I58" s="16" t="s">
        <v>75</v>
      </c>
      <c r="J58" s="5"/>
      <c r="K58" s="5"/>
      <c r="L58" s="5"/>
      <c r="M58" s="5"/>
      <c r="N58" s="6"/>
      <c r="P58" s="16" t="s">
        <v>76</v>
      </c>
      <c r="Q58" s="5"/>
      <c r="R58" s="5"/>
      <c r="S58" s="5"/>
      <c r="T58" s="5"/>
      <c r="U58" s="6"/>
      <c r="V58" s="11"/>
      <c r="W58" s="11"/>
    </row>
    <row r="59" spans="2:26" ht="15" thickBot="1" x14ac:dyDescent="0.4">
      <c r="B59" s="23" t="s">
        <v>30</v>
      </c>
      <c r="C59" s="24" t="s">
        <v>31</v>
      </c>
      <c r="D59" s="24" t="s">
        <v>32</v>
      </c>
      <c r="E59" s="24" t="s">
        <v>33</v>
      </c>
      <c r="F59" s="24" t="s">
        <v>34</v>
      </c>
      <c r="G59" s="25" t="s">
        <v>78</v>
      </c>
      <c r="I59" s="23" t="s">
        <v>30</v>
      </c>
      <c r="J59" s="24" t="s">
        <v>31</v>
      </c>
      <c r="K59" s="24" t="s">
        <v>32</v>
      </c>
      <c r="L59" s="24" t="s">
        <v>33</v>
      </c>
      <c r="M59" s="24" t="s">
        <v>34</v>
      </c>
      <c r="N59" s="25" t="s">
        <v>78</v>
      </c>
      <c r="P59" s="23" t="s">
        <v>30</v>
      </c>
      <c r="Q59" s="24" t="s">
        <v>31</v>
      </c>
      <c r="R59" s="24" t="s">
        <v>32</v>
      </c>
      <c r="S59" s="24" t="s">
        <v>33</v>
      </c>
      <c r="T59" s="24" t="s">
        <v>34</v>
      </c>
      <c r="U59" s="25" t="s">
        <v>78</v>
      </c>
      <c r="V59" s="11"/>
      <c r="W59" s="17" t="s">
        <v>49</v>
      </c>
      <c r="X59" s="16" t="s">
        <v>50</v>
      </c>
    </row>
    <row r="60" spans="2:26" x14ac:dyDescent="0.35">
      <c r="B60" s="21" t="s">
        <v>35</v>
      </c>
      <c r="C60" s="5"/>
      <c r="D60" s="5">
        <v>1839</v>
      </c>
      <c r="E60" s="5">
        <v>1839</v>
      </c>
      <c r="F60" s="5">
        <v>1761</v>
      </c>
      <c r="G60" s="6">
        <v>2168</v>
      </c>
      <c r="I60" s="21" t="s">
        <v>35</v>
      </c>
      <c r="J60" s="5"/>
      <c r="K60" s="5">
        <v>100</v>
      </c>
      <c r="L60" s="5">
        <v>100</v>
      </c>
      <c r="M60" s="5">
        <v>100</v>
      </c>
      <c r="N60" s="6">
        <v>100</v>
      </c>
      <c r="P60" s="21" t="s">
        <v>35</v>
      </c>
      <c r="Q60" s="5"/>
      <c r="R60" s="49">
        <v>1.07</v>
      </c>
      <c r="S60" s="49">
        <v>1.07</v>
      </c>
      <c r="T60" s="49">
        <v>1.22</v>
      </c>
      <c r="U60" s="50">
        <v>1.23</v>
      </c>
      <c r="V60" s="11"/>
      <c r="W60" s="53">
        <v>5</v>
      </c>
      <c r="X60" s="6" t="s">
        <v>51</v>
      </c>
    </row>
    <row r="61" spans="2:26" x14ac:dyDescent="0.35">
      <c r="B61" s="10" t="s">
        <v>36</v>
      </c>
      <c r="C61" s="11"/>
      <c r="D61" s="11">
        <v>1648</v>
      </c>
      <c r="E61" s="11">
        <v>1648</v>
      </c>
      <c r="F61" s="11">
        <v>1648</v>
      </c>
      <c r="G61" s="12">
        <v>1648</v>
      </c>
      <c r="I61" s="10" t="s">
        <v>36</v>
      </c>
      <c r="J61" s="11"/>
      <c r="K61" s="11">
        <v>93.12</v>
      </c>
      <c r="L61" s="11">
        <v>93.12</v>
      </c>
      <c r="M61" s="11">
        <v>93.12</v>
      </c>
      <c r="N61" s="12">
        <v>93.12</v>
      </c>
      <c r="P61" s="10" t="s">
        <v>36</v>
      </c>
      <c r="Q61" s="11"/>
      <c r="R61" s="28">
        <v>2.4300000000000002</v>
      </c>
      <c r="S61" s="28">
        <v>2.4300000000000002</v>
      </c>
      <c r="T61" s="28">
        <v>2.4300000000000002</v>
      </c>
      <c r="U61" s="30">
        <v>2.4300000000000002</v>
      </c>
      <c r="V61" s="11"/>
      <c r="W61" s="42">
        <v>100</v>
      </c>
      <c r="X61" s="12" t="s">
        <v>52</v>
      </c>
    </row>
    <row r="62" spans="2:26" x14ac:dyDescent="0.35">
      <c r="B62" s="10" t="s">
        <v>38</v>
      </c>
      <c r="C62" s="11"/>
      <c r="D62" s="11">
        <v>20324</v>
      </c>
      <c r="E62" s="11">
        <v>20324</v>
      </c>
      <c r="F62" s="22">
        <v>20317</v>
      </c>
      <c r="G62" s="12">
        <v>20315</v>
      </c>
      <c r="I62" s="10" t="s">
        <v>38</v>
      </c>
      <c r="J62" s="11"/>
      <c r="K62" s="11">
        <v>94.62</v>
      </c>
      <c r="L62" s="11">
        <v>90.38000000000001</v>
      </c>
      <c r="M62" s="11">
        <v>88.9</v>
      </c>
      <c r="N62" s="12">
        <v>100</v>
      </c>
      <c r="P62" s="10" t="s">
        <v>38</v>
      </c>
      <c r="Q62" s="11"/>
      <c r="R62" s="28">
        <v>29.44</v>
      </c>
      <c r="S62" s="28">
        <v>33.770000000000003</v>
      </c>
      <c r="T62" s="28">
        <v>22.89</v>
      </c>
      <c r="U62" s="30">
        <v>22.65</v>
      </c>
      <c r="V62" s="11"/>
      <c r="W62" s="42">
        <v>20</v>
      </c>
      <c r="X62" s="12" t="s">
        <v>51</v>
      </c>
    </row>
    <row r="63" spans="2:26" x14ac:dyDescent="0.35">
      <c r="B63" s="10" t="s">
        <v>39</v>
      </c>
      <c r="C63" s="11"/>
      <c r="D63" s="11">
        <v>403</v>
      </c>
      <c r="E63" s="11">
        <v>402</v>
      </c>
      <c r="F63" s="22">
        <v>834</v>
      </c>
      <c r="G63" s="12">
        <v>418</v>
      </c>
      <c r="I63" s="10" t="s">
        <v>39</v>
      </c>
      <c r="J63" s="11"/>
      <c r="K63" s="11">
        <v>72.209999999999994</v>
      </c>
      <c r="L63" s="11">
        <v>67.400000000000006</v>
      </c>
      <c r="M63" s="11">
        <v>83.509999999999991</v>
      </c>
      <c r="N63" s="12">
        <v>82.509999999999991</v>
      </c>
      <c r="P63" s="10" t="s">
        <v>39</v>
      </c>
      <c r="Q63" s="11"/>
      <c r="R63" s="28">
        <v>70.599999999999994</v>
      </c>
      <c r="S63" s="28">
        <v>72.42</v>
      </c>
      <c r="T63" s="28">
        <v>73.88</v>
      </c>
      <c r="U63" s="30">
        <v>61.64</v>
      </c>
      <c r="V63" s="11"/>
      <c r="W63" s="42">
        <v>1000</v>
      </c>
      <c r="X63" s="12" t="s">
        <v>53</v>
      </c>
    </row>
    <row r="64" spans="2:26" x14ac:dyDescent="0.35">
      <c r="B64" s="10" t="s">
        <v>40</v>
      </c>
      <c r="C64" s="11"/>
      <c r="D64" s="11">
        <v>5507</v>
      </c>
      <c r="E64" s="11">
        <v>5507</v>
      </c>
      <c r="F64" s="22">
        <v>27495</v>
      </c>
      <c r="G64" s="12">
        <v>8432</v>
      </c>
      <c r="I64" s="10" t="s">
        <v>40</v>
      </c>
      <c r="J64" s="11"/>
      <c r="K64" s="11">
        <v>79.86999999999999</v>
      </c>
      <c r="L64" s="11">
        <v>78.25</v>
      </c>
      <c r="M64" s="11">
        <v>100</v>
      </c>
      <c r="N64" s="12">
        <v>78.239999999999995</v>
      </c>
      <c r="P64" s="10" t="s">
        <v>40</v>
      </c>
      <c r="Q64" s="11"/>
      <c r="R64" s="28">
        <v>2542.44</v>
      </c>
      <c r="S64" s="28">
        <v>2457.62</v>
      </c>
      <c r="T64" s="28">
        <v>2379.7199999999998</v>
      </c>
      <c r="U64" s="30">
        <v>2409.6</v>
      </c>
      <c r="V64" s="11"/>
      <c r="W64" s="42">
        <v>2000</v>
      </c>
      <c r="X64" s="12" t="s">
        <v>54</v>
      </c>
    </row>
    <row r="65" spans="2:24" x14ac:dyDescent="0.35">
      <c r="B65" s="10" t="s">
        <v>42</v>
      </c>
      <c r="C65" s="11"/>
      <c r="D65" s="11">
        <v>4802</v>
      </c>
      <c r="E65" s="11">
        <v>4802</v>
      </c>
      <c r="F65" s="22">
        <v>5003</v>
      </c>
      <c r="G65" s="12">
        <v>4798</v>
      </c>
      <c r="I65" s="10" t="s">
        <v>42</v>
      </c>
      <c r="J65" s="11"/>
      <c r="K65" s="11">
        <v>55.2</v>
      </c>
      <c r="L65" s="11">
        <v>56.730000000000004</v>
      </c>
      <c r="M65" s="11">
        <v>94.28</v>
      </c>
      <c r="N65" s="12">
        <v>78.45</v>
      </c>
      <c r="P65" s="10" t="s">
        <v>42</v>
      </c>
      <c r="Q65" s="11"/>
      <c r="R65" s="28">
        <v>906.71</v>
      </c>
      <c r="S65" s="28">
        <v>859.93</v>
      </c>
      <c r="T65" s="28">
        <v>1464.14</v>
      </c>
      <c r="U65" s="30">
        <v>764.95</v>
      </c>
      <c r="V65" s="11"/>
      <c r="W65" s="42">
        <v>5000</v>
      </c>
      <c r="X65" s="12" t="s">
        <v>56</v>
      </c>
    </row>
    <row r="66" spans="2:24" x14ac:dyDescent="0.35">
      <c r="B66" s="7" t="s">
        <v>43</v>
      </c>
      <c r="C66" s="8"/>
      <c r="D66" s="8">
        <v>3988</v>
      </c>
      <c r="E66" s="8">
        <v>4282</v>
      </c>
      <c r="F66" s="41">
        <v>274442</v>
      </c>
      <c r="G66" s="9">
        <v>7707</v>
      </c>
      <c r="I66" s="7" t="s">
        <v>43</v>
      </c>
      <c r="J66" s="8"/>
      <c r="K66" s="11">
        <v>59.58</v>
      </c>
      <c r="L66" s="11">
        <v>61.44</v>
      </c>
      <c r="M66" s="11">
        <v>73.209999999999994</v>
      </c>
      <c r="N66" s="12">
        <v>79.690000000000012</v>
      </c>
      <c r="P66" s="7" t="s">
        <v>43</v>
      </c>
      <c r="Q66" s="8"/>
      <c r="R66" s="39">
        <v>9098.59</v>
      </c>
      <c r="S66" s="39">
        <v>8365.27</v>
      </c>
      <c r="T66" s="39">
        <v>9268.93</v>
      </c>
      <c r="U66" s="40">
        <v>7912.86</v>
      </c>
      <c r="V66" s="11"/>
      <c r="W66" s="42">
        <v>10000</v>
      </c>
      <c r="X66" s="12" t="s">
        <v>52</v>
      </c>
    </row>
    <row r="67" spans="2:24" x14ac:dyDescent="0.35">
      <c r="B67" s="10" t="s">
        <v>44</v>
      </c>
      <c r="C67" s="11"/>
      <c r="D67" s="11">
        <v>873</v>
      </c>
      <c r="E67" s="11">
        <v>873</v>
      </c>
      <c r="F67" s="22">
        <v>754</v>
      </c>
      <c r="G67" s="12">
        <v>754</v>
      </c>
      <c r="I67" s="10" t="s">
        <v>44</v>
      </c>
      <c r="J67" s="11"/>
      <c r="K67" s="11">
        <v>100</v>
      </c>
      <c r="L67" s="11">
        <v>100</v>
      </c>
      <c r="M67" s="11">
        <v>100</v>
      </c>
      <c r="N67" s="12">
        <v>100</v>
      </c>
      <c r="P67" s="10" t="s">
        <v>44</v>
      </c>
      <c r="Q67" s="11"/>
      <c r="R67" s="28">
        <v>0.75</v>
      </c>
      <c r="S67" s="28">
        <v>0.75</v>
      </c>
      <c r="T67" s="28">
        <v>0.6</v>
      </c>
      <c r="U67" s="30">
        <v>0.6</v>
      </c>
      <c r="V67" s="11"/>
      <c r="W67" s="42">
        <v>10</v>
      </c>
      <c r="X67" s="12" t="s">
        <v>57</v>
      </c>
    </row>
    <row r="68" spans="2:24" x14ac:dyDescent="0.35">
      <c r="B68" s="10" t="s">
        <v>45</v>
      </c>
      <c r="C68" s="11"/>
      <c r="D68" s="11">
        <v>6328</v>
      </c>
      <c r="E68" s="11">
        <v>6327</v>
      </c>
      <c r="F68" s="22">
        <v>10255</v>
      </c>
      <c r="G68" s="12">
        <v>7103</v>
      </c>
      <c r="I68" s="10" t="s">
        <v>45</v>
      </c>
      <c r="J68" s="11"/>
      <c r="K68" s="11">
        <v>76.239999999999995</v>
      </c>
      <c r="L68" s="11">
        <v>75.67</v>
      </c>
      <c r="M68" s="11">
        <v>91.38</v>
      </c>
      <c r="N68" s="12">
        <v>88.71</v>
      </c>
      <c r="P68" s="10" t="s">
        <v>45</v>
      </c>
      <c r="Q68" s="11"/>
      <c r="R68" s="28">
        <v>601.6</v>
      </c>
      <c r="S68" s="28">
        <v>559.33000000000004</v>
      </c>
      <c r="T68" s="28">
        <v>690.71</v>
      </c>
      <c r="U68" s="30">
        <v>570.07000000000005</v>
      </c>
      <c r="V68" s="11"/>
      <c r="W68" s="42">
        <v>500</v>
      </c>
      <c r="X68" s="12" t="s">
        <v>53</v>
      </c>
    </row>
    <row r="69" spans="2:24" x14ac:dyDescent="0.35">
      <c r="B69" s="10" t="s">
        <v>46</v>
      </c>
      <c r="C69" s="11"/>
      <c r="D69" s="11">
        <v>6185</v>
      </c>
      <c r="E69" s="11">
        <v>6185</v>
      </c>
      <c r="F69" s="22">
        <v>17515</v>
      </c>
      <c r="G69" s="12">
        <v>9500</v>
      </c>
      <c r="I69" s="10" t="s">
        <v>46</v>
      </c>
      <c r="J69" s="11"/>
      <c r="K69" s="11">
        <v>83.509999999999991</v>
      </c>
      <c r="L69" s="11">
        <v>80.289999999999992</v>
      </c>
      <c r="M69" s="11">
        <v>81.93</v>
      </c>
      <c r="N69" s="12">
        <v>80.33</v>
      </c>
      <c r="P69" s="10" t="s">
        <v>46</v>
      </c>
      <c r="Q69" s="11"/>
      <c r="R69" s="28">
        <v>1148.18</v>
      </c>
      <c r="S69" s="28">
        <v>1159.27</v>
      </c>
      <c r="T69" s="28">
        <v>1117.3499999999999</v>
      </c>
      <c r="U69" s="30">
        <v>1243.6400000000001</v>
      </c>
      <c r="V69" s="11"/>
      <c r="W69" s="42">
        <v>1000</v>
      </c>
      <c r="X69" s="12" t="s">
        <v>54</v>
      </c>
    </row>
    <row r="70" spans="2:24" x14ac:dyDescent="0.35">
      <c r="B70" s="10" t="s">
        <v>48</v>
      </c>
      <c r="C70" s="11"/>
      <c r="D70" s="11">
        <v>4784</v>
      </c>
      <c r="E70" s="11">
        <v>4783</v>
      </c>
      <c r="F70" s="22">
        <v>4780</v>
      </c>
      <c r="G70" s="12">
        <v>4778</v>
      </c>
      <c r="I70" s="10" t="s">
        <v>48</v>
      </c>
      <c r="J70" s="11"/>
      <c r="K70" s="11">
        <v>63.260000000000005</v>
      </c>
      <c r="L70" s="11">
        <v>63.5</v>
      </c>
      <c r="M70" s="11">
        <v>94.89</v>
      </c>
      <c r="N70" s="12">
        <v>76.449999999999989</v>
      </c>
      <c r="P70" s="10" t="s">
        <v>48</v>
      </c>
      <c r="Q70" s="11"/>
      <c r="R70" s="28">
        <v>489.38</v>
      </c>
      <c r="S70" s="28">
        <v>447.6</v>
      </c>
      <c r="T70" s="28">
        <v>888.62</v>
      </c>
      <c r="U70" s="30">
        <v>448.52</v>
      </c>
      <c r="V70" s="11"/>
      <c r="W70" s="42">
        <v>500</v>
      </c>
      <c r="X70" s="12" t="s">
        <v>56</v>
      </c>
    </row>
    <row r="71" spans="2:24" x14ac:dyDescent="0.35">
      <c r="B71" s="10" t="s">
        <v>63</v>
      </c>
      <c r="C71" s="11"/>
      <c r="D71" s="11">
        <v>25493</v>
      </c>
      <c r="E71" s="11">
        <v>25493</v>
      </c>
      <c r="F71" s="11">
        <v>25501</v>
      </c>
      <c r="G71" s="12">
        <v>25501</v>
      </c>
      <c r="I71" s="10" t="s">
        <v>63</v>
      </c>
      <c r="J71" s="11"/>
      <c r="K71" s="11">
        <v>95.3</v>
      </c>
      <c r="L71" s="11">
        <v>95.3</v>
      </c>
      <c r="M71" s="11">
        <v>99.2</v>
      </c>
      <c r="N71" s="12">
        <v>100</v>
      </c>
      <c r="P71" s="10" t="s">
        <v>63</v>
      </c>
      <c r="Q71" s="11"/>
      <c r="R71" s="28">
        <v>32.1</v>
      </c>
      <c r="S71" s="28">
        <v>32.1</v>
      </c>
      <c r="T71" s="28">
        <v>33.54</v>
      </c>
      <c r="U71" s="30">
        <v>29.09</v>
      </c>
      <c r="V71" s="11"/>
      <c r="W71" s="42">
        <v>20</v>
      </c>
      <c r="X71" s="12" t="s">
        <v>51</v>
      </c>
    </row>
    <row r="72" spans="2:24" ht="15" thickBot="1" x14ac:dyDescent="0.4">
      <c r="B72" s="13" t="s">
        <v>64</v>
      </c>
      <c r="C72" s="14"/>
      <c r="D72" s="14">
        <v>4566</v>
      </c>
      <c r="E72" s="14">
        <v>4634</v>
      </c>
      <c r="F72" s="14">
        <v>97878</v>
      </c>
      <c r="G72" s="15">
        <v>6883</v>
      </c>
      <c r="I72" s="13" t="s">
        <v>64</v>
      </c>
      <c r="J72" s="14"/>
      <c r="K72" s="14">
        <v>64.73</v>
      </c>
      <c r="L72" s="14">
        <v>64.349999999999994</v>
      </c>
      <c r="M72" s="14">
        <v>72.180000000000007</v>
      </c>
      <c r="N72" s="15">
        <v>81.089999999999989</v>
      </c>
      <c r="P72" s="13" t="s">
        <v>64</v>
      </c>
      <c r="Q72" s="14"/>
      <c r="R72" s="51">
        <v>3076.67</v>
      </c>
      <c r="S72" s="51">
        <v>2904.34</v>
      </c>
      <c r="T72" s="51">
        <v>3341.68</v>
      </c>
      <c r="U72" s="52">
        <v>2858.52</v>
      </c>
      <c r="V72" s="11"/>
      <c r="W72" s="43">
        <v>10000</v>
      </c>
      <c r="X72" s="15" t="s">
        <v>52</v>
      </c>
    </row>
    <row r="73" spans="2:24" ht="15" thickBot="1" x14ac:dyDescent="0.4">
      <c r="B73" s="23" t="s">
        <v>25</v>
      </c>
      <c r="C73" s="24"/>
      <c r="D73" s="31">
        <f>SUM(D60:D72)/13</f>
        <v>6672.3076923076924</v>
      </c>
      <c r="E73" s="31">
        <f>SUM(E60:E72)/13</f>
        <v>6699.9230769230771</v>
      </c>
      <c r="F73" s="31">
        <f>SUM(F60:F72)/13</f>
        <v>37552.538461538461</v>
      </c>
      <c r="G73" s="32">
        <f>SUM(G60:G72)/13</f>
        <v>7692.6923076923076</v>
      </c>
      <c r="I73" s="23" t="s">
        <v>25</v>
      </c>
      <c r="J73" s="24"/>
      <c r="K73" s="24">
        <f>( SUM(K60:K72)/13 )</f>
        <v>79.818461538461534</v>
      </c>
      <c r="L73" s="24">
        <f>( SUM(L60:L72)/13 )</f>
        <v>78.956153846153839</v>
      </c>
      <c r="M73" s="24">
        <f>( SUM(M60:M72)/13 )</f>
        <v>90.199999999999989</v>
      </c>
      <c r="N73" s="25">
        <f>( SUM(N60:N72)/13 )</f>
        <v>87.583846153846167</v>
      </c>
      <c r="P73" s="23" t="s">
        <v>25</v>
      </c>
      <c r="Q73" s="24"/>
      <c r="R73" s="33">
        <f>SUM(R60:R72)/13</f>
        <v>1384.6123076923077</v>
      </c>
      <c r="S73" s="33">
        <f>SUM(S60:S72)/13</f>
        <v>1299.6846153846154</v>
      </c>
      <c r="T73" s="33">
        <f>SUM(T60:T72)/13</f>
        <v>1483.5161538461541</v>
      </c>
      <c r="U73" s="34">
        <f>SUM(U60:U72)/13</f>
        <v>1255.8307692307694</v>
      </c>
      <c r="V73" s="11"/>
      <c r="W73" s="29"/>
    </row>
    <row r="74" spans="2:24" ht="15" thickBot="1" x14ac:dyDescent="0.4">
      <c r="B74" s="10">
        <f>COUNTA(B60:B72)</f>
        <v>13</v>
      </c>
      <c r="C74" s="11"/>
      <c r="D74" s="11"/>
      <c r="E74" s="11"/>
      <c r="F74" s="11"/>
      <c r="G74" s="12"/>
      <c r="I74" s="10">
        <f>COUNTA(I60:I72)</f>
        <v>13</v>
      </c>
      <c r="J74" s="11"/>
      <c r="K74" s="11"/>
      <c r="L74" s="11"/>
      <c r="M74" s="11"/>
      <c r="N74" s="12"/>
      <c r="P74" s="10">
        <f>COUNTA(P60:P72)</f>
        <v>13</v>
      </c>
      <c r="Q74" s="11"/>
      <c r="R74" s="11"/>
      <c r="S74" s="11"/>
      <c r="T74" s="11"/>
      <c r="U74" s="12"/>
      <c r="V74" s="11"/>
      <c r="W74" s="11"/>
    </row>
    <row r="75" spans="2:24" x14ac:dyDescent="0.35">
      <c r="B75" s="21" t="s">
        <v>27</v>
      </c>
      <c r="C75" s="5"/>
      <c r="D75" s="5">
        <f xml:space="preserve"> (100 * (G73 - D73)/D73) * -1</f>
        <v>-15.292829144569978</v>
      </c>
      <c r="E75" s="5">
        <f xml:space="preserve"> (100 * (G73 - E73)/E73) * -1</f>
        <v>-14.81762132745496</v>
      </c>
      <c r="F75" s="5">
        <f xml:space="preserve"> (100 * (G73 - F73)/F73) * -1</f>
        <v>79.514854060874711</v>
      </c>
      <c r="G75" s="6"/>
      <c r="I75" s="21" t="s">
        <v>27</v>
      </c>
      <c r="J75" s="5"/>
      <c r="K75" s="5">
        <f xml:space="preserve"> (100 * (N73 - K73)/K73)</f>
        <v>9.7288076789638236</v>
      </c>
      <c r="L75" s="5">
        <f xml:space="preserve"> (100 * (N73 - L73)/L73)</f>
        <v>10.927194255818737</v>
      </c>
      <c r="M75" s="5">
        <f xml:space="preserve"> (100 * (N73 - M73)/M73)</f>
        <v>-2.9003922906361659</v>
      </c>
      <c r="N75" s="6"/>
      <c r="P75" s="21" t="s">
        <v>27</v>
      </c>
      <c r="Q75" s="5"/>
      <c r="R75" s="5">
        <f xml:space="preserve"> (100 * (U73 - R73)/R73) * -1</f>
        <v>9.3009095575767819</v>
      </c>
      <c r="S75" s="5">
        <f xml:space="preserve"> (100 * (U73 - S73)/S73) * -1</f>
        <v>3.3741913718712708</v>
      </c>
      <c r="T75" s="5">
        <f xml:space="preserve"> (100 * (U73 - T73)/T73) * -1</f>
        <v>15.347684892078126</v>
      </c>
      <c r="U75" s="6"/>
      <c r="V75" s="11"/>
      <c r="W75" s="11"/>
    </row>
    <row r="76" spans="2:24" x14ac:dyDescent="0.35">
      <c r="B76" s="10" t="s">
        <v>26</v>
      </c>
      <c r="C76" s="11"/>
      <c r="D76" s="11"/>
      <c r="E76" s="11"/>
      <c r="F76" s="11"/>
      <c r="G76" s="12"/>
      <c r="I76" s="10" t="s">
        <v>26</v>
      </c>
      <c r="J76" s="11"/>
      <c r="K76" s="11"/>
      <c r="L76" s="11"/>
      <c r="M76" s="11"/>
      <c r="N76" s="12"/>
      <c r="P76" s="10" t="s">
        <v>26</v>
      </c>
      <c r="Q76" s="11"/>
      <c r="R76" s="11"/>
      <c r="S76" s="11"/>
      <c r="T76" s="11"/>
      <c r="U76" s="12"/>
      <c r="V76" s="11"/>
      <c r="W76" s="11"/>
    </row>
    <row r="77" spans="2:24" x14ac:dyDescent="0.35">
      <c r="B77" s="10"/>
      <c r="C77" s="11"/>
      <c r="D77" s="11"/>
      <c r="E77" s="11"/>
      <c r="F77" s="11"/>
      <c r="G77" s="9"/>
      <c r="I77" s="10"/>
      <c r="J77" s="11"/>
      <c r="K77" s="11"/>
      <c r="L77" s="11"/>
      <c r="M77" s="11"/>
      <c r="N77" s="9"/>
      <c r="P77" s="10"/>
      <c r="Q77" s="11"/>
      <c r="R77" s="11"/>
      <c r="S77" s="11"/>
      <c r="T77" s="11"/>
      <c r="U77" s="9"/>
      <c r="V77" s="11"/>
      <c r="W77" s="11"/>
    </row>
    <row r="78" spans="2:24" ht="15" thickBot="1" x14ac:dyDescent="0.4">
      <c r="B78" s="13"/>
      <c r="C78" s="14"/>
      <c r="D78" s="14"/>
      <c r="E78" s="14"/>
      <c r="F78" s="14"/>
      <c r="G78" s="15"/>
      <c r="I78" s="13"/>
      <c r="J78" s="14"/>
      <c r="K78" s="14"/>
      <c r="L78" s="14"/>
      <c r="M78" s="14"/>
      <c r="N78" s="15"/>
      <c r="P78" s="13"/>
      <c r="Q78" s="14"/>
      <c r="R78" s="14"/>
      <c r="S78" s="14"/>
      <c r="T78" s="14"/>
      <c r="U78" s="15"/>
      <c r="V78" s="11"/>
      <c r="W78" s="11"/>
      <c r="X78" s="11"/>
    </row>
    <row r="80" spans="2:24" x14ac:dyDescent="0.35">
      <c r="B80" s="1" t="s">
        <v>65</v>
      </c>
    </row>
    <row r="81" spans="2:21" x14ac:dyDescent="0.35">
      <c r="B81" s="54" t="s">
        <v>41</v>
      </c>
    </row>
    <row r="82" spans="2:21" x14ac:dyDescent="0.35">
      <c r="B82" s="54" t="s">
        <v>47</v>
      </c>
    </row>
    <row r="84" spans="2:21" x14ac:dyDescent="0.35">
      <c r="B84" t="s">
        <v>66</v>
      </c>
    </row>
    <row r="85" spans="2:21" x14ac:dyDescent="0.35">
      <c r="B85" t="s">
        <v>67</v>
      </c>
    </row>
    <row r="87" spans="2:21" x14ac:dyDescent="0.35">
      <c r="B87" t="s">
        <v>73</v>
      </c>
      <c r="P87" t="s">
        <v>70</v>
      </c>
    </row>
    <row r="88" spans="2:21" x14ac:dyDescent="0.35">
      <c r="B88" s="1" t="s">
        <v>68</v>
      </c>
      <c r="D88" s="2">
        <f>(SUM(D60:D72) + SUM(D5:D22))/B90</f>
        <v>3653.5483870967741</v>
      </c>
      <c r="E88" s="2">
        <f>(SUM(E60:E72) + SUM(E5:E22))/B90</f>
        <v>3659.0322580645161</v>
      </c>
      <c r="F88" s="2">
        <f>(SUM(F60:F72) + SUM(F5:F22))/B90</f>
        <v>19371.483870967742</v>
      </c>
      <c r="G88" s="2">
        <f>(SUM(G60:G72) + SUM(G5:G22))/B90</f>
        <v>4144.1612903225805</v>
      </c>
      <c r="I88" s="1" t="s">
        <v>68</v>
      </c>
      <c r="K88" s="3">
        <f>(SUM(K60:K72) + SUM(K5:K22))/I90</f>
        <v>72.252580645161288</v>
      </c>
      <c r="L88" s="3">
        <f>(SUM(L60:L72) + SUM(L5:L22))/I90</f>
        <v>70.819032258064496</v>
      </c>
      <c r="M88" s="3">
        <f>(SUM(M60:M72) + SUM(M5:M22))/I90</f>
        <v>80.127419354838707</v>
      </c>
      <c r="N88" s="3">
        <f>(SUM(N60:N72) + SUM(N5:N22))/I90</f>
        <v>80.407419354838709</v>
      </c>
      <c r="P88" s="1" t="s">
        <v>68</v>
      </c>
      <c r="R88" s="3">
        <f>(SUM(R60:R72) + SUM(R5:R22))/P90</f>
        <v>823.29322580645157</v>
      </c>
      <c r="S88" s="3">
        <f>(SUM(S60:S72) + SUM(S5:S22))/P90</f>
        <v>785.65774193548384</v>
      </c>
      <c r="T88" s="3">
        <f>(SUM(T60:T72) + SUM(T5:T22))/P90</f>
        <v>879.36161290322593</v>
      </c>
      <c r="U88" s="3">
        <f>(SUM(U60:U72) + SUM(U5:U22))/P90</f>
        <v>732.09064516129047</v>
      </c>
    </row>
    <row r="89" spans="2:21" x14ac:dyDescent="0.35">
      <c r="B89" s="1" t="s">
        <v>69</v>
      </c>
      <c r="I89" s="1" t="s">
        <v>69</v>
      </c>
      <c r="P89" s="1" t="s">
        <v>69</v>
      </c>
    </row>
    <row r="90" spans="2:21" x14ac:dyDescent="0.35">
      <c r="B90">
        <f>B74+B24</f>
        <v>31</v>
      </c>
      <c r="I90">
        <f>I74+I24</f>
        <v>31</v>
      </c>
      <c r="P90">
        <f>P74+P24</f>
        <v>31</v>
      </c>
    </row>
    <row r="92" spans="2:21" x14ac:dyDescent="0.35">
      <c r="B92" s="11" t="s">
        <v>27</v>
      </c>
      <c r="C92" s="11"/>
      <c r="D92" s="11">
        <f xml:space="preserve"> (100 * (G88 - D88)/D88) * -1</f>
        <v>-13.428394843722407</v>
      </c>
      <c r="E92" s="11">
        <f xml:space="preserve"> (100 * (G88 - E88)/E88) * -1</f>
        <v>-13.258397249404917</v>
      </c>
      <c r="F92" s="11">
        <f xml:space="preserve"> (100 * (G88 - F88)/F88) * -1</f>
        <v>78.606898067661817</v>
      </c>
      <c r="G92" s="11"/>
      <c r="I92" s="11" t="s">
        <v>27</v>
      </c>
      <c r="J92" s="11"/>
      <c r="K92" s="11">
        <f xml:space="preserve"> (100 * (N88 - K88)/K88)</f>
        <v>11.286570855823882</v>
      </c>
      <c r="L92" s="11">
        <f xml:space="preserve"> (100 * (N88 - L88)/L88)</f>
        <v>13.539280036804426</v>
      </c>
      <c r="M92" s="11">
        <f xml:space="preserve"> (100 * (N88 - M88)/M88)</f>
        <v>0.3494434268000578</v>
      </c>
      <c r="P92" s="11" t="s">
        <v>27</v>
      </c>
      <c r="Q92" s="11"/>
      <c r="R92" s="11">
        <f xml:space="preserve"> (100 * (U88 - R88)/R88) * -1</f>
        <v>11.077776153912138</v>
      </c>
      <c r="S92" s="11">
        <f xml:space="preserve"> (100 * (U88 - S88)/S88) * -1</f>
        <v>6.8181211633235801</v>
      </c>
      <c r="T92" s="11">
        <f xml:space="preserve"> (100 * (U88 - T88)/T88) * -1</f>
        <v>16.747486538071417</v>
      </c>
    </row>
    <row r="94" spans="2:21" x14ac:dyDescent="0.35">
      <c r="B94" s="11"/>
      <c r="C94" s="11"/>
      <c r="D94" s="11"/>
      <c r="E94" s="11"/>
      <c r="F94" s="11"/>
      <c r="G94" s="8"/>
      <c r="I94" s="11"/>
      <c r="J94" s="11"/>
      <c r="K94" s="11"/>
      <c r="L94" s="11"/>
      <c r="M94" s="11"/>
      <c r="N94" s="8"/>
      <c r="P94" s="11"/>
      <c r="Q94" s="11"/>
      <c r="R94" s="11"/>
      <c r="S94" s="11"/>
      <c r="T94" s="11"/>
      <c r="U94" s="8"/>
    </row>
    <row r="95" spans="2:21" x14ac:dyDescent="0.35">
      <c r="B95" s="11"/>
      <c r="C95" s="11"/>
      <c r="D95" s="11"/>
      <c r="E95" s="11"/>
      <c r="F95" s="11"/>
      <c r="G95" s="11"/>
      <c r="I95" s="11"/>
      <c r="J95" s="11"/>
      <c r="K95" s="11"/>
      <c r="L95" s="11"/>
      <c r="M95" s="11"/>
      <c r="N95" s="11"/>
      <c r="P95" s="11"/>
      <c r="Q95" s="11"/>
      <c r="R95" s="11"/>
      <c r="S95" s="11"/>
      <c r="T95" s="11"/>
      <c r="U95" s="11"/>
    </row>
    <row r="131" spans="16:19" x14ac:dyDescent="0.35">
      <c r="P131">
        <v>100</v>
      </c>
      <c r="Q131">
        <v>100</v>
      </c>
      <c r="R131">
        <v>100</v>
      </c>
      <c r="S131">
        <v>100</v>
      </c>
    </row>
    <row r="132" spans="16:19" x14ac:dyDescent="0.35">
      <c r="P132">
        <v>93.12</v>
      </c>
      <c r="Q132">
        <v>93.12</v>
      </c>
      <c r="R132">
        <v>93.12</v>
      </c>
      <c r="S132">
        <v>93.12</v>
      </c>
    </row>
    <row r="133" spans="16:19" x14ac:dyDescent="0.35">
      <c r="P133">
        <v>94.62</v>
      </c>
      <c r="Q133">
        <v>90.38000000000001</v>
      </c>
      <c r="R133">
        <v>88.9</v>
      </c>
      <c r="S133">
        <v>100</v>
      </c>
    </row>
    <row r="134" spans="16:19" x14ac:dyDescent="0.35">
      <c r="P134">
        <v>72.209999999999994</v>
      </c>
      <c r="Q134">
        <v>67.400000000000006</v>
      </c>
      <c r="R134">
        <v>83.509999999999991</v>
      </c>
      <c r="S134">
        <v>81.2</v>
      </c>
    </row>
    <row r="135" spans="16:19" x14ac:dyDescent="0.35">
      <c r="P135">
        <v>79.86999999999999</v>
      </c>
      <c r="Q135">
        <v>78.25</v>
      </c>
      <c r="R135">
        <v>100</v>
      </c>
      <c r="S135">
        <v>80.81</v>
      </c>
    </row>
    <row r="136" spans="16:19" x14ac:dyDescent="0.35">
      <c r="P136">
        <v>55.2</v>
      </c>
      <c r="Q136">
        <v>56.730000000000004</v>
      </c>
      <c r="R136">
        <v>94.28</v>
      </c>
      <c r="S136">
        <v>77.53</v>
      </c>
    </row>
    <row r="137" spans="16:19" x14ac:dyDescent="0.35">
      <c r="P137">
        <v>59.58</v>
      </c>
      <c r="Q137">
        <v>61.44</v>
      </c>
      <c r="R137">
        <v>73.209999999999994</v>
      </c>
      <c r="S137">
        <v>81.679999999999993</v>
      </c>
    </row>
    <row r="138" spans="16:19" x14ac:dyDescent="0.35">
      <c r="P138">
        <v>100</v>
      </c>
      <c r="Q138">
        <v>100</v>
      </c>
      <c r="R138">
        <v>100</v>
      </c>
      <c r="S138">
        <v>100</v>
      </c>
    </row>
    <row r="139" spans="16:19" x14ac:dyDescent="0.35">
      <c r="P139">
        <v>76.239999999999995</v>
      </c>
      <c r="Q139">
        <v>75.67</v>
      </c>
      <c r="R139">
        <v>91.38</v>
      </c>
      <c r="S139">
        <v>91.64</v>
      </c>
    </row>
    <row r="140" spans="16:19" x14ac:dyDescent="0.35">
      <c r="P140">
        <v>83.509999999999991</v>
      </c>
      <c r="Q140">
        <v>80.289999999999992</v>
      </c>
      <c r="R140">
        <v>81.93</v>
      </c>
      <c r="S140">
        <v>84.42</v>
      </c>
    </row>
    <row r="141" spans="16:19" x14ac:dyDescent="0.35">
      <c r="P141">
        <v>63.260000000000005</v>
      </c>
      <c r="Q141">
        <v>63.5</v>
      </c>
      <c r="R141">
        <v>94.89</v>
      </c>
      <c r="S141">
        <v>75.75</v>
      </c>
    </row>
    <row r="142" spans="16:19" x14ac:dyDescent="0.35">
      <c r="P142">
        <v>95.3</v>
      </c>
      <c r="Q142">
        <v>95.3</v>
      </c>
      <c r="R142">
        <v>99.2</v>
      </c>
      <c r="S142">
        <v>100</v>
      </c>
    </row>
    <row r="143" spans="16:19" x14ac:dyDescent="0.35">
      <c r="P143">
        <v>64.73</v>
      </c>
      <c r="Q143">
        <v>64.349999999999994</v>
      </c>
      <c r="R143">
        <v>72.180000000000007</v>
      </c>
      <c r="S143">
        <v>84.960000000000008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2021-05-27T06:30:00Z</dcterms:created>
  <dcterms:modified xsi:type="dcterms:W3CDTF">2021-05-30T01:58:49Z</dcterms:modified>
</cp:coreProperties>
</file>