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A32" i="2"/>
  <c r="P45" i="2"/>
  <c r="G12" i="2" l="1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<sst xmlns="http://schemas.openxmlformats.org/spreadsheetml/2006/main" count="431" uniqueCount="351">
  <si>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</si>
  <si>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</si>
  <si>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</si>
  <si>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</si>
  <si>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</si>
  <si>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</si>
  <si>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</si>
  <si>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</si>
  <si>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</si>
  <si>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</si>
  <si>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</si>
  <si>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</si>
  <si>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</si>
  <si>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</si>
  <si>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</si>
  <si>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</si>
  <si>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</si>
  <si>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</si>
  <si>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</si>
  <si>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</si>
  <si>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</si>
  <si>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</si>
  <si>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</si>
  <si>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</si>
  <si>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</si>
  <si>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</si>
  <si>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</si>
  <si>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</si>
  <si>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</si>
  <si>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</si>
  <si>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</si>
  <si>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</si>
  <si>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</si>
  <si>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</si>
  <si>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</si>
  <si>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</si>
  <si>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</si>
  <si>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</si>
  <si>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</si>
  <si>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</si>
  <si>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</si>
  <si>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</si>
  <si>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</si>
  <si>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</si>
  <si>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</si>
  <si>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</si>
  <si>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</si>
  <si>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</si>
  <si>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</si>
  <si>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</si>
  <si>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</si>
  <si>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</si>
  <si>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</si>
  <si>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</si>
  <si>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</si>
  <si>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</si>
  <si>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</si>
  <si>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</si>
  <si>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</si>
  <si>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</si>
  <si>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</si>
  <si>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</si>
  <si>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</si>
  <si>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</si>
  <si>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</si>
  <si>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</si>
  <si>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</si>
  <si>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</si>
  <si>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</si>
  <si>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</si>
  <si>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</si>
  <si>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</si>
  <si>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</si>
  <si>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</si>
  <si>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</si>
  <si>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</si>
  <si>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</si>
  <si>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</si>
  <si>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</si>
  <si>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</si>
  <si>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</si>
  <si>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</si>
  <si>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</si>
  <si>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</si>
  <si>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</si>
  <si>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</si>
  <si>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</si>
  <si>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</si>
  <si>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</si>
  <si>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</si>
  <si>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</si>
  <si>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</si>
  <si>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</si>
  <si>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</si>
  <si>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</si>
  <si>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</si>
  <si>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</si>
  <si>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</si>
  <si>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</si>
  <si>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</si>
  <si>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</si>
  <si>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</si>
  <si>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</si>
  <si>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</si>
  <si>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</si>
  <si>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</si>
  <si>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</si>
  <si>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</si>
  <si>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</si>
  <si>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</si>
  <si>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</si>
  <si>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</si>
  <si>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</si>
  <si>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</si>
  <si>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</si>
  <si>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</si>
  <si>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</si>
  <si>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</si>
  <si>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</si>
  <si>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</si>
  <si>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</si>
  <si>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</si>
  <si>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</si>
  <si>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</si>
  <si>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</si>
  <si>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</si>
  <si>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</si>
  <si>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</si>
  <si>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</si>
  <si>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</si>
  <si>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</si>
  <si>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</si>
  <si>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</si>
  <si>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</si>
  <si>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</si>
  <si>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</si>
  <si>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</si>
  <si>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</si>
  <si>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</si>
  <si>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</si>
  <si>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</si>
  <si>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</si>
  <si>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</si>
  <si>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</si>
  <si>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</si>
  <si>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</si>
  <si>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</si>
  <si>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</si>
  <si>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</si>
  <si>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</si>
  <si>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</si>
  <si>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</si>
  <si>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</si>
  <si>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</si>
  <si>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</si>
  <si>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</si>
  <si>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</si>
  <si>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</si>
  <si>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</si>
  <si>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</si>
  <si>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</si>
  <si>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</si>
  <si>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</si>
  <si>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</si>
  <si>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</si>
  <si>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</si>
  <si>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</si>
  <si>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</si>
  <si>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</si>
  <si>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</si>
  <si>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</si>
  <si>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</si>
  <si>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</si>
  <si>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</si>
  <si>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</si>
  <si>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</si>
  <si>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</si>
  <si>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</si>
  <si>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</si>
  <si>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</si>
  <si>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</si>
  <si>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</si>
  <si>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</si>
  <si>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</si>
  <si>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</si>
  <si>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</si>
  <si>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</si>
  <si>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</si>
  <si>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</si>
  <si>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</si>
  <si>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</si>
  <si>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</si>
  <si>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</si>
  <si>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</si>
  <si>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</si>
  <si>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</si>
  <si>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</si>
  <si>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</si>
  <si>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</si>
  <si>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</si>
  <si>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</si>
  <si>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</si>
  <si>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</si>
  <si>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</si>
  <si>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</si>
  <si>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</si>
  <si>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</si>
  <si>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</si>
  <si>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</si>
  <si>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</si>
  <si>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</si>
  <si>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</si>
  <si>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</si>
  <si>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</si>
  <si>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</si>
  <si>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</si>
  <si>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</si>
  <si>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</si>
  <si>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</si>
  <si>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</si>
  <si>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</si>
  <si>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</si>
  <si>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</si>
  <si>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</si>
  <si>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</si>
  <si>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</si>
  <si>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</si>
  <si>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</si>
  <si>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</si>
  <si>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</si>
  <si>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</si>
  <si>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</si>
  <si>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</si>
  <si>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</si>
  <si>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</si>
  <si>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</si>
  <si>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</si>
  <si>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</si>
  <si>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</si>
  <si>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</si>
  <si>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</si>
  <si>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</si>
  <si>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</si>
  <si>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</si>
  <si>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</si>
  <si>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</si>
  <si>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</si>
  <si>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</si>
  <si>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</si>
  <si>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</si>
  <si>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</si>
  <si>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</si>
  <si>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</si>
  <si>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</si>
  <si>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</si>
  <si>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</si>
  <si>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</si>
  <si>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</si>
  <si>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</si>
  <si>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</si>
  <si>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</si>
  <si>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</si>
  <si>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</si>
  <si>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</si>
  <si>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</si>
  <si>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</si>
  <si>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</si>
  <si>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</si>
  <si>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</si>
  <si>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</si>
  <si>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</si>
  <si>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</si>
  <si>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</si>
  <si>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</si>
  <si>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</si>
  <si>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</si>
  <si>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</si>
  <si>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</si>
  <si>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</si>
  <si>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</si>
  <si>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</si>
  <si>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</si>
  <si>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</si>
  <si>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</si>
  <si>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</si>
  <si>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</si>
  <si>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</si>
  <si>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</si>
  <si>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</si>
  <si>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</si>
  <si>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</si>
  <si>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</si>
  <si>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</si>
  <si>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</si>
  <si>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</si>
  <si>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</si>
  <si>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</si>
  <si>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</si>
  <si>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</si>
  <si>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</si>
  <si>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</si>
  <si>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</si>
  <si>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</si>
  <si>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</si>
  <si>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</si>
  <si>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</si>
  <si>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</si>
  <si>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</si>
  <si>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</si>
  <si>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</si>
  <si>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</si>
  <si>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</si>
  <si>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</si>
  <si>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</si>
  <si>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</si>
  <si>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</si>
  <si>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</si>
  <si>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</si>
  <si>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</si>
  <si>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</si>
  <si>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</si>
  <si>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</si>
  <si>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</si>
  <si>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</si>
  <si>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</si>
  <si>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ROMAN CATHOLIC</t>
  </si>
  <si>
    <t>MEDICAL</t>
  </si>
  <si>
    <t>MAIFIPP</t>
  </si>
  <si>
    <t>MARIA JEZEBEL F. DE MESA, RSW, MAEd-GC</t>
  </si>
  <si>
    <t>Social Welfare Officer III</t>
  </si>
  <si>
    <t>FEMALE</t>
  </si>
  <si>
    <t>CHILD</t>
  </si>
  <si>
    <t>S</t>
  </si>
  <si>
    <t>INS</t>
  </si>
  <si>
    <t>OPD BILL</t>
  </si>
  <si>
    <t>SPOUSE</t>
  </si>
  <si>
    <t>HS GRADUATE</t>
  </si>
  <si>
    <t>ABANTO, KRISTIAN</t>
  </si>
  <si>
    <t>POBLACION, DAET, CAMARINES NORTE</t>
  </si>
  <si>
    <t>ABANTO, EVELYN QUINTELA</t>
  </si>
  <si>
    <t>TAGKAWAYAN, QUEZON</t>
  </si>
  <si>
    <t>GSIS PENSION</t>
  </si>
  <si>
    <t>ABANTO, FEDERICO</t>
  </si>
  <si>
    <t>CORPUZ, ERIKSON</t>
  </si>
  <si>
    <t>GRANDCHID</t>
  </si>
  <si>
    <t>SSS PENSION</t>
  </si>
  <si>
    <t>FREELANCE WORKER</t>
  </si>
  <si>
    <t>GR11 INS</t>
  </si>
  <si>
    <t>MATURE CATARACT LEFT EYE</t>
  </si>
  <si>
    <t xml:space="preserve">PATIENT IS IN NEED OF MEDICAL ASSITANCE FOR HER EXISTING OPHTHA CHARGES. SHE IS FOR FOLLOW UP TODAY. SHE IS A SENIOR, LIVING WITH HER FAMILY WITH 4 HH MEMBERS. SHE AND HER SPOUSE ARE BOTH SENIOR AND THEY ARE RECEIVING THEIR GSIS AND SSS PENSION WHICH AUGMENTS THEIR DAY TO DAY EXPENSES. MORESO, HER SON IS ALSO A FREELANCE WORKER WHICH INCOME SUFFICES THEIR DAY TO DAY EXPENSES. ASSESSED AND CLASSIFIED AS PHIC SERVICE C3. </t>
  </si>
  <si>
    <t>JONATHAN P. TEOPE,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</si>
</sst>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 x14ac:dyDescent="0.25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168643</v>
      </c>
      <c r="R3" s="19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9" t="s">
        <v>265</v>
      </c>
      <c r="B5" s="210"/>
      <c r="C5" s="210"/>
      <c r="D5" s="210"/>
      <c r="E5" s="210"/>
      <c r="F5" s="195">
        <v>45462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0.41875000000000001</v>
      </c>
    </row>
    <row r="6" spans="1:18" ht="15" customHeight="1" x14ac:dyDescent="0.3">
      <c r="A6" s="196" t="s">
        <v>266</v>
      </c>
      <c r="B6" s="197"/>
      <c r="C6" s="197"/>
      <c r="D6" s="197"/>
      <c r="E6" s="197"/>
      <c r="F6" s="197"/>
      <c r="G6" s="284" t="s">
        <v>337</v>
      </c>
      <c r="H6" s="284"/>
      <c r="I6" s="284"/>
      <c r="J6" s="284"/>
      <c r="K6" s="284"/>
      <c r="L6" s="284"/>
      <c r="M6" s="208" t="s">
        <v>269</v>
      </c>
      <c r="N6" s="208"/>
      <c r="O6" s="208"/>
      <c r="P6" s="208"/>
      <c r="Q6" s="206" t="s">
        <v>331</v>
      </c>
      <c r="R6" s="207"/>
    </row>
    <row r="7" spans="1:18" ht="15" customHeight="1" x14ac:dyDescent="0.25">
      <c r="A7" s="196" t="s">
        <v>267</v>
      </c>
      <c r="B7" s="197"/>
      <c r="C7" s="197"/>
      <c r="D7" s="203" t="s">
        <v>338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9980305110</v>
      </c>
      <c r="R7" s="213"/>
    </row>
    <row r="8" spans="1:18" ht="6" customHeight="1" thickBot="1" x14ac:dyDescent="0.3">
      <c r="A8" s="295"/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81"/>
      <c r="N8" s="296"/>
      <c r="O8" s="296"/>
      <c r="P8" s="296"/>
      <c r="Q8" s="296"/>
      <c r="R8" s="297"/>
    </row>
    <row r="9" spans="1:18" ht="12" customHeight="1" thickBot="1" x14ac:dyDescent="0.3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 x14ac:dyDescent="0.25">
      <c r="A10" s="214" t="s">
        <v>4</v>
      </c>
      <c r="B10" s="215"/>
      <c r="C10" s="215"/>
      <c r="D10" s="298" t="s">
        <v>339</v>
      </c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89"/>
      <c r="R10" s="27" t="s">
        <v>330</v>
      </c>
    </row>
    <row r="11" spans="1:18" s="87" customFormat="1" ht="11.25" customHeight="1" x14ac:dyDescent="0.2">
      <c r="A11" s="232" t="s">
        <v>272</v>
      </c>
      <c r="B11" s="283"/>
      <c r="C11" s="283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 x14ac:dyDescent="0.25">
      <c r="A12" s="199">
        <v>18700</v>
      </c>
      <c r="B12" s="200"/>
      <c r="C12" s="200"/>
      <c r="D12" s="200"/>
      <c r="E12" s="103"/>
      <c r="F12" s="80"/>
      <c r="G12" s="205">
        <f ca="1">IF(DATEDIF(A12,NOW(),"y")&gt;120,"",DATEDIF(A12,NOW(),"y"))</f>
        <v>73</v>
      </c>
      <c r="H12" s="205"/>
      <c r="I12" s="205"/>
      <c r="J12" s="205"/>
      <c r="K12" s="80"/>
      <c r="L12" s="80"/>
      <c r="M12" s="224" t="s">
        <v>340</v>
      </c>
      <c r="N12" s="224"/>
      <c r="O12" s="224"/>
      <c r="P12" s="224"/>
      <c r="Q12" s="224"/>
      <c r="R12" s="225"/>
    </row>
    <row r="13" spans="1:18" ht="12" customHeight="1" x14ac:dyDescent="0.25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 x14ac:dyDescent="0.25">
      <c r="A14" s="216" t="s">
        <v>8</v>
      </c>
      <c r="B14" s="217"/>
      <c r="C14" s="217"/>
      <c r="D14" s="217"/>
      <c r="E14" s="224" t="str">
        <f>D7</f>
        <v>POBLACION, DAET, CAMARINES NORTE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 x14ac:dyDescent="0.2">
      <c r="A15" s="201" t="s">
        <v>276</v>
      </c>
      <c r="B15" s="202"/>
      <c r="C15" s="202"/>
      <c r="D15" s="202"/>
      <c r="E15" s="301" t="s">
        <v>9</v>
      </c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2"/>
    </row>
    <row r="16" spans="1:18" ht="15.75" customHeight="1" x14ac:dyDescent="0.25">
      <c r="A16" s="216" t="s">
        <v>10</v>
      </c>
      <c r="B16" s="217"/>
      <c r="C16" s="217"/>
      <c r="D16" s="217"/>
      <c r="E16" s="303" t="str">
        <f>E14</f>
        <v>POBLACION, DAET, CAMARINES NORTE</v>
      </c>
      <c r="F16" s="303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/>
      <c r="R16" s="304"/>
    </row>
    <row r="17" spans="1:28" s="88" customFormat="1" ht="13.5" customHeight="1" x14ac:dyDescent="0.2">
      <c r="A17" s="201" t="s">
        <v>277</v>
      </c>
      <c r="B17" s="202"/>
      <c r="C17" s="202"/>
      <c r="D17" s="202"/>
      <c r="E17" s="301" t="s">
        <v>9</v>
      </c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  <c r="Q17" s="301"/>
      <c r="R17" s="302"/>
    </row>
    <row r="18" spans="1:28" x14ac:dyDescent="0.25">
      <c r="A18" s="299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 x14ac:dyDescent="0.25">
      <c r="A19" s="299" t="s">
        <v>279</v>
      </c>
      <c r="B19" s="211"/>
      <c r="C19" s="211"/>
      <c r="D19" s="203" t="s">
        <v>325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309</v>
      </c>
      <c r="O19" s="260"/>
      <c r="P19" s="260"/>
      <c r="Q19" s="260"/>
      <c r="R19" s="300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 x14ac:dyDescent="0.25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 x14ac:dyDescent="0.25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16" t="s">
        <v>286</v>
      </c>
      <c r="B24" s="231"/>
      <c r="C24" s="231"/>
      <c r="D24" s="230" t="s">
        <v>306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/>
      <c r="Q24" s="237"/>
      <c r="R24" s="238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 x14ac:dyDescent="0.3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 x14ac:dyDescent="0.25">
      <c r="A29" s="291" t="s">
        <v>18</v>
      </c>
      <c r="B29" s="292"/>
      <c r="C29" s="292"/>
      <c r="D29" s="292"/>
      <c r="E29" s="292"/>
      <c r="F29" s="292"/>
      <c r="G29" s="292"/>
      <c r="H29" s="293"/>
      <c r="I29" s="185" t="s">
        <v>15</v>
      </c>
      <c r="J29" s="186"/>
      <c r="K29" s="285" t="s">
        <v>11</v>
      </c>
      <c r="L29" s="285" t="s">
        <v>16</v>
      </c>
      <c r="M29" s="185" t="s">
        <v>17</v>
      </c>
      <c r="N29" s="287"/>
      <c r="O29" s="186"/>
      <c r="P29" s="185" t="s">
        <v>13</v>
      </c>
      <c r="Q29" s="186"/>
      <c r="R29" s="289" t="s">
        <v>14</v>
      </c>
      <c r="S29" s="189" t="s">
        <v>239</v>
      </c>
      <c r="U29" s="125"/>
      <c r="V29" s="140" t="s">
        <v>310</v>
      </c>
      <c r="W29" s="141"/>
      <c r="X29" s="141"/>
      <c r="Y29" s="141"/>
      <c r="Z29" s="142"/>
      <c r="AA29" s="164" t="s">
        <v>312</v>
      </c>
      <c r="AB29" s="126"/>
    </row>
    <row r="30" spans="1:28" ht="10.5" customHeight="1" x14ac:dyDescent="0.25">
      <c r="A30" s="294" t="s">
        <v>301</v>
      </c>
      <c r="B30" s="288"/>
      <c r="C30" s="288"/>
      <c r="D30" s="288"/>
      <c r="E30" s="288"/>
      <c r="F30" s="288"/>
      <c r="G30" s="288"/>
      <c r="H30" s="188"/>
      <c r="I30" s="187"/>
      <c r="J30" s="188"/>
      <c r="K30" s="286"/>
      <c r="L30" s="286"/>
      <c r="M30" s="187"/>
      <c r="N30" s="288"/>
      <c r="O30" s="188"/>
      <c r="P30" s="187"/>
      <c r="Q30" s="188"/>
      <c r="R30" s="290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 x14ac:dyDescent="0.25">
      <c r="A31" s="248" t="s">
        <v>342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176</v>
      </c>
      <c r="L31" s="96" t="s">
        <v>335</v>
      </c>
      <c r="M31" s="218" t="s">
        <v>336</v>
      </c>
      <c r="N31" s="220"/>
      <c r="O31" s="219"/>
      <c r="P31" s="221" t="s">
        <v>306</v>
      </c>
      <c r="Q31" s="222"/>
      <c r="R31" s="97"/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 x14ac:dyDescent="0.3">
      <c r="A32" s="248" t="str">
        <f>G6</f>
        <v>ABANTO, KRISTIAN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332</v>
      </c>
      <c r="L32" s="96" t="s">
        <v>331</v>
      </c>
      <c r="M32" s="218" t="s">
        <v>336</v>
      </c>
      <c r="N32" s="220"/>
      <c r="O32" s="219"/>
      <c r="P32" s="218" t="s">
        <v>346</v>
      </c>
      <c r="Q32" s="219"/>
      <c r="R32" s="97">
        <v>6000</v>
      </c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 x14ac:dyDescent="0.25">
      <c r="A33" s="248" t="s">
        <v>343</v>
      </c>
      <c r="B33" s="249"/>
      <c r="C33" s="249"/>
      <c r="D33" s="249"/>
      <c r="E33" s="249"/>
      <c r="F33" s="249"/>
      <c r="G33" s="249"/>
      <c r="H33" s="250"/>
      <c r="I33" s="218" t="s">
        <v>176</v>
      </c>
      <c r="J33" s="219"/>
      <c r="K33" s="96" t="s">
        <v>332</v>
      </c>
      <c r="L33" s="96" t="s">
        <v>344</v>
      </c>
      <c r="M33" s="218" t="s">
        <v>347</v>
      </c>
      <c r="N33" s="220"/>
      <c r="O33" s="219"/>
      <c r="P33" s="218" t="s">
        <v>333</v>
      </c>
      <c r="Q33" s="219"/>
      <c r="R33" s="97"/>
      <c r="S33" s="60"/>
      <c r="U33" s="125"/>
      <c r="V33" s="173" t="s">
        <v>311</v>
      </c>
      <c r="W33" s="167" t="s">
        <v>317</v>
      </c>
      <c r="X33" s="155" t="s">
        <v>313</v>
      </c>
      <c r="Y33" s="158" t="s">
        <v>314</v>
      </c>
      <c r="Z33" s="170" t="s">
        <v>315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 x14ac:dyDescent="0.3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 x14ac:dyDescent="0.25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322</v>
      </c>
      <c r="W36" s="138" t="s">
        <v>323</v>
      </c>
      <c r="X36" s="180" t="s">
        <v>318</v>
      </c>
      <c r="Y36" s="180" t="s">
        <v>319</v>
      </c>
      <c r="Z36" s="178" t="s">
        <v>321</v>
      </c>
      <c r="AA36" s="162"/>
      <c r="AB36" s="126"/>
    </row>
    <row r="37" spans="1:28" ht="15.75" customHeight="1" x14ac:dyDescent="0.25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 x14ac:dyDescent="0.25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 x14ac:dyDescent="0.3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 x14ac:dyDescent="0.3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0" t="s">
        <v>341</v>
      </c>
      <c r="B45" s="241"/>
      <c r="C45" s="241"/>
      <c r="D45" s="241"/>
      <c r="E45" s="241"/>
      <c r="F45" s="241"/>
      <c r="G45" s="241"/>
      <c r="H45" s="86"/>
      <c r="I45" s="242">
        <v>2600</v>
      </c>
      <c r="J45" s="242"/>
      <c r="K45" s="242"/>
      <c r="L45" s="242"/>
      <c r="M45" s="84"/>
      <c r="N45" s="84"/>
      <c r="O45" s="84"/>
      <c r="P45" s="251">
        <f>(I44/2)+SUM(I45:L46)+SUM(R31:R42)+P24</f>
        <v>11200</v>
      </c>
      <c r="Q45" s="251"/>
      <c r="R45" s="252"/>
    </row>
    <row r="46" spans="1:28" x14ac:dyDescent="0.25">
      <c r="A46" s="240" t="s">
        <v>345</v>
      </c>
      <c r="B46" s="241"/>
      <c r="C46" s="241"/>
      <c r="D46" s="241"/>
      <c r="E46" s="241"/>
      <c r="F46" s="241"/>
      <c r="G46" s="241"/>
      <c r="H46" s="86"/>
      <c r="I46" s="242">
        <v>2600</v>
      </c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10600</v>
      </c>
      <c r="T48" t="s">
        <v>215</v>
      </c>
    </row>
    <row r="49" spans="1:21" s="23" customFormat="1" x14ac:dyDescent="0.25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2800</v>
      </c>
      <c r="T49" s="23" t="s">
        <v>216</v>
      </c>
    </row>
    <row r="50" spans="1:21" s="23" customFormat="1" ht="14.1" customHeight="1" x14ac:dyDescent="0.25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1500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 x14ac:dyDescent="0.25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>
        <f>50*22</f>
        <v>1100</v>
      </c>
      <c r="R51" s="313"/>
      <c r="S51" s="23">
        <f>COUNTA(A31:H42,D10)</f>
        <v>4</v>
      </c>
      <c r="U51" s="23" t="s">
        <v>316</v>
      </c>
    </row>
    <row r="52" spans="1:21" s="23" customFormat="1" ht="14.1" customHeight="1" x14ac:dyDescent="0.25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v>7500</v>
      </c>
      <c r="R52" s="313"/>
    </row>
    <row r="53" spans="1:21" s="23" customFormat="1" ht="14.1" customHeight="1" x14ac:dyDescent="0.25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 x14ac:dyDescent="0.25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 x14ac:dyDescent="0.25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/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 x14ac:dyDescent="0.25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/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 x14ac:dyDescent="0.25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>
        <v>500</v>
      </c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 x14ac:dyDescent="0.25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/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 x14ac:dyDescent="0.25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4" t="s">
        <v>167</v>
      </c>
      <c r="C63" s="314"/>
      <c r="D63" s="314"/>
      <c r="E63" s="314"/>
      <c r="F63" s="260" t="s">
        <v>348</v>
      </c>
      <c r="G63" s="260"/>
      <c r="H63" s="260"/>
      <c r="I63" s="260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 x14ac:dyDescent="0.25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 x14ac:dyDescent="0.25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334</v>
      </c>
      <c r="O65" s="261"/>
      <c r="P65" s="261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302</v>
      </c>
      <c r="B68" s="84"/>
      <c r="C68" s="241" t="str">
        <f>G6</f>
        <v>ABANTO, KRISTIAN</v>
      </c>
      <c r="D68" s="241"/>
      <c r="E68" s="241"/>
      <c r="F68" s="241"/>
      <c r="G68" s="241"/>
      <c r="H68" s="279" t="s">
        <v>303</v>
      </c>
      <c r="I68" s="279"/>
      <c r="J68" s="279"/>
      <c r="K68" s="279"/>
      <c r="L68" s="279"/>
      <c r="M68" s="279"/>
      <c r="N68" s="279"/>
      <c r="O68" s="279"/>
      <c r="P68" s="279"/>
      <c r="Q68" s="122"/>
      <c r="R68" s="18"/>
    </row>
    <row r="69" spans="1:19" ht="32.25" customHeight="1" x14ac:dyDescent="0.25">
      <c r="A69" s="280" t="s">
        <v>304</v>
      </c>
      <c r="B69" s="281"/>
      <c r="C69" s="281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 x14ac:dyDescent="0.25">
      <c r="A71" s="310" t="s">
        <v>292</v>
      </c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 x14ac:dyDescent="0.3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 x14ac:dyDescent="0.25">
      <c r="A74" s="271" t="s">
        <v>349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C3</v>
      </c>
    </row>
    <row r="75" spans="1:19" ht="15" customHeight="1" x14ac:dyDescent="0.25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19" x14ac:dyDescent="0.25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19" ht="48" customHeight="1" thickBot="1" x14ac:dyDescent="0.3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</row>
    <row r="78" spans="1:19" ht="12" customHeight="1" thickBot="1" x14ac:dyDescent="0.3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 x14ac:dyDescent="0.3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19" ht="15.75" customHeight="1" x14ac:dyDescent="0.25">
      <c r="A80" s="85">
        <v>1</v>
      </c>
      <c r="B80" s="278" t="s">
        <v>326</v>
      </c>
      <c r="C80" s="278"/>
      <c r="D80" s="278"/>
      <c r="E80" s="278"/>
      <c r="F80" s="278"/>
      <c r="G80" s="278"/>
      <c r="H80" s="278"/>
      <c r="I80" s="277">
        <v>550</v>
      </c>
      <c r="J80" s="277"/>
      <c r="K80" s="277"/>
      <c r="L80" s="277"/>
      <c r="M80" s="278" t="s">
        <v>334</v>
      </c>
      <c r="N80" s="278"/>
      <c r="O80" s="278"/>
      <c r="P80" s="269" t="s">
        <v>327</v>
      </c>
      <c r="Q80" s="269"/>
      <c r="R80" s="270"/>
    </row>
    <row r="81" spans="1:18" ht="15.75" customHeight="1" x14ac:dyDescent="0.25">
      <c r="A81" s="85">
        <v>2</v>
      </c>
      <c r="B81" s="278"/>
      <c r="C81" s="278"/>
      <c r="D81" s="278"/>
      <c r="E81" s="278"/>
      <c r="F81" s="278"/>
      <c r="G81" s="278"/>
      <c r="H81" s="278"/>
      <c r="I81" s="277"/>
      <c r="J81" s="277"/>
      <c r="K81" s="277"/>
      <c r="L81" s="277"/>
      <c r="M81" s="278"/>
      <c r="N81" s="278"/>
      <c r="O81" s="278"/>
      <c r="P81" s="269"/>
      <c r="Q81" s="269"/>
      <c r="R81" s="270"/>
    </row>
    <row r="82" spans="1:18" ht="15.75" customHeight="1" x14ac:dyDescent="0.25">
      <c r="A82" s="85">
        <v>3</v>
      </c>
      <c r="B82" s="282"/>
      <c r="C82" s="282"/>
      <c r="D82" s="282"/>
      <c r="E82" s="282"/>
      <c r="F82" s="282"/>
      <c r="G82" s="282"/>
      <c r="H82" s="282"/>
      <c r="I82" s="327"/>
      <c r="J82" s="327"/>
      <c r="K82" s="327"/>
      <c r="L82" s="327"/>
      <c r="M82" s="282"/>
      <c r="N82" s="282"/>
      <c r="O82" s="282"/>
      <c r="P82" s="305"/>
      <c r="Q82" s="305"/>
      <c r="R82" s="306"/>
    </row>
    <row r="83" spans="1:18" ht="15.75" customHeight="1" x14ac:dyDescent="0.25">
      <c r="A83" s="85">
        <v>4</v>
      </c>
      <c r="B83" s="282"/>
      <c r="C83" s="282"/>
      <c r="D83" s="282"/>
      <c r="E83" s="282"/>
      <c r="F83" s="282"/>
      <c r="G83" s="282"/>
      <c r="H83" s="282"/>
      <c r="I83" s="327"/>
      <c r="J83" s="327"/>
      <c r="K83" s="327"/>
      <c r="L83" s="327"/>
      <c r="M83" s="282"/>
      <c r="N83" s="282"/>
      <c r="O83" s="282"/>
      <c r="P83" s="305"/>
      <c r="Q83" s="305"/>
      <c r="R83" s="306"/>
    </row>
    <row r="84" spans="1:18" ht="15.75" customHeight="1" x14ac:dyDescent="0.25">
      <c r="A84" s="85">
        <v>5</v>
      </c>
      <c r="B84" s="282"/>
      <c r="C84" s="282"/>
      <c r="D84" s="282"/>
      <c r="E84" s="282"/>
      <c r="F84" s="282"/>
      <c r="G84" s="282"/>
      <c r="H84" s="282"/>
      <c r="I84" s="327"/>
      <c r="J84" s="327"/>
      <c r="K84" s="327"/>
      <c r="L84" s="327"/>
      <c r="M84" s="282"/>
      <c r="N84" s="282"/>
      <c r="O84" s="282"/>
      <c r="P84" s="305"/>
      <c r="Q84" s="305"/>
      <c r="R84" s="306"/>
    </row>
    <row r="85" spans="1:18" ht="3" customHeight="1" x14ac:dyDescent="0.25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296</v>
      </c>
      <c r="L86" s="329"/>
      <c r="M86" s="329"/>
      <c r="N86" s="84"/>
      <c r="O86" s="84"/>
      <c r="P86" s="84"/>
      <c r="Q86" s="84"/>
      <c r="R86" s="14"/>
    </row>
    <row r="87" spans="1:18" ht="12" customHeight="1" x14ac:dyDescent="0.25">
      <c r="A87" s="328"/>
      <c r="B87" s="329"/>
      <c r="C87" s="329"/>
      <c r="D87" s="333" t="s">
        <v>350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21" t="s">
        <v>328</v>
      </c>
      <c r="O87" s="322"/>
      <c r="P87" s="322"/>
      <c r="Q87" s="322"/>
      <c r="R87" s="323"/>
    </row>
    <row r="88" spans="1:18" ht="12" customHeight="1" thickBot="1" x14ac:dyDescent="0.3">
      <c r="A88" s="330"/>
      <c r="B88" s="331"/>
      <c r="C88" s="331"/>
      <c r="D88" s="332" t="s">
        <v>324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4" t="s">
        <v>329</v>
      </c>
      <c r="O88" s="325"/>
      <c r="P88" s="325"/>
      <c r="Q88" s="325"/>
      <c r="R88" s="32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6" t="s">
        <v>31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7"/>
      <c r="W1" s="407"/>
      <c r="X1" s="407"/>
      <c r="Y1" s="407"/>
      <c r="Z1" s="407"/>
      <c r="AA1" s="407"/>
      <c r="AB1" s="408"/>
      <c r="AC1" s="408"/>
      <c r="AD1" s="408"/>
      <c r="AE1" s="408"/>
      <c r="AF1" s="408"/>
      <c r="AG1" s="408"/>
      <c r="AH1" s="408"/>
      <c r="AI1" s="408"/>
      <c r="AJ1" s="407"/>
      <c r="AK1" s="407"/>
      <c r="AL1" s="407"/>
      <c r="AM1" s="407"/>
      <c r="AN1" s="407"/>
      <c r="AO1" s="407"/>
      <c r="AP1" s="407"/>
      <c r="AQ1" s="407"/>
      <c r="AR1" s="407"/>
      <c r="AS1" s="407"/>
      <c r="AT1" s="407"/>
      <c r="AU1" s="407"/>
      <c r="AV1" s="407"/>
      <c r="AW1" s="407"/>
      <c r="AX1" s="407"/>
      <c r="AY1" s="407"/>
      <c r="AZ1" s="407"/>
      <c r="BA1" s="407"/>
      <c r="BB1" s="409"/>
    </row>
    <row r="2" spans="1:54" ht="9.75" customHeight="1" x14ac:dyDescent="0.25">
      <c r="A2" s="362" t="s">
        <v>32</v>
      </c>
      <c r="B2" s="363"/>
      <c r="C2" s="363"/>
      <c r="D2" s="364"/>
      <c r="E2" s="365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536" t="s">
        <v>173</v>
      </c>
      <c r="AC2" s="537"/>
      <c r="AD2" s="537"/>
      <c r="AE2" s="538"/>
      <c r="AF2" s="536" t="s">
        <v>174</v>
      </c>
      <c r="AG2" s="537"/>
      <c r="AH2" s="537"/>
      <c r="AI2" s="538"/>
      <c r="AJ2" s="575" t="s">
        <v>213</v>
      </c>
      <c r="AK2" s="575"/>
      <c r="AL2" s="575"/>
      <c r="AM2" s="575"/>
      <c r="AN2" s="575"/>
      <c r="AO2" s="575"/>
      <c r="AP2" s="575"/>
      <c r="AQ2" s="575"/>
      <c r="AR2" s="576"/>
      <c r="AS2" s="365" t="s">
        <v>122</v>
      </c>
      <c r="AT2" s="363"/>
      <c r="AU2" s="363"/>
      <c r="AV2" s="363"/>
      <c r="AW2" s="363"/>
      <c r="AX2" s="363"/>
      <c r="AY2" s="363"/>
      <c r="AZ2" s="363"/>
      <c r="BA2" s="363"/>
      <c r="BB2" s="366"/>
    </row>
    <row r="3" spans="1:54" ht="22.5" customHeight="1" x14ac:dyDescent="0.25">
      <c r="A3" s="429">
        <f>'UNIFIED INTAKE'!F5</f>
        <v>45462</v>
      </c>
      <c r="B3" s="430"/>
      <c r="C3" s="430"/>
      <c r="D3" s="431"/>
      <c r="E3" s="432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433"/>
      <c r="Z3" s="433"/>
      <c r="AA3" s="433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168643</v>
      </c>
      <c r="AK3" s="417"/>
      <c r="AL3" s="417"/>
      <c r="AM3" s="417"/>
      <c r="AN3" s="417"/>
      <c r="AO3" s="417"/>
      <c r="AP3" s="417"/>
      <c r="AQ3" s="417"/>
      <c r="AR3" s="418"/>
      <c r="AS3" s="435" t="s">
        <v>154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 x14ac:dyDescent="0.25">
      <c r="A4" s="429"/>
      <c r="B4" s="430"/>
      <c r="C4" s="430"/>
      <c r="D4" s="431"/>
      <c r="E4" s="432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  <c r="X4" s="433"/>
      <c r="Y4" s="433"/>
      <c r="Z4" s="433"/>
      <c r="AA4" s="433"/>
      <c r="AB4" s="410"/>
      <c r="AC4" s="411"/>
      <c r="AD4" s="411"/>
      <c r="AE4" s="412"/>
      <c r="AF4" s="413"/>
      <c r="AG4" s="414"/>
      <c r="AH4" s="414"/>
      <c r="AI4" s="415"/>
      <c r="AJ4" s="419"/>
      <c r="AK4" s="417"/>
      <c r="AL4" s="417"/>
      <c r="AM4" s="417"/>
      <c r="AN4" s="417"/>
      <c r="AO4" s="417"/>
      <c r="AP4" s="417"/>
      <c r="AQ4" s="417"/>
      <c r="AR4" s="418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 x14ac:dyDescent="0.25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 x14ac:dyDescent="0.25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 x14ac:dyDescent="0.25">
      <c r="A7" s="438" t="s">
        <v>175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 x14ac:dyDescent="0.25">
      <c r="A8" s="441" t="str">
        <f>IF('UNIFIED INTAKE'!G6=0,"",'UNIFIED INTAKE'!G6)</f>
        <v>ABANTO, KRISTIAN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CHILD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9980305110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 x14ac:dyDescent="0.25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 x14ac:dyDescent="0.25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 x14ac:dyDescent="0.25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0" t="s">
        <v>6</v>
      </c>
      <c r="AI11" s="411"/>
      <c r="AJ11" s="412"/>
      <c r="AK11" s="517" t="s">
        <v>15</v>
      </c>
      <c r="AL11" s="518"/>
      <c r="AM11" s="519"/>
      <c r="AN11" s="455" t="s">
        <v>5</v>
      </c>
      <c r="AO11" s="395"/>
      <c r="AP11" s="395"/>
      <c r="AQ11" s="395"/>
      <c r="AR11" s="395"/>
      <c r="AS11" s="389"/>
      <c r="AT11" s="389"/>
      <c r="AU11" s="389"/>
      <c r="AV11" s="389"/>
      <c r="AW11" s="389"/>
      <c r="AX11" s="389"/>
      <c r="AY11" s="389"/>
      <c r="AZ11" s="389"/>
      <c r="BA11" s="389"/>
      <c r="BB11" s="574"/>
    </row>
    <row r="12" spans="1:54" ht="11.25" customHeight="1" x14ac:dyDescent="0.25">
      <c r="A12" s="410" t="s">
        <v>118</v>
      </c>
      <c r="B12" s="411"/>
      <c r="C12" s="411"/>
      <c r="D12" s="411"/>
      <c r="E12" s="412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6">
        <f ca="1">'UNIFIED INTAKE'!G12</f>
        <v>73</v>
      </c>
      <c r="AI12" s="417"/>
      <c r="AJ12" s="418"/>
      <c r="AK12" s="419" t="str">
        <f>IF('UNIFIED INTAKE'!R10=0,"",'UNIFIED INTAKE'!R10)</f>
        <v>FEMALE</v>
      </c>
      <c r="AL12" s="417"/>
      <c r="AM12" s="417"/>
      <c r="AN12" s="376" t="s">
        <v>176</v>
      </c>
      <c r="AO12" s="377"/>
      <c r="AP12" s="377"/>
      <c r="AQ12" s="377"/>
      <c r="AR12" s="378"/>
      <c r="AS12" s="395" t="s">
        <v>178</v>
      </c>
      <c r="AT12" s="395"/>
      <c r="AU12" s="395"/>
      <c r="AV12" s="395"/>
      <c r="AW12" s="462"/>
      <c r="AX12" s="463" t="s">
        <v>177</v>
      </c>
      <c r="AY12" s="395"/>
      <c r="AZ12" s="395"/>
      <c r="BA12" s="395"/>
      <c r="BB12" s="396"/>
    </row>
    <row r="13" spans="1:54" ht="15" customHeight="1" x14ac:dyDescent="0.25">
      <c r="A13" s="523" t="str">
        <f>IF('UNIFIED INTAKE'!D10=0,"",'UNIFIED INTAKE'!D10)</f>
        <v>ABANTO, EVELYN QUINTELA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6"/>
      <c r="AI13" s="417"/>
      <c r="AJ13" s="418"/>
      <c r="AK13" s="419"/>
      <c r="AL13" s="417"/>
      <c r="AM13" s="417"/>
      <c r="AN13" s="350"/>
      <c r="AO13" s="351"/>
      <c r="AP13" s="351"/>
      <c r="AQ13" s="351"/>
      <c r="AR13" s="352"/>
      <c r="AS13" s="351"/>
      <c r="AT13" s="351"/>
      <c r="AU13" s="351"/>
      <c r="AV13" s="351"/>
      <c r="AW13" s="464"/>
      <c r="AX13" s="577"/>
      <c r="AY13" s="351"/>
      <c r="AZ13" s="351"/>
      <c r="BA13" s="351"/>
      <c r="BB13" s="352"/>
    </row>
    <row r="14" spans="1:54" ht="11.25" customHeight="1" x14ac:dyDescent="0.25">
      <c r="A14" s="410" t="s">
        <v>179</v>
      </c>
      <c r="B14" s="411"/>
      <c r="C14" s="412"/>
      <c r="D14" s="410" t="s">
        <v>7</v>
      </c>
      <c r="E14" s="411"/>
      <c r="F14" s="411"/>
      <c r="G14" s="411"/>
      <c r="H14" s="411"/>
      <c r="I14" s="411"/>
      <c r="J14" s="411"/>
      <c r="K14" s="411"/>
      <c r="L14" s="411"/>
      <c r="M14" s="411"/>
      <c r="N14" s="412"/>
      <c r="O14" s="410" t="s">
        <v>11</v>
      </c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2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 x14ac:dyDescent="0.25">
      <c r="A15" s="520">
        <f>'UNIFIED INTAKE'!A12:D12</f>
        <v>18700</v>
      </c>
      <c r="B15" s="521"/>
      <c r="C15" s="522"/>
      <c r="D15" s="523" t="str">
        <f>IF('UNIFIED INTAKE'!M12=0,"",'UNIFIED INTAKE'!M12)</f>
        <v>TAGKAWAYAN, QUEZON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3"/>
      <c r="P15" s="414"/>
      <c r="Q15" s="578" t="s">
        <v>160</v>
      </c>
      <c r="R15" s="578"/>
      <c r="S15" s="578"/>
      <c r="T15" s="34"/>
      <c r="U15" s="526" t="s">
        <v>180</v>
      </c>
      <c r="V15" s="526"/>
      <c r="W15" s="526"/>
      <c r="X15" s="526"/>
      <c r="Y15" s="526"/>
      <c r="Z15" s="526"/>
      <c r="AA15" s="572"/>
      <c r="AB15" s="572"/>
      <c r="AC15" s="526" t="s">
        <v>161</v>
      </c>
      <c r="AD15" s="526"/>
      <c r="AE15" s="526"/>
      <c r="AF15" s="34"/>
      <c r="AG15" s="39" t="s">
        <v>181</v>
      </c>
      <c r="AH15" s="39"/>
      <c r="AI15" s="34"/>
      <c r="AJ15" s="39"/>
      <c r="AK15" s="34"/>
      <c r="AL15" s="34"/>
      <c r="AM15" s="572"/>
      <c r="AN15" s="572"/>
      <c r="AO15" s="526" t="s">
        <v>182</v>
      </c>
      <c r="AP15" s="526"/>
      <c r="AQ15" s="526"/>
      <c r="AR15" s="526"/>
      <c r="AS15" s="573"/>
      <c r="AT15" s="517" t="str">
        <f>IF('UNIFIED INTAKE'!D19="","",'UNIFIED INTAKE'!D19)</f>
        <v>ROMAN CATHOLIC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 x14ac:dyDescent="0.25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0" t="s">
        <v>183</v>
      </c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2"/>
    </row>
    <row r="17" spans="1:84" ht="11.25" customHeight="1" x14ac:dyDescent="0.25">
      <c r="A17" s="589" t="str">
        <f>IF('UNIFIED INTAKE'!E14=0,"",'UNIFIED INTAKE'!E14)</f>
        <v>POBLACION, DAET, CAMARINES NORTE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>POBLACION, DAET, CAMARINES NORTE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399" t="s">
        <v>184</v>
      </c>
      <c r="AG17" s="399"/>
      <c r="AH17" s="399"/>
      <c r="AI17" s="399" t="s">
        <v>185</v>
      </c>
      <c r="AJ17" s="399"/>
      <c r="AK17" s="399"/>
      <c r="AL17" s="399"/>
      <c r="AM17" s="565" t="s">
        <v>186</v>
      </c>
      <c r="AN17" s="565"/>
      <c r="AO17" s="565"/>
      <c r="AP17" s="565"/>
      <c r="AQ17" s="31"/>
      <c r="AR17" s="399" t="s">
        <v>187</v>
      </c>
      <c r="AS17" s="399"/>
      <c r="AT17" s="399"/>
      <c r="AU17" s="565" t="s">
        <v>188</v>
      </c>
      <c r="AV17" s="565"/>
      <c r="AW17" s="565"/>
      <c r="AX17" s="565"/>
      <c r="AY17" s="565" t="s">
        <v>189</v>
      </c>
      <c r="AZ17" s="565"/>
      <c r="BA17" s="565"/>
      <c r="BB17" s="565"/>
    </row>
    <row r="18" spans="1:84" ht="16.5" customHeight="1" x14ac:dyDescent="0.25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 x14ac:dyDescent="0.25">
      <c r="A19" s="399" t="s">
        <v>190</v>
      </c>
      <c r="B19" s="399"/>
      <c r="C19" s="581" t="s">
        <v>13</v>
      </c>
      <c r="D19" s="581"/>
      <c r="E19" s="581"/>
      <c r="F19" s="581"/>
      <c r="G19" s="581"/>
      <c r="H19" s="517" t="s">
        <v>191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193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192</v>
      </c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8"/>
    </row>
    <row r="20" spans="1:84" x14ac:dyDescent="0.25">
      <c r="A20" s="582"/>
      <c r="B20" s="582"/>
      <c r="C20" s="582" t="str">
        <f>IF('UNIFIED INTAKE'!D24=0,"",'UNIFIED INTAKE'!D24)</f>
        <v>NONE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5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7"/>
      <c r="AP20" s="419"/>
      <c r="AQ20" s="417"/>
      <c r="AR20" s="417"/>
      <c r="AS20" s="417"/>
      <c r="AT20" s="417"/>
      <c r="AU20" s="417"/>
      <c r="AV20" s="417"/>
      <c r="AW20" s="417"/>
      <c r="AX20" s="417"/>
      <c r="AY20" s="417"/>
      <c r="AZ20" s="417"/>
      <c r="BA20" s="417"/>
      <c r="BB20" s="579"/>
    </row>
    <row r="21" spans="1:84" ht="11.25" customHeight="1" x14ac:dyDescent="0.25">
      <c r="A21" s="410" t="s">
        <v>194</v>
      </c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11"/>
      <c r="Y21" s="411"/>
      <c r="Z21" s="411"/>
      <c r="AA21" s="411"/>
      <c r="AB21" s="411"/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  <c r="AS21" s="411"/>
      <c r="AT21" s="411"/>
      <c r="AU21" s="411"/>
      <c r="AV21" s="411"/>
      <c r="AW21" s="411"/>
      <c r="AX21" s="411"/>
      <c r="AY21" s="411"/>
      <c r="AZ21" s="411"/>
      <c r="BA21" s="411"/>
      <c r="BB21" s="412"/>
    </row>
    <row r="22" spans="1:84" ht="11.25" customHeight="1" x14ac:dyDescent="0.25">
      <c r="A22" s="376" t="s">
        <v>195</v>
      </c>
      <c r="B22" s="378"/>
      <c r="C22" s="376" t="s">
        <v>197</v>
      </c>
      <c r="D22" s="377"/>
      <c r="E22" s="378"/>
      <c r="F22" s="376" t="s">
        <v>158</v>
      </c>
      <c r="G22" s="377"/>
      <c r="H22" s="377"/>
      <c r="I22" s="377"/>
      <c r="J22" s="378"/>
      <c r="K22" s="376" t="s">
        <v>198</v>
      </c>
      <c r="L22" s="377"/>
      <c r="M22" s="377"/>
      <c r="N22" s="377"/>
      <c r="O22" s="377"/>
      <c r="P22" s="377"/>
      <c r="Q22" s="378"/>
      <c r="R22" s="376" t="s">
        <v>199</v>
      </c>
      <c r="S22" s="377"/>
      <c r="T22" s="377"/>
      <c r="U22" s="378"/>
      <c r="V22" s="400" t="s">
        <v>157</v>
      </c>
      <c r="W22" s="401"/>
      <c r="X22" s="401"/>
      <c r="Y22" s="401"/>
      <c r="Z22" s="401"/>
      <c r="AA22" s="402"/>
      <c r="AB22" s="400" t="s">
        <v>200</v>
      </c>
      <c r="AC22" s="401"/>
      <c r="AD22" s="401"/>
      <c r="AE22" s="401"/>
      <c r="AF22" s="402"/>
      <c r="AG22" s="400" t="s">
        <v>201</v>
      </c>
      <c r="AH22" s="401"/>
      <c r="AI22" s="401"/>
      <c r="AJ22" s="401"/>
      <c r="AK22" s="401"/>
      <c r="AL22" s="402"/>
      <c r="AM22" s="400" t="s">
        <v>196</v>
      </c>
      <c r="AN22" s="401"/>
      <c r="AO22" s="401"/>
      <c r="AP22" s="401"/>
      <c r="AQ22" s="401"/>
      <c r="AR22" s="401"/>
      <c r="AS22" s="402"/>
      <c r="AT22" s="399" t="s">
        <v>162</v>
      </c>
      <c r="AU22" s="399"/>
      <c r="AV22" s="399"/>
      <c r="AW22" s="399"/>
      <c r="AX22" s="399"/>
      <c r="AY22" s="399"/>
      <c r="AZ22" s="399"/>
      <c r="BA22" s="399"/>
      <c r="BB22" s="399"/>
    </row>
    <row r="23" spans="1:84" s="36" customFormat="1" ht="48.75" customHeight="1" x14ac:dyDescent="0.25">
      <c r="A23" s="353"/>
      <c r="B23" s="355"/>
      <c r="C23" s="353"/>
      <c r="D23" s="354"/>
      <c r="E23" s="355"/>
      <c r="F23" s="353"/>
      <c r="G23" s="354"/>
      <c r="H23" s="354"/>
      <c r="I23" s="354"/>
      <c r="J23" s="355"/>
      <c r="K23" s="353"/>
      <c r="L23" s="354"/>
      <c r="M23" s="354"/>
      <c r="N23" s="354"/>
      <c r="O23" s="354"/>
      <c r="P23" s="354"/>
      <c r="Q23" s="355"/>
      <c r="R23" s="353"/>
      <c r="S23" s="354"/>
      <c r="T23" s="354"/>
      <c r="U23" s="355"/>
      <c r="V23" s="403"/>
      <c r="W23" s="404"/>
      <c r="X23" s="404"/>
      <c r="Y23" s="404"/>
      <c r="Z23" s="404"/>
      <c r="AA23" s="405"/>
      <c r="AB23" s="403"/>
      <c r="AC23" s="404"/>
      <c r="AD23" s="404"/>
      <c r="AE23" s="404"/>
      <c r="AF23" s="405"/>
      <c r="AG23" s="403"/>
      <c r="AH23" s="404"/>
      <c r="AI23" s="404"/>
      <c r="AJ23" s="404"/>
      <c r="AK23" s="404"/>
      <c r="AL23" s="405"/>
      <c r="AM23" s="403"/>
      <c r="AN23" s="404"/>
      <c r="AO23" s="404"/>
      <c r="AP23" s="404"/>
      <c r="AQ23" s="404"/>
      <c r="AR23" s="404"/>
      <c r="AS23" s="405"/>
      <c r="AT23" s="397" t="s">
        <v>202</v>
      </c>
      <c r="AU23" s="398"/>
      <c r="AV23" s="398"/>
      <c r="AW23" s="398"/>
      <c r="AX23" s="398"/>
      <c r="AY23" s="398"/>
      <c r="AZ23" s="398"/>
      <c r="BA23" s="398"/>
      <c r="BB23" s="39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0" t="s">
        <v>44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2"/>
    </row>
    <row r="25" spans="1:84" ht="21" customHeight="1" x14ac:dyDescent="0.25">
      <c r="A25" s="423" t="s">
        <v>45</v>
      </c>
      <c r="B25" s="390"/>
      <c r="C25" s="390"/>
      <c r="D25" s="390"/>
      <c r="E25" s="390"/>
      <c r="F25" s="390"/>
      <c r="G25" s="390"/>
      <c r="H25" s="390"/>
      <c r="I25" s="390"/>
      <c r="J25" s="424"/>
      <c r="K25" s="428" t="s">
        <v>37</v>
      </c>
      <c r="L25" s="390"/>
      <c r="M25" s="390"/>
      <c r="N25" s="424"/>
      <c r="O25" s="428" t="s">
        <v>38</v>
      </c>
      <c r="P25" s="390"/>
      <c r="Q25" s="390"/>
      <c r="R25" s="390"/>
      <c r="S25" s="424"/>
      <c r="T25" s="428" t="s">
        <v>46</v>
      </c>
      <c r="U25" s="390"/>
      <c r="V25" s="390"/>
      <c r="W25" s="390"/>
      <c r="X25" s="390"/>
      <c r="Y25" s="390"/>
      <c r="Z25" s="390"/>
      <c r="AA25" s="424"/>
      <c r="AB25" s="428" t="s">
        <v>41</v>
      </c>
      <c r="AC25" s="390"/>
      <c r="AD25" s="390"/>
      <c r="AE25" s="390"/>
      <c r="AF25" s="390"/>
      <c r="AG25" s="390"/>
      <c r="AH25" s="390"/>
      <c r="AI25" s="424"/>
      <c r="AJ25" s="428" t="s">
        <v>43</v>
      </c>
      <c r="AK25" s="390"/>
      <c r="AL25" s="390"/>
      <c r="AM25" s="390"/>
      <c r="AN25" s="390"/>
      <c r="AO25" s="390"/>
      <c r="AP25" s="390"/>
      <c r="AQ25" s="424"/>
      <c r="AR25" s="428" t="s">
        <v>47</v>
      </c>
      <c r="AS25" s="390"/>
      <c r="AT25" s="390"/>
      <c r="AU25" s="390"/>
      <c r="AV25" s="390"/>
      <c r="AW25" s="390"/>
      <c r="AX25" s="390"/>
      <c r="AY25" s="390"/>
      <c r="AZ25" s="390"/>
      <c r="BA25" s="390"/>
      <c r="BB25" s="391"/>
    </row>
    <row r="26" spans="1:84" x14ac:dyDescent="0.25">
      <c r="A26" s="379" t="str">
        <f>IF('UNIFIED INTAKE'!A31=0,"",'UNIFIED INTAKE'!A31)</f>
        <v>ABANTO, FEDERICO</v>
      </c>
      <c r="B26" s="380"/>
      <c r="C26" s="380"/>
      <c r="D26" s="380"/>
      <c r="E26" s="380"/>
      <c r="F26" s="380"/>
      <c r="G26" s="380"/>
      <c r="H26" s="380"/>
      <c r="I26" s="380"/>
      <c r="J26" s="381"/>
      <c r="K26" s="382" t="str">
        <f>IF('UNIFIED INTAKE'!S31=0,"",'UNIFIED INTAKE'!S31)</f>
        <v/>
      </c>
      <c r="L26" s="383"/>
      <c r="M26" s="383"/>
      <c r="N26" s="384"/>
      <c r="O26" s="382" t="str">
        <f>IF('UNIFIED INTAKE'!K31=0,"",'UNIFIED INTAKE'!K31)</f>
        <v>M</v>
      </c>
      <c r="P26" s="383"/>
      <c r="Q26" s="383"/>
      <c r="R26" s="383"/>
      <c r="S26" s="384"/>
      <c r="T26" s="382" t="str">
        <f>IF('UNIFIED INTAKE'!L31=0,"",'UNIFIED INTAKE'!L31)</f>
        <v>SPOUSE</v>
      </c>
      <c r="U26" s="383"/>
      <c r="V26" s="383"/>
      <c r="W26" s="383"/>
      <c r="X26" s="383"/>
      <c r="Y26" s="383"/>
      <c r="Z26" s="383"/>
      <c r="AA26" s="384"/>
      <c r="AB26" s="382" t="str">
        <f>IF('UNIFIED INTAKE'!M31=0,"",'UNIFIED INTAKE'!M31)</f>
        <v>HS GRADUATE</v>
      </c>
      <c r="AC26" s="383"/>
      <c r="AD26" s="383"/>
      <c r="AE26" s="383"/>
      <c r="AF26" s="383"/>
      <c r="AG26" s="383"/>
      <c r="AH26" s="383"/>
      <c r="AI26" s="384"/>
      <c r="AJ26" s="382" t="str">
        <f>IF('UNIFIED INTAKE'!P31=0,"",'UNIFIED INTAKE'!P31)</f>
        <v>NONE</v>
      </c>
      <c r="AK26" s="383"/>
      <c r="AL26" s="383"/>
      <c r="AM26" s="383"/>
      <c r="AN26" s="383"/>
      <c r="AO26" s="383"/>
      <c r="AP26" s="383"/>
      <c r="AQ26" s="384"/>
      <c r="AR26" s="385" t="str">
        <f>IF('UNIFIED INTAKE'!R31=0,"",'UNIFIED INTAKE'!R31)</f>
        <v/>
      </c>
      <c r="AS26" s="386"/>
      <c r="AT26" s="386"/>
      <c r="AU26" s="386"/>
      <c r="AV26" s="386"/>
      <c r="AW26" s="386"/>
      <c r="AX26" s="386"/>
      <c r="AY26" s="386"/>
      <c r="AZ26" s="386"/>
      <c r="BA26" s="386"/>
      <c r="BB26" s="387"/>
    </row>
    <row r="27" spans="1:84" x14ac:dyDescent="0.25">
      <c r="A27" s="379" t="str">
        <f>IF('UNIFIED INTAKE'!A32=0,"",'UNIFIED INTAKE'!A32)</f>
        <v>ABANTO, KRISTIAN</v>
      </c>
      <c r="B27" s="380"/>
      <c r="C27" s="380"/>
      <c r="D27" s="380"/>
      <c r="E27" s="380"/>
      <c r="F27" s="380"/>
      <c r="G27" s="380"/>
      <c r="H27" s="380"/>
      <c r="I27" s="380"/>
      <c r="J27" s="381"/>
      <c r="K27" s="382" t="str">
        <f>IF('UNIFIED INTAKE'!S32=0,"",'UNIFIED INTAKE'!S32)</f>
        <v/>
      </c>
      <c r="L27" s="383"/>
      <c r="M27" s="383"/>
      <c r="N27" s="384"/>
      <c r="O27" s="382" t="str">
        <f>IF('UNIFIED INTAKE'!K32=0,"",'UNIFIED INTAKE'!K32)</f>
        <v>S</v>
      </c>
      <c r="P27" s="383"/>
      <c r="Q27" s="383"/>
      <c r="R27" s="383"/>
      <c r="S27" s="384"/>
      <c r="T27" s="382" t="str">
        <f>IF('UNIFIED INTAKE'!L32=0,"",'UNIFIED INTAKE'!L32)</f>
        <v>CHILD</v>
      </c>
      <c r="U27" s="383"/>
      <c r="V27" s="383"/>
      <c r="W27" s="383"/>
      <c r="X27" s="383"/>
      <c r="Y27" s="383"/>
      <c r="Z27" s="383"/>
      <c r="AA27" s="384"/>
      <c r="AB27" s="382" t="str">
        <f>IF('UNIFIED INTAKE'!M32=0,"",'UNIFIED INTAKE'!M32)</f>
        <v>HS GRADUATE</v>
      </c>
      <c r="AC27" s="383"/>
      <c r="AD27" s="383"/>
      <c r="AE27" s="383"/>
      <c r="AF27" s="383"/>
      <c r="AG27" s="383"/>
      <c r="AH27" s="383"/>
      <c r="AI27" s="384"/>
      <c r="AJ27" s="382" t="str">
        <f>IF('UNIFIED INTAKE'!P32=0,"",'UNIFIED INTAKE'!P32)</f>
        <v>FREELANCE WORKER</v>
      </c>
      <c r="AK27" s="383"/>
      <c r="AL27" s="383"/>
      <c r="AM27" s="383"/>
      <c r="AN27" s="383"/>
      <c r="AO27" s="383"/>
      <c r="AP27" s="383"/>
      <c r="AQ27" s="384"/>
      <c r="AR27" s="385">
        <f>IF('UNIFIED INTAKE'!R32=0,"",'UNIFIED INTAKE'!R32)</f>
        <v>6000</v>
      </c>
      <c r="AS27" s="386"/>
      <c r="AT27" s="386"/>
      <c r="AU27" s="386"/>
      <c r="AV27" s="386"/>
      <c r="AW27" s="386"/>
      <c r="AX27" s="386"/>
      <c r="AY27" s="386"/>
      <c r="AZ27" s="386"/>
      <c r="BA27" s="386"/>
      <c r="BB27" s="387"/>
    </row>
    <row r="28" spans="1:84" x14ac:dyDescent="0.25">
      <c r="A28" s="379" t="str">
        <f>IF('UNIFIED INTAKE'!A33=0,"",'UNIFIED INTAKE'!A33)</f>
        <v>CORPUZ, ERIKSON</v>
      </c>
      <c r="B28" s="380"/>
      <c r="C28" s="380"/>
      <c r="D28" s="380"/>
      <c r="E28" s="380"/>
      <c r="F28" s="380"/>
      <c r="G28" s="380"/>
      <c r="H28" s="380"/>
      <c r="I28" s="380"/>
      <c r="J28" s="381"/>
      <c r="K28" s="382" t="str">
        <f>IF('UNIFIED INTAKE'!S33=0,"",'UNIFIED INTAKE'!S33)</f>
        <v/>
      </c>
      <c r="L28" s="383"/>
      <c r="M28" s="383"/>
      <c r="N28" s="384"/>
      <c r="O28" s="382" t="str">
        <f>IF('UNIFIED INTAKE'!K33=0,"",'UNIFIED INTAKE'!K33)</f>
        <v>S</v>
      </c>
      <c r="P28" s="383"/>
      <c r="Q28" s="383"/>
      <c r="R28" s="383"/>
      <c r="S28" s="384"/>
      <c r="T28" s="382" t="str">
        <f>IF('UNIFIED INTAKE'!L33=0,"",'UNIFIED INTAKE'!L33)</f>
        <v>GRANDCHID</v>
      </c>
      <c r="U28" s="383"/>
      <c r="V28" s="383"/>
      <c r="W28" s="383"/>
      <c r="X28" s="383"/>
      <c r="Y28" s="383"/>
      <c r="Z28" s="383"/>
      <c r="AA28" s="384"/>
      <c r="AB28" s="382" t="str">
        <f>IF('UNIFIED INTAKE'!M33=0,"",'UNIFIED INTAKE'!M33)</f>
        <v>GR11 INS</v>
      </c>
      <c r="AC28" s="383"/>
      <c r="AD28" s="383"/>
      <c r="AE28" s="383"/>
      <c r="AF28" s="383"/>
      <c r="AG28" s="383"/>
      <c r="AH28" s="383"/>
      <c r="AI28" s="384"/>
      <c r="AJ28" s="382" t="str">
        <f>IF('UNIFIED INTAKE'!P33=0,"",'UNIFIED INTAKE'!P33)</f>
        <v>INS</v>
      </c>
      <c r="AK28" s="383"/>
      <c r="AL28" s="383"/>
      <c r="AM28" s="383"/>
      <c r="AN28" s="383"/>
      <c r="AO28" s="383"/>
      <c r="AP28" s="383"/>
      <c r="AQ28" s="384"/>
      <c r="AR28" s="385" t="str">
        <f>IF('UNIFIED INTAKE'!R33=0,"",'UNIFIED INTAKE'!R33)</f>
        <v/>
      </c>
      <c r="AS28" s="386"/>
      <c r="AT28" s="386"/>
      <c r="AU28" s="386"/>
      <c r="AV28" s="386"/>
      <c r="AW28" s="386"/>
      <c r="AX28" s="386"/>
      <c r="AY28" s="386"/>
      <c r="AZ28" s="386"/>
      <c r="BA28" s="386"/>
      <c r="BB28" s="387"/>
    </row>
    <row r="29" spans="1:84" x14ac:dyDescent="0.25">
      <c r="A29" s="379" t="str">
        <f>IF('UNIFIED INTAKE'!A34=0,"",'UNIFIED INTAKE'!A34)</f>
        <v/>
      </c>
      <c r="B29" s="380"/>
      <c r="C29" s="380"/>
      <c r="D29" s="380"/>
      <c r="E29" s="380"/>
      <c r="F29" s="380"/>
      <c r="G29" s="380"/>
      <c r="H29" s="380"/>
      <c r="I29" s="380"/>
      <c r="J29" s="381"/>
      <c r="K29" s="382" t="str">
        <f>IF('UNIFIED INTAKE'!S34=0,"",'UNIFIED INTAKE'!S34)</f>
        <v/>
      </c>
      <c r="L29" s="383"/>
      <c r="M29" s="383"/>
      <c r="N29" s="384"/>
      <c r="O29" s="382" t="str">
        <f>IF('UNIFIED INTAKE'!K34=0,"",'UNIFIED INTAKE'!K34)</f>
        <v/>
      </c>
      <c r="P29" s="383"/>
      <c r="Q29" s="383"/>
      <c r="R29" s="383"/>
      <c r="S29" s="384"/>
      <c r="T29" s="382" t="str">
        <f>IF('UNIFIED INTAKE'!L34=0,"",'UNIFIED INTAKE'!L34)</f>
        <v/>
      </c>
      <c r="U29" s="383"/>
      <c r="V29" s="383"/>
      <c r="W29" s="383"/>
      <c r="X29" s="383"/>
      <c r="Y29" s="383"/>
      <c r="Z29" s="383"/>
      <c r="AA29" s="384"/>
      <c r="AB29" s="382" t="str">
        <f>IF('UNIFIED INTAKE'!M34=0,"",'UNIFIED INTAKE'!M34)</f>
        <v/>
      </c>
      <c r="AC29" s="383"/>
      <c r="AD29" s="383"/>
      <c r="AE29" s="383"/>
      <c r="AF29" s="383"/>
      <c r="AG29" s="383"/>
      <c r="AH29" s="383"/>
      <c r="AI29" s="384"/>
      <c r="AJ29" s="382" t="str">
        <f>IF('UNIFIED INTAKE'!P34=0,"",'UNIFIED INTAKE'!P34)</f>
        <v/>
      </c>
      <c r="AK29" s="383"/>
      <c r="AL29" s="383"/>
      <c r="AM29" s="383"/>
      <c r="AN29" s="383"/>
      <c r="AO29" s="383"/>
      <c r="AP29" s="383"/>
      <c r="AQ29" s="384"/>
      <c r="AR29" s="385" t="str">
        <f>IF('UNIFIED INTAKE'!R34=0,"",'UNIFIED INTAKE'!R34)</f>
        <v/>
      </c>
      <c r="AS29" s="386"/>
      <c r="AT29" s="386"/>
      <c r="AU29" s="386"/>
      <c r="AV29" s="386"/>
      <c r="AW29" s="386"/>
      <c r="AX29" s="386"/>
      <c r="AY29" s="386"/>
      <c r="AZ29" s="386"/>
      <c r="BA29" s="386"/>
      <c r="BB29" s="387"/>
    </row>
    <row r="30" spans="1:84" x14ac:dyDescent="0.25">
      <c r="A30" s="379" t="str">
        <f>IF('UNIFIED INTAKE'!A35=0,"",'UNIFIED INTAKE'!A35)</f>
        <v/>
      </c>
      <c r="B30" s="380"/>
      <c r="C30" s="380"/>
      <c r="D30" s="380"/>
      <c r="E30" s="380"/>
      <c r="F30" s="380"/>
      <c r="G30" s="380"/>
      <c r="H30" s="380"/>
      <c r="I30" s="380"/>
      <c r="J30" s="381"/>
      <c r="K30" s="382" t="str">
        <f>IF('UNIFIED INTAKE'!S35=0,"",'UNIFIED INTAKE'!S35)</f>
        <v/>
      </c>
      <c r="L30" s="383"/>
      <c r="M30" s="383"/>
      <c r="N30" s="384"/>
      <c r="O30" s="382" t="str">
        <f>IF('UNIFIED INTAKE'!K35=0,"",'UNIFIED INTAKE'!K35)</f>
        <v/>
      </c>
      <c r="P30" s="383"/>
      <c r="Q30" s="383"/>
      <c r="R30" s="383"/>
      <c r="S30" s="384"/>
      <c r="T30" s="382" t="str">
        <f>IF('UNIFIED INTAKE'!L35=0,"",'UNIFIED INTAKE'!L35)</f>
        <v/>
      </c>
      <c r="U30" s="383"/>
      <c r="V30" s="383"/>
      <c r="W30" s="383"/>
      <c r="X30" s="383"/>
      <c r="Y30" s="383"/>
      <c r="Z30" s="383"/>
      <c r="AA30" s="384"/>
      <c r="AB30" s="382" t="str">
        <f>IF('UNIFIED INTAKE'!M35=0,"",'UNIFIED INTAKE'!M35)</f>
        <v/>
      </c>
      <c r="AC30" s="383"/>
      <c r="AD30" s="383"/>
      <c r="AE30" s="383"/>
      <c r="AF30" s="383"/>
      <c r="AG30" s="383"/>
      <c r="AH30" s="383"/>
      <c r="AI30" s="384"/>
      <c r="AJ30" s="382" t="str">
        <f>IF('UNIFIED INTAKE'!P35=0,"",'UNIFIED INTAKE'!P35)</f>
        <v/>
      </c>
      <c r="AK30" s="383"/>
      <c r="AL30" s="383"/>
      <c r="AM30" s="383"/>
      <c r="AN30" s="383"/>
      <c r="AO30" s="383"/>
      <c r="AP30" s="383"/>
      <c r="AQ30" s="384"/>
      <c r="AR30" s="385" t="str">
        <f>IF('UNIFIED INTAKE'!R35=0,"",'UNIFIED INTAKE'!R35)</f>
        <v/>
      </c>
      <c r="AS30" s="386"/>
      <c r="AT30" s="386"/>
      <c r="AU30" s="386"/>
      <c r="AV30" s="386"/>
      <c r="AW30" s="386"/>
      <c r="AX30" s="386"/>
      <c r="AY30" s="386"/>
      <c r="AZ30" s="386"/>
      <c r="BA30" s="386"/>
      <c r="BB30" s="387"/>
    </row>
    <row r="31" spans="1:84" x14ac:dyDescent="0.25">
      <c r="A31" s="379" t="str">
        <f>IF('UNIFIED INTAKE'!A36=0,"",'UNIFIED INTAKE'!A36)</f>
        <v/>
      </c>
      <c r="B31" s="380"/>
      <c r="C31" s="380"/>
      <c r="D31" s="380"/>
      <c r="E31" s="380"/>
      <c r="F31" s="380"/>
      <c r="G31" s="380"/>
      <c r="H31" s="380"/>
      <c r="I31" s="380"/>
      <c r="J31" s="381"/>
      <c r="K31" s="382" t="str">
        <f>IF('UNIFIED INTAKE'!S36=0,"",'UNIFIED INTAKE'!S36)</f>
        <v/>
      </c>
      <c r="L31" s="383"/>
      <c r="M31" s="383"/>
      <c r="N31" s="384"/>
      <c r="O31" s="382" t="str">
        <f>IF('UNIFIED INTAKE'!K36=0,"",'UNIFIED INTAKE'!K36)</f>
        <v/>
      </c>
      <c r="P31" s="383"/>
      <c r="Q31" s="383"/>
      <c r="R31" s="383"/>
      <c r="S31" s="384"/>
      <c r="T31" s="382" t="str">
        <f>IF('UNIFIED INTAKE'!L36=0,"",'UNIFIED INTAKE'!L36)</f>
        <v/>
      </c>
      <c r="U31" s="383"/>
      <c r="V31" s="383"/>
      <c r="W31" s="383"/>
      <c r="X31" s="383"/>
      <c r="Y31" s="383"/>
      <c r="Z31" s="383"/>
      <c r="AA31" s="384"/>
      <c r="AB31" s="382" t="str">
        <f>IF('UNIFIED INTAKE'!M36=0,"",'UNIFIED INTAKE'!M36)</f>
        <v/>
      </c>
      <c r="AC31" s="383"/>
      <c r="AD31" s="383"/>
      <c r="AE31" s="383"/>
      <c r="AF31" s="383"/>
      <c r="AG31" s="383"/>
      <c r="AH31" s="383"/>
      <c r="AI31" s="384"/>
      <c r="AJ31" s="382" t="str">
        <f>IF('UNIFIED INTAKE'!P36=0,"",'UNIFIED INTAKE'!P36)</f>
        <v/>
      </c>
      <c r="AK31" s="383"/>
      <c r="AL31" s="383"/>
      <c r="AM31" s="383"/>
      <c r="AN31" s="383"/>
      <c r="AO31" s="383"/>
      <c r="AP31" s="383"/>
      <c r="AQ31" s="384"/>
      <c r="AR31" s="385" t="str">
        <f>IF('UNIFIED INTAKE'!R36=0,"",'UNIFIED INTAKE'!R36)</f>
        <v/>
      </c>
      <c r="AS31" s="386"/>
      <c r="AT31" s="386"/>
      <c r="AU31" s="386"/>
      <c r="AV31" s="386"/>
      <c r="AW31" s="386"/>
      <c r="AX31" s="386"/>
      <c r="AY31" s="386"/>
      <c r="AZ31" s="386"/>
      <c r="BA31" s="386"/>
      <c r="BB31" s="387"/>
    </row>
    <row r="32" spans="1:84" x14ac:dyDescent="0.25">
      <c r="A32" s="379" t="str">
        <f>IF('UNIFIED INTAKE'!A37=0,"",'UNIFIED INTAKE'!A37)</f>
        <v/>
      </c>
      <c r="B32" s="380"/>
      <c r="C32" s="380"/>
      <c r="D32" s="380"/>
      <c r="E32" s="380"/>
      <c r="F32" s="380"/>
      <c r="G32" s="380"/>
      <c r="H32" s="380"/>
      <c r="I32" s="380"/>
      <c r="J32" s="381"/>
      <c r="K32" s="382" t="str">
        <f>IF('UNIFIED INTAKE'!S37=0,"",'UNIFIED INTAKE'!S37)</f>
        <v/>
      </c>
      <c r="L32" s="383"/>
      <c r="M32" s="383"/>
      <c r="N32" s="384"/>
      <c r="O32" s="382" t="str">
        <f>IF('UNIFIED INTAKE'!K37=0,"",'UNIFIED INTAKE'!K37)</f>
        <v/>
      </c>
      <c r="P32" s="383"/>
      <c r="Q32" s="383"/>
      <c r="R32" s="383"/>
      <c r="S32" s="384"/>
      <c r="T32" s="382" t="str">
        <f>IF('UNIFIED INTAKE'!L37=0,"",'UNIFIED INTAKE'!L37)</f>
        <v/>
      </c>
      <c r="U32" s="383"/>
      <c r="V32" s="383"/>
      <c r="W32" s="383"/>
      <c r="X32" s="383"/>
      <c r="Y32" s="383"/>
      <c r="Z32" s="383"/>
      <c r="AA32" s="384"/>
      <c r="AB32" s="382" t="str">
        <f>IF('UNIFIED INTAKE'!M37=0,"",'UNIFIED INTAKE'!M37)</f>
        <v/>
      </c>
      <c r="AC32" s="383"/>
      <c r="AD32" s="383"/>
      <c r="AE32" s="383"/>
      <c r="AF32" s="383"/>
      <c r="AG32" s="383"/>
      <c r="AH32" s="383"/>
      <c r="AI32" s="384"/>
      <c r="AJ32" s="382" t="str">
        <f>IF('UNIFIED INTAKE'!P37=0,"",'UNIFIED INTAKE'!P37)</f>
        <v/>
      </c>
      <c r="AK32" s="383"/>
      <c r="AL32" s="383"/>
      <c r="AM32" s="383"/>
      <c r="AN32" s="383"/>
      <c r="AO32" s="383"/>
      <c r="AP32" s="383"/>
      <c r="AQ32" s="384"/>
      <c r="AR32" s="385" t="str">
        <f>IF('UNIFIED INTAKE'!R37=0,"",'UNIFIED INTAKE'!R37)</f>
        <v/>
      </c>
      <c r="AS32" s="386"/>
      <c r="AT32" s="386"/>
      <c r="AU32" s="386"/>
      <c r="AV32" s="386"/>
      <c r="AW32" s="386"/>
      <c r="AX32" s="386"/>
      <c r="AY32" s="386"/>
      <c r="AZ32" s="386"/>
      <c r="BA32" s="386"/>
      <c r="BB32" s="387"/>
    </row>
    <row r="33" spans="1:54" x14ac:dyDescent="0.25">
      <c r="A33" s="379" t="str">
        <f>IF('UNIFIED INTAKE'!A38=0,"",'UNIFIED INTAKE'!A38)</f>
        <v/>
      </c>
      <c r="B33" s="380"/>
      <c r="C33" s="380"/>
      <c r="D33" s="380"/>
      <c r="E33" s="380"/>
      <c r="F33" s="380"/>
      <c r="G33" s="380"/>
      <c r="H33" s="380"/>
      <c r="I33" s="380"/>
      <c r="J33" s="381"/>
      <c r="K33" s="382" t="str">
        <f>IF('UNIFIED INTAKE'!S38=0,"",'UNIFIED INTAKE'!S38)</f>
        <v/>
      </c>
      <c r="L33" s="383"/>
      <c r="M33" s="383"/>
      <c r="N33" s="384"/>
      <c r="O33" s="382" t="str">
        <f>IF('UNIFIED INTAKE'!K38=0,"",'UNIFIED INTAKE'!K38)</f>
        <v/>
      </c>
      <c r="P33" s="383"/>
      <c r="Q33" s="383"/>
      <c r="R33" s="383"/>
      <c r="S33" s="384"/>
      <c r="T33" s="382" t="str">
        <f>IF('UNIFIED INTAKE'!L38=0,"",'UNIFIED INTAKE'!L38)</f>
        <v/>
      </c>
      <c r="U33" s="383"/>
      <c r="V33" s="383"/>
      <c r="W33" s="383"/>
      <c r="X33" s="383"/>
      <c r="Y33" s="383"/>
      <c r="Z33" s="383"/>
      <c r="AA33" s="384"/>
      <c r="AB33" s="382" t="str">
        <f>IF('UNIFIED INTAKE'!M38=0,"",'UNIFIED INTAKE'!M38)</f>
        <v/>
      </c>
      <c r="AC33" s="383"/>
      <c r="AD33" s="383"/>
      <c r="AE33" s="383"/>
      <c r="AF33" s="383"/>
      <c r="AG33" s="383"/>
      <c r="AH33" s="383"/>
      <c r="AI33" s="384"/>
      <c r="AJ33" s="382" t="str">
        <f>IF('UNIFIED INTAKE'!P38=0,"",'UNIFIED INTAKE'!P38)</f>
        <v/>
      </c>
      <c r="AK33" s="383"/>
      <c r="AL33" s="383"/>
      <c r="AM33" s="383"/>
      <c r="AN33" s="383"/>
      <c r="AO33" s="383"/>
      <c r="AP33" s="383"/>
      <c r="AQ33" s="384"/>
      <c r="AR33" s="385" t="str">
        <f>IF('UNIFIED INTAKE'!R38=0,"",'UNIFIED INTAKE'!R38)</f>
        <v/>
      </c>
      <c r="AS33" s="386"/>
      <c r="AT33" s="386"/>
      <c r="AU33" s="386"/>
      <c r="AV33" s="386"/>
      <c r="AW33" s="386"/>
      <c r="AX33" s="386"/>
      <c r="AY33" s="386"/>
      <c r="AZ33" s="386"/>
      <c r="BA33" s="386"/>
      <c r="BB33" s="387"/>
    </row>
    <row r="34" spans="1:54" x14ac:dyDescent="0.25">
      <c r="A34" s="379" t="str">
        <f>IF('UNIFIED INTAKE'!A39=0,"",'UNIFIED INTAKE'!A39)</f>
        <v/>
      </c>
      <c r="B34" s="380"/>
      <c r="C34" s="380"/>
      <c r="D34" s="380"/>
      <c r="E34" s="380"/>
      <c r="F34" s="380"/>
      <c r="G34" s="380"/>
      <c r="H34" s="380"/>
      <c r="I34" s="380"/>
      <c r="J34" s="381"/>
      <c r="K34" s="382" t="str">
        <f>IF('UNIFIED INTAKE'!S39=0,"",'UNIFIED INTAKE'!S39)</f>
        <v/>
      </c>
      <c r="L34" s="383"/>
      <c r="M34" s="383"/>
      <c r="N34" s="384"/>
      <c r="O34" s="382" t="str">
        <f>IF('UNIFIED INTAKE'!K39=0,"",'UNIFIED INTAKE'!K39)</f>
        <v/>
      </c>
      <c r="P34" s="383"/>
      <c r="Q34" s="383"/>
      <c r="R34" s="383"/>
      <c r="S34" s="384"/>
      <c r="T34" s="382" t="str">
        <f>IF('UNIFIED INTAKE'!L39=0,"",'UNIFIED INTAKE'!L39)</f>
        <v/>
      </c>
      <c r="U34" s="383"/>
      <c r="V34" s="383"/>
      <c r="W34" s="383"/>
      <c r="X34" s="383"/>
      <c r="Y34" s="383"/>
      <c r="Z34" s="383"/>
      <c r="AA34" s="384"/>
      <c r="AB34" s="382" t="str">
        <f>IF('UNIFIED INTAKE'!M39=0,"",'UNIFIED INTAKE'!M39)</f>
        <v/>
      </c>
      <c r="AC34" s="383"/>
      <c r="AD34" s="383"/>
      <c r="AE34" s="383"/>
      <c r="AF34" s="383"/>
      <c r="AG34" s="383"/>
      <c r="AH34" s="383"/>
      <c r="AI34" s="384"/>
      <c r="AJ34" s="382" t="str">
        <f>IF('UNIFIED INTAKE'!P39=0,"",'UNIFIED INTAKE'!P39)</f>
        <v/>
      </c>
      <c r="AK34" s="383"/>
      <c r="AL34" s="383"/>
      <c r="AM34" s="383"/>
      <c r="AN34" s="383"/>
      <c r="AO34" s="383"/>
      <c r="AP34" s="383"/>
      <c r="AQ34" s="384"/>
      <c r="AR34" s="385" t="str">
        <f>IF('UNIFIED INTAKE'!R39=0,"",'UNIFIED INTAKE'!R39)</f>
        <v/>
      </c>
      <c r="AS34" s="386"/>
      <c r="AT34" s="386"/>
      <c r="AU34" s="386"/>
      <c r="AV34" s="386"/>
      <c r="AW34" s="386"/>
      <c r="AX34" s="386"/>
      <c r="AY34" s="386"/>
      <c r="AZ34" s="386"/>
      <c r="BA34" s="386"/>
      <c r="BB34" s="387"/>
    </row>
    <row r="35" spans="1:54" x14ac:dyDescent="0.25">
      <c r="A35" s="379" t="str">
        <f>IF('UNIFIED INTAKE'!A40=0,"",'UNIFIED INTAKE'!A40)</f>
        <v/>
      </c>
      <c r="B35" s="380"/>
      <c r="C35" s="380"/>
      <c r="D35" s="380"/>
      <c r="E35" s="380"/>
      <c r="F35" s="380"/>
      <c r="G35" s="380"/>
      <c r="H35" s="380"/>
      <c r="I35" s="380"/>
      <c r="J35" s="381"/>
      <c r="K35" s="382" t="str">
        <f>IF('UNIFIED INTAKE'!S40=0,"",'UNIFIED INTAKE'!S40)</f>
        <v/>
      </c>
      <c r="L35" s="383"/>
      <c r="M35" s="383"/>
      <c r="N35" s="384"/>
      <c r="O35" s="382" t="str">
        <f>IF('UNIFIED INTAKE'!K40=0,"",'UNIFIED INTAKE'!K40)</f>
        <v/>
      </c>
      <c r="P35" s="383"/>
      <c r="Q35" s="383"/>
      <c r="R35" s="383"/>
      <c r="S35" s="384"/>
      <c r="T35" s="382" t="str">
        <f>IF('UNIFIED INTAKE'!L40=0,"",'UNIFIED INTAKE'!L40)</f>
        <v/>
      </c>
      <c r="U35" s="383"/>
      <c r="V35" s="383"/>
      <c r="W35" s="383"/>
      <c r="X35" s="383"/>
      <c r="Y35" s="383"/>
      <c r="Z35" s="383"/>
      <c r="AA35" s="384"/>
      <c r="AB35" s="382" t="str">
        <f>IF('UNIFIED INTAKE'!M40=0,"",'UNIFIED INTAKE'!M40)</f>
        <v/>
      </c>
      <c r="AC35" s="383"/>
      <c r="AD35" s="383"/>
      <c r="AE35" s="383"/>
      <c r="AF35" s="383"/>
      <c r="AG35" s="383"/>
      <c r="AH35" s="383"/>
      <c r="AI35" s="384"/>
      <c r="AJ35" s="382" t="str">
        <f>IF('UNIFIED INTAKE'!P40=0,"",'UNIFIED INTAKE'!P40)</f>
        <v/>
      </c>
      <c r="AK35" s="383"/>
      <c r="AL35" s="383"/>
      <c r="AM35" s="383"/>
      <c r="AN35" s="383"/>
      <c r="AO35" s="383"/>
      <c r="AP35" s="383"/>
      <c r="AQ35" s="384"/>
      <c r="AR35" s="385" t="str">
        <f>IF('UNIFIED INTAKE'!R40=0,"",'UNIFIED INTAKE'!R40)</f>
        <v/>
      </c>
      <c r="AS35" s="386"/>
      <c r="AT35" s="386"/>
      <c r="AU35" s="386"/>
      <c r="AV35" s="386"/>
      <c r="AW35" s="386"/>
      <c r="AX35" s="386"/>
      <c r="AY35" s="386"/>
      <c r="AZ35" s="386"/>
      <c r="BA35" s="386"/>
      <c r="BB35" s="387"/>
    </row>
    <row r="36" spans="1:54" ht="11.25" customHeight="1" x14ac:dyDescent="0.25">
      <c r="A36" s="388" t="s">
        <v>203</v>
      </c>
      <c r="B36" s="389"/>
      <c r="C36" s="389"/>
      <c r="D36" s="389"/>
      <c r="E36" s="389"/>
      <c r="F36" s="389"/>
      <c r="G36" s="389"/>
      <c r="H36" s="389"/>
      <c r="I36" s="390" t="s">
        <v>22</v>
      </c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92" t="s">
        <v>205</v>
      </c>
      <c r="U36" s="393"/>
      <c r="V36" s="393"/>
      <c r="W36" s="393"/>
      <c r="X36" s="393"/>
      <c r="Y36" s="393"/>
      <c r="Z36" s="393"/>
      <c r="AA36" s="393"/>
      <c r="AB36" s="395"/>
      <c r="AC36" s="396"/>
      <c r="AD36" s="394" t="s">
        <v>126</v>
      </c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 t="s">
        <v>204</v>
      </c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</row>
    <row r="37" spans="1:54" ht="13.5" customHeight="1" x14ac:dyDescent="0.25">
      <c r="A37" s="448" t="str">
        <f>IF('UNIFIED INTAKE'!A44=0,"",'UNIFIED INTAKE'!A44)</f>
        <v/>
      </c>
      <c r="B37" s="449"/>
      <c r="C37" s="449"/>
      <c r="D37" s="449"/>
      <c r="E37" s="449"/>
      <c r="F37" s="449"/>
      <c r="G37" s="449"/>
      <c r="H37" s="449"/>
      <c r="I37" s="447" t="str">
        <f>IF('UNIFIED INTAKE'!I44=0,"",'UNIFIED INTAKE'!I44)</f>
        <v/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0"/>
      <c r="U37" s="351"/>
      <c r="V37" s="351"/>
      <c r="W37" s="351"/>
      <c r="X37" s="351"/>
      <c r="Y37" s="351"/>
      <c r="Z37" s="351"/>
      <c r="AA37" s="351"/>
      <c r="AB37" s="351"/>
      <c r="AC37" s="352"/>
      <c r="AD37" s="450">
        <f>'UNIFIED INTAKE'!P45</f>
        <v>11200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 t="e">
        <f>AD37/T37</f>
        <v>#DIV/0!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 x14ac:dyDescent="0.25">
      <c r="A38" s="448" t="str">
        <f>IF('UNIFIED INTAKE'!A45=0,"",'UNIFIED INTAKE'!A45)</f>
        <v>GSIS PENSION</v>
      </c>
      <c r="B38" s="449"/>
      <c r="C38" s="449"/>
      <c r="D38" s="449"/>
      <c r="E38" s="449"/>
      <c r="F38" s="449"/>
      <c r="G38" s="449"/>
      <c r="H38" s="449"/>
      <c r="I38" s="447">
        <f>IF('UNIFIED INTAKE'!I45=0,"",'UNIFIED INTAKE'!I45)</f>
        <v>2600</v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0"/>
      <c r="U38" s="351"/>
      <c r="V38" s="351"/>
      <c r="W38" s="351"/>
      <c r="X38" s="351"/>
      <c r="Y38" s="351"/>
      <c r="Z38" s="351"/>
      <c r="AA38" s="351"/>
      <c r="AB38" s="351"/>
      <c r="AC38" s="352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 x14ac:dyDescent="0.25">
      <c r="A39" s="448" t="str">
        <f>IF('UNIFIED INTAKE'!A46=0,"",'UNIFIED INTAKE'!A46)</f>
        <v>SSS PENSION</v>
      </c>
      <c r="B39" s="449"/>
      <c r="C39" s="449"/>
      <c r="D39" s="449"/>
      <c r="E39" s="449"/>
      <c r="F39" s="449"/>
      <c r="G39" s="449"/>
      <c r="H39" s="449"/>
      <c r="I39" s="447">
        <f>IF('UNIFIED INTAKE'!I46=0,"",'UNIFIED INTAKE'!I46)</f>
        <v>2600</v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3"/>
      <c r="U39" s="354"/>
      <c r="V39" s="354"/>
      <c r="W39" s="354"/>
      <c r="X39" s="354"/>
      <c r="Y39" s="354"/>
      <c r="Z39" s="354"/>
      <c r="AA39" s="354"/>
      <c r="AB39" s="354"/>
      <c r="AC39" s="355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 x14ac:dyDescent="0.25">
      <c r="A40" s="455" t="s">
        <v>206</v>
      </c>
      <c r="B40" s="395"/>
      <c r="C40" s="395"/>
      <c r="D40" s="395"/>
      <c r="E40" s="395"/>
      <c r="F40" s="395"/>
      <c r="G40" s="395"/>
      <c r="H40" s="395"/>
      <c r="I40" s="389"/>
      <c r="J40" s="389"/>
      <c r="K40" s="389"/>
      <c r="L40" s="389"/>
      <c r="M40" s="389"/>
      <c r="N40" s="389"/>
      <c r="O40" s="389"/>
      <c r="P40" s="389"/>
      <c r="Q40" s="389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9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 x14ac:dyDescent="0.25">
      <c r="A41" s="438" t="s">
        <v>207</v>
      </c>
      <c r="B41" s="439"/>
      <c r="C41" s="439"/>
      <c r="D41" s="439"/>
      <c r="E41" s="439"/>
      <c r="F41" s="439"/>
      <c r="G41" s="440"/>
      <c r="H41" s="363" t="s">
        <v>127</v>
      </c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456"/>
      <c r="X41" s="365" t="s">
        <v>26</v>
      </c>
      <c r="Y41" s="338"/>
      <c r="Z41" s="338"/>
      <c r="AA41" s="338"/>
      <c r="AB41" s="338"/>
      <c r="AC41" s="338"/>
      <c r="AD41" s="340"/>
      <c r="AE41" s="340"/>
      <c r="AF41" s="340"/>
      <c r="AG41" s="340"/>
      <c r="AH41" s="340"/>
      <c r="AI41" s="340"/>
      <c r="AJ41" s="340"/>
      <c r="AK41" s="340"/>
      <c r="AL41" s="340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 x14ac:dyDescent="0.25">
      <c r="A42" s="32"/>
      <c r="B42" s="33"/>
      <c r="C42" s="335">
        <f>IF('UNIFIED INTAKE'!D50="",'UNIFIED INTAKE'!D50)</f>
        <v>0</v>
      </c>
      <c r="D42" s="335"/>
      <c r="E42" s="335"/>
      <c r="F42" s="335"/>
      <c r="G42" s="336"/>
      <c r="H42" s="351"/>
      <c r="I42" s="351"/>
      <c r="J42" s="566" t="s">
        <v>149</v>
      </c>
      <c r="K42" s="566"/>
      <c r="L42" s="566"/>
      <c r="M42" s="566"/>
      <c r="N42" s="566"/>
      <c r="O42" s="566"/>
      <c r="P42" s="356">
        <f>'UNIFIED INTAKE'!K50</f>
        <v>1500</v>
      </c>
      <c r="Q42" s="356"/>
      <c r="R42" s="356"/>
      <c r="S42" s="356"/>
      <c r="T42" s="356"/>
      <c r="U42" s="356"/>
      <c r="V42" s="356"/>
      <c r="W42" s="357"/>
      <c r="X42" s="22"/>
      <c r="Y42" s="7" t="s">
        <v>144</v>
      </c>
      <c r="Z42" s="20"/>
      <c r="AA42" s="20"/>
      <c r="AB42" s="20"/>
      <c r="AC42" s="20"/>
      <c r="AD42" s="351"/>
      <c r="AE42" s="351"/>
      <c r="AF42" s="4"/>
      <c r="AG42" s="358">
        <f>'UNIFIED INTAKE'!I56</f>
        <v>0</v>
      </c>
      <c r="AH42" s="358"/>
      <c r="AI42" s="358"/>
      <c r="AJ42" s="358"/>
      <c r="AK42" s="358"/>
      <c r="AL42" s="358"/>
      <c r="AM42" s="359"/>
      <c r="AN42" s="22"/>
      <c r="AO42" s="6" t="s">
        <v>131</v>
      </c>
      <c r="AP42" s="33"/>
      <c r="AQ42" s="33"/>
      <c r="AR42" s="33"/>
      <c r="AS42" s="33"/>
      <c r="AT42" s="33"/>
      <c r="AU42" s="351"/>
      <c r="AV42" s="351"/>
      <c r="AW42" s="360"/>
      <c r="AX42" s="360"/>
      <c r="AY42" s="360"/>
      <c r="AZ42" s="360"/>
      <c r="BA42" s="360"/>
      <c r="BB42" s="361"/>
    </row>
    <row r="43" spans="1:54" ht="12.95" customHeight="1" x14ac:dyDescent="0.25">
      <c r="A43" s="32"/>
      <c r="B43" s="33"/>
      <c r="C43" s="335">
        <f>'UNIFIED INTAKE'!D51</f>
        <v>0</v>
      </c>
      <c r="D43" s="335"/>
      <c r="E43" s="335"/>
      <c r="F43" s="335"/>
      <c r="G43" s="336"/>
      <c r="H43" s="351"/>
      <c r="I43" s="351"/>
      <c r="J43" s="21" t="s">
        <v>150</v>
      </c>
      <c r="K43" s="20"/>
      <c r="L43" s="20"/>
      <c r="M43" s="20"/>
      <c r="N43" s="20"/>
      <c r="O43" s="20"/>
      <c r="P43" s="356">
        <f>'UNIFIED INTAKE'!K51</f>
        <v>0</v>
      </c>
      <c r="Q43" s="356"/>
      <c r="R43" s="356"/>
      <c r="S43" s="356"/>
      <c r="T43" s="356"/>
      <c r="U43" s="356"/>
      <c r="V43" s="356"/>
      <c r="W43" s="35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8">
        <f>'UNIFIED INTAKE'!I57</f>
        <v>0</v>
      </c>
      <c r="AH43" s="358"/>
      <c r="AI43" s="358"/>
      <c r="AJ43" s="358"/>
      <c r="AK43" s="358"/>
      <c r="AL43" s="358"/>
      <c r="AM43" s="359"/>
      <c r="AN43" s="22"/>
      <c r="AO43" s="41" t="s">
        <v>141</v>
      </c>
      <c r="AP43" s="33"/>
      <c r="AQ43" s="33"/>
      <c r="AR43" s="33"/>
      <c r="AS43" s="33"/>
      <c r="AT43" s="33"/>
      <c r="AU43" s="351"/>
      <c r="AV43" s="351"/>
      <c r="AW43" s="360" t="str">
        <f>IF('UNIFIED INTAKE'!K51="","",'UNIFIED INTAKE'!K51)</f>
        <v/>
      </c>
      <c r="AX43" s="360"/>
      <c r="AY43" s="360"/>
      <c r="AZ43" s="360"/>
      <c r="BA43" s="360"/>
      <c r="BB43" s="361"/>
    </row>
    <row r="44" spans="1:54" ht="12.95" customHeight="1" x14ac:dyDescent="0.25">
      <c r="A44" s="32"/>
      <c r="B44" s="33"/>
      <c r="C44" s="335">
        <f>'UNIFIED INTAKE'!D52</f>
        <v>0</v>
      </c>
      <c r="D44" s="335"/>
      <c r="E44" s="335"/>
      <c r="F44" s="335"/>
      <c r="G44" s="336"/>
      <c r="H44" s="351"/>
      <c r="I44" s="351"/>
      <c r="J44" s="21" t="s">
        <v>172</v>
      </c>
      <c r="K44" s="20"/>
      <c r="L44" s="20"/>
      <c r="M44" s="20"/>
      <c r="N44" s="20"/>
      <c r="O44" s="20"/>
      <c r="P44" s="356">
        <f>'UNIFIED INTAKE'!K52</f>
        <v>0</v>
      </c>
      <c r="Q44" s="356"/>
      <c r="R44" s="356"/>
      <c r="S44" s="356"/>
      <c r="T44" s="356"/>
      <c r="U44" s="356"/>
      <c r="V44" s="356"/>
      <c r="W44" s="35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8">
        <f>'UNIFIED INTAKE'!I58</f>
        <v>500</v>
      </c>
      <c r="AH44" s="358"/>
      <c r="AI44" s="358"/>
      <c r="AJ44" s="358"/>
      <c r="AK44" s="358"/>
      <c r="AL44" s="358"/>
      <c r="AM44" s="35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0" t="str">
        <f>IF('UNIFIED INTAKE'!K52="","",'UNIFIED INTAKE'!K52)</f>
        <v/>
      </c>
      <c r="AX44" s="360"/>
      <c r="AY44" s="360"/>
      <c r="AZ44" s="360"/>
      <c r="BA44" s="360"/>
      <c r="BB44" s="361"/>
    </row>
    <row r="45" spans="1:54" ht="12.95" customHeight="1" x14ac:dyDescent="0.25">
      <c r="A45" s="32"/>
      <c r="B45" s="33"/>
      <c r="C45" s="335">
        <f>'UNIFIED INTAKE'!D53</f>
        <v>0</v>
      </c>
      <c r="D45" s="335"/>
      <c r="E45" s="335"/>
      <c r="F45" s="335"/>
      <c r="G45" s="336"/>
      <c r="H45" s="30"/>
      <c r="I45" s="30"/>
      <c r="J45" s="21" t="s">
        <v>163</v>
      </c>
      <c r="K45" s="20"/>
      <c r="L45" s="20"/>
      <c r="M45" s="20"/>
      <c r="N45" s="20"/>
      <c r="O45" s="20"/>
      <c r="P45" s="356">
        <f>'UNIFIED INTAKE'!K53</f>
        <v>0</v>
      </c>
      <c r="Q45" s="356"/>
      <c r="R45" s="356"/>
      <c r="S45" s="356"/>
      <c r="T45" s="356"/>
      <c r="U45" s="356"/>
      <c r="V45" s="356"/>
      <c r="W45" s="35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8">
        <f>'UNIFIED INTAKE'!I59</f>
        <v>0</v>
      </c>
      <c r="AH45" s="358"/>
      <c r="AI45" s="358"/>
      <c r="AJ45" s="358"/>
      <c r="AK45" s="358"/>
      <c r="AL45" s="358"/>
      <c r="AM45" s="35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0" t="str">
        <f>IF('UNIFIED INTAKE'!K53="","",'UNIFIED INTAKE'!K53)</f>
        <v/>
      </c>
      <c r="AX45" s="360"/>
      <c r="AY45" s="360"/>
      <c r="AZ45" s="360"/>
      <c r="BA45" s="360"/>
      <c r="BB45" s="361"/>
    </row>
    <row r="46" spans="1:54" ht="11.25" customHeight="1" x14ac:dyDescent="0.25">
      <c r="A46" s="376" t="s">
        <v>48</v>
      </c>
      <c r="B46" s="377"/>
      <c r="C46" s="377"/>
      <c r="D46" s="377"/>
      <c r="E46" s="377"/>
      <c r="F46" s="377"/>
      <c r="G46" s="378"/>
      <c r="H46" s="395" t="s">
        <v>49</v>
      </c>
      <c r="I46" s="395"/>
      <c r="J46" s="395"/>
      <c r="K46" s="395"/>
      <c r="L46" s="395"/>
      <c r="M46" s="395"/>
      <c r="N46" s="395"/>
      <c r="O46" s="395"/>
      <c r="P46" s="395"/>
      <c r="Q46" s="395"/>
      <c r="R46" s="395"/>
      <c r="S46" s="395"/>
      <c r="T46" s="395"/>
      <c r="U46" s="395"/>
      <c r="V46" s="395"/>
      <c r="W46" s="462"/>
      <c r="X46" s="463" t="s">
        <v>50</v>
      </c>
      <c r="Y46" s="395"/>
      <c r="Z46" s="395"/>
      <c r="AA46" s="395"/>
      <c r="AB46" s="395"/>
      <c r="AC46" s="395"/>
      <c r="AD46" s="395"/>
      <c r="AE46" s="395"/>
      <c r="AF46" s="395"/>
      <c r="AG46" s="351"/>
      <c r="AH46" s="351"/>
      <c r="AI46" s="351"/>
      <c r="AJ46" s="351"/>
      <c r="AK46" s="351"/>
      <c r="AL46" s="351"/>
      <c r="AM46" s="464"/>
      <c r="AN46" s="463" t="s">
        <v>51</v>
      </c>
      <c r="AO46" s="395"/>
      <c r="AP46" s="395"/>
      <c r="AQ46" s="395"/>
      <c r="AR46" s="395"/>
      <c r="AS46" s="395"/>
      <c r="AT46" s="395"/>
      <c r="AU46" s="395"/>
      <c r="AV46" s="395"/>
      <c r="AW46" s="351"/>
      <c r="AX46" s="351"/>
      <c r="AY46" s="351"/>
      <c r="AZ46" s="351"/>
      <c r="BA46" s="351"/>
      <c r="BB46" s="352"/>
    </row>
    <row r="47" spans="1:54" ht="12.75" customHeight="1" x14ac:dyDescent="0.25">
      <c r="A47" s="465">
        <f>IF('UNIFIED INTAKE'!Q52="","",'UNIFIED INTAKE'!Q52)</f>
        <v>7500</v>
      </c>
      <c r="B47" s="465"/>
      <c r="C47" s="465"/>
      <c r="D47" s="465"/>
      <c r="E47" s="465"/>
      <c r="F47" s="465"/>
      <c r="G47" s="465"/>
      <c r="H47" s="466">
        <f>IF('UNIFIED INTAKE'!Q51="","",'UNIFIED INTAKE'!Q51)</f>
        <v>1100</v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 x14ac:dyDescent="0.25">
      <c r="A48" s="399" t="s">
        <v>52</v>
      </c>
      <c r="B48" s="399"/>
      <c r="C48" s="399"/>
      <c r="D48" s="399"/>
      <c r="E48" s="399" t="s">
        <v>53</v>
      </c>
      <c r="F48" s="399"/>
      <c r="G48" s="399"/>
      <c r="H48" s="399"/>
      <c r="I48" s="399"/>
      <c r="J48" s="399"/>
      <c r="K48" s="399"/>
      <c r="L48" s="399"/>
      <c r="M48" s="399"/>
      <c r="N48" s="399"/>
      <c r="O48" s="399" t="s">
        <v>54</v>
      </c>
      <c r="P48" s="399"/>
      <c r="Q48" s="399"/>
      <c r="R48" s="399"/>
      <c r="S48" s="399"/>
      <c r="T48" s="399"/>
      <c r="U48" s="399"/>
      <c r="V48" s="399"/>
      <c r="W48" s="399"/>
      <c r="X48" s="399"/>
      <c r="Y48" s="399" t="s">
        <v>163</v>
      </c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 t="s">
        <v>210</v>
      </c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</row>
    <row r="49" spans="1:54" ht="13.5" customHeight="1" x14ac:dyDescent="0.25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/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11200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 x14ac:dyDescent="0.25">
      <c r="A50" s="459" t="s">
        <v>211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 x14ac:dyDescent="0.25">
      <c r="A51" s="36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4"/>
      <c r="X51" s="365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6"/>
    </row>
    <row r="52" spans="1:54" ht="24.75" customHeight="1" x14ac:dyDescent="0.25">
      <c r="A52" s="530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 x14ac:dyDescent="0.25">
      <c r="A53" s="36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4"/>
      <c r="X53" s="365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6"/>
    </row>
    <row r="54" spans="1:54" ht="15" customHeight="1" x14ac:dyDescent="0.25">
      <c r="A54" s="530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 x14ac:dyDescent="0.25">
      <c r="A55" s="36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4"/>
      <c r="X55" s="365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6"/>
    </row>
    <row r="56" spans="1:54" ht="17.25" customHeight="1" x14ac:dyDescent="0.25">
      <c r="A56" s="532"/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 x14ac:dyDescent="0.25">
      <c r="A57" s="367" t="s">
        <v>61</v>
      </c>
      <c r="B57" s="368"/>
      <c r="C57" s="368"/>
      <c r="D57" s="368"/>
      <c r="E57" s="368"/>
      <c r="F57" s="368"/>
      <c r="G57" s="368"/>
      <c r="H57" s="368"/>
      <c r="I57" s="368"/>
      <c r="J57" s="368"/>
      <c r="K57" s="368"/>
      <c r="L57" s="368"/>
      <c r="M57" s="368"/>
      <c r="N57" s="368"/>
      <c r="O57" s="368"/>
      <c r="P57" s="368"/>
      <c r="Q57" s="368"/>
      <c r="R57" s="368"/>
      <c r="S57" s="368"/>
      <c r="T57" s="368"/>
      <c r="U57" s="368"/>
      <c r="V57" s="368"/>
      <c r="W57" s="368"/>
      <c r="X57" s="368"/>
      <c r="Y57" s="368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AM57" s="368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9"/>
    </row>
    <row r="58" spans="1:54" ht="131.25" customHeight="1" x14ac:dyDescent="0.25">
      <c r="A58" s="370" t="s">
        <v>62</v>
      </c>
      <c r="B58" s="371"/>
      <c r="C58" s="371"/>
      <c r="D58" s="372"/>
      <c r="E58" s="373" t="s">
        <v>63</v>
      </c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5"/>
      <c r="S58" s="373" t="s">
        <v>64</v>
      </c>
      <c r="T58" s="374"/>
      <c r="U58" s="374"/>
      <c r="V58" s="374"/>
      <c r="W58" s="374"/>
      <c r="X58" s="374"/>
      <c r="Y58" s="374"/>
      <c r="Z58" s="374"/>
      <c r="AA58" s="374"/>
      <c r="AB58" s="374"/>
      <c r="AC58" s="374"/>
      <c r="AD58" s="375"/>
      <c r="AE58" s="373" t="s">
        <v>65</v>
      </c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5"/>
      <c r="AQ58" s="373" t="s">
        <v>66</v>
      </c>
      <c r="AR58" s="374"/>
      <c r="AS58" s="374"/>
      <c r="AT58" s="374"/>
      <c r="AU58" s="374"/>
      <c r="AV58" s="374"/>
      <c r="AW58" s="374"/>
      <c r="AX58" s="374"/>
      <c r="AY58" s="374"/>
      <c r="AZ58" s="374"/>
      <c r="BA58" s="374"/>
      <c r="BB58" s="458"/>
    </row>
    <row r="59" spans="1:54" x14ac:dyDescent="0.25">
      <c r="A59" s="370" t="s">
        <v>67</v>
      </c>
      <c r="B59" s="371"/>
      <c r="C59" s="371"/>
      <c r="D59" s="372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 x14ac:dyDescent="0.25">
      <c r="A60" s="370" t="s">
        <v>68</v>
      </c>
      <c r="B60" s="371"/>
      <c r="C60" s="371"/>
      <c r="D60" s="372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 x14ac:dyDescent="0.25">
      <c r="A61" s="370" t="s">
        <v>69</v>
      </c>
      <c r="B61" s="371"/>
      <c r="C61" s="371"/>
      <c r="D61" s="372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 x14ac:dyDescent="0.25">
      <c r="A62" s="370" t="s">
        <v>70</v>
      </c>
      <c r="B62" s="371"/>
      <c r="C62" s="371"/>
      <c r="D62" s="372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 x14ac:dyDescent="0.25">
      <c r="A63" s="370" t="s">
        <v>71</v>
      </c>
      <c r="B63" s="371"/>
      <c r="C63" s="371"/>
      <c r="D63" s="372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 x14ac:dyDescent="0.25">
      <c r="A64" s="370" t="s">
        <v>72</v>
      </c>
      <c r="B64" s="371"/>
      <c r="C64" s="371"/>
      <c r="D64" s="372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 x14ac:dyDescent="0.25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 x14ac:dyDescent="0.25">
      <c r="A66" s="370" t="s">
        <v>73</v>
      </c>
      <c r="B66" s="371"/>
      <c r="C66" s="371"/>
      <c r="D66" s="372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 x14ac:dyDescent="0.25">
      <c r="A67" s="370" t="s">
        <v>74</v>
      </c>
      <c r="B67" s="371"/>
      <c r="C67" s="371"/>
      <c r="D67" s="372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 x14ac:dyDescent="0.25">
      <c r="A68" s="370" t="s">
        <v>75</v>
      </c>
      <c r="B68" s="371"/>
      <c r="C68" s="371"/>
      <c r="D68" s="372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 x14ac:dyDescent="0.25">
      <c r="A69" s="370" t="s">
        <v>76</v>
      </c>
      <c r="B69" s="371"/>
      <c r="C69" s="371"/>
      <c r="D69" s="372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 x14ac:dyDescent="0.25">
      <c r="A70" s="370" t="s">
        <v>77</v>
      </c>
      <c r="B70" s="371"/>
      <c r="C70" s="371"/>
      <c r="D70" s="372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 x14ac:dyDescent="0.25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 x14ac:dyDescent="0.25">
      <c r="A72" s="370" t="s">
        <v>78</v>
      </c>
      <c r="B72" s="371"/>
      <c r="C72" s="371"/>
      <c r="D72" s="372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 x14ac:dyDescent="0.25">
      <c r="A73" s="370" t="s">
        <v>79</v>
      </c>
      <c r="B73" s="371"/>
      <c r="C73" s="371"/>
      <c r="D73" s="372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 x14ac:dyDescent="0.25">
      <c r="A74" s="370" t="s">
        <v>80</v>
      </c>
      <c r="B74" s="371"/>
      <c r="C74" s="371"/>
      <c r="D74" s="372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 x14ac:dyDescent="0.25">
      <c r="A75" s="370" t="s">
        <v>81</v>
      </c>
      <c r="B75" s="371"/>
      <c r="C75" s="371"/>
      <c r="D75" s="372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 x14ac:dyDescent="0.25">
      <c r="A76" s="370" t="s">
        <v>82</v>
      </c>
      <c r="B76" s="371"/>
      <c r="C76" s="371"/>
      <c r="D76" s="372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 x14ac:dyDescent="0.25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 x14ac:dyDescent="0.25">
      <c r="A78" s="370" t="s">
        <v>83</v>
      </c>
      <c r="B78" s="371"/>
      <c r="C78" s="371"/>
      <c r="D78" s="372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 x14ac:dyDescent="0.25">
      <c r="A79" s="370" t="s">
        <v>84</v>
      </c>
      <c r="B79" s="371"/>
      <c r="C79" s="371"/>
      <c r="D79" s="372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 x14ac:dyDescent="0.25">
      <c r="A80" s="370" t="s">
        <v>85</v>
      </c>
      <c r="B80" s="371"/>
      <c r="C80" s="371"/>
      <c r="D80" s="372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 x14ac:dyDescent="0.25">
      <c r="A81" s="370" t="s">
        <v>86</v>
      </c>
      <c r="B81" s="371"/>
      <c r="C81" s="371"/>
      <c r="D81" s="372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 x14ac:dyDescent="0.25">
      <c r="A82" s="370" t="s">
        <v>87</v>
      </c>
      <c r="B82" s="371"/>
      <c r="C82" s="371"/>
      <c r="D82" s="372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 x14ac:dyDescent="0.25">
      <c r="A83" s="370" t="s">
        <v>88</v>
      </c>
      <c r="B83" s="371"/>
      <c r="C83" s="371"/>
      <c r="D83" s="372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 x14ac:dyDescent="0.25">
      <c r="A84" s="370" t="s">
        <v>89</v>
      </c>
      <c r="B84" s="371"/>
      <c r="C84" s="371"/>
      <c r="D84" s="372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 x14ac:dyDescent="0.25">
      <c r="A85" s="370" t="s">
        <v>82</v>
      </c>
      <c r="B85" s="371"/>
      <c r="C85" s="371"/>
      <c r="D85" s="372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 x14ac:dyDescent="0.25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 x14ac:dyDescent="0.25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 x14ac:dyDescent="0.25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 x14ac:dyDescent="0.25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 x14ac:dyDescent="0.25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 x14ac:dyDescent="0.25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 x14ac:dyDescent="0.25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 x14ac:dyDescent="0.25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 x14ac:dyDescent="0.25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 x14ac:dyDescent="0.25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 x14ac:dyDescent="0.25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 x14ac:dyDescent="0.25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 x14ac:dyDescent="0.25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 x14ac:dyDescent="0.25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 x14ac:dyDescent="0.25">
      <c r="A100" s="495" t="s">
        <v>105</v>
      </c>
      <c r="B100" s="37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5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 x14ac:dyDescent="0.25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 x14ac:dyDescent="0.25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 x14ac:dyDescent="0.25">
      <c r="A103" s="495" t="s">
        <v>107</v>
      </c>
      <c r="B103" s="37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5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 x14ac:dyDescent="0.25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 x14ac:dyDescent="0.25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 x14ac:dyDescent="0.25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 x14ac:dyDescent="0.25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 x14ac:dyDescent="0.25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 x14ac:dyDescent="0.25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 x14ac:dyDescent="0.25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 x14ac:dyDescent="0.25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 x14ac:dyDescent="0.25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 x14ac:dyDescent="0.25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 x14ac:dyDescent="0.25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 x14ac:dyDescent="0.25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 x14ac:dyDescent="0.25">
      <c r="A116" s="337" t="str">
        <f>'UNIFIED INTAKE'!A74</f>
        <v xml:space="preserve">PATIENT IS IN NEED OF MEDICAL ASSITANCE FOR HER EXISTING OPHTHA CHARGES. SHE IS FOR FOLLOW UP TODAY. SHE IS A SENIOR, LIVING WITH HER FAMILY WITH 4 HH MEMBERS. SHE AND HER SPOUSE ARE BOTH SENIOR AND THEY ARE RECEIVING THEIR GSIS AND SSS PENSION WHICH AUGMENTS THEIR DAY TO DAY EXPENSES. MORESO, HER SON IS ALSO A FREELANCE WORKER WHICH INCOME SUFFICES THEIR DAY TO DAY EXPENSES. ASSESSED AND CLASSIFIED AS PHIC SERVICE C3. </v>
      </c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43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5"/>
    </row>
    <row r="117" spans="1:54" x14ac:dyDescent="0.25">
      <c r="A117" s="339"/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39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  <c r="AX117" s="340"/>
      <c r="AY117" s="340"/>
      <c r="AZ117" s="340"/>
      <c r="BA117" s="340"/>
      <c r="BB117" s="346"/>
    </row>
    <row r="118" spans="1:54" x14ac:dyDescent="0.25">
      <c r="A118" s="339"/>
      <c r="B118" s="340"/>
      <c r="C118" s="340"/>
      <c r="D118" s="340"/>
      <c r="E118" s="340"/>
      <c r="F118" s="340"/>
      <c r="G118" s="340"/>
      <c r="H118" s="340"/>
      <c r="I118" s="340"/>
      <c r="J118" s="340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39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  <c r="AX118" s="340"/>
      <c r="AY118" s="340"/>
      <c r="AZ118" s="340"/>
      <c r="BA118" s="340"/>
      <c r="BB118" s="346"/>
    </row>
    <row r="119" spans="1:54" x14ac:dyDescent="0.25">
      <c r="A119" s="339"/>
      <c r="B119" s="340"/>
      <c r="C119" s="340"/>
      <c r="D119" s="340"/>
      <c r="E119" s="340"/>
      <c r="F119" s="340"/>
      <c r="G119" s="340"/>
      <c r="H119" s="340"/>
      <c r="I119" s="340"/>
      <c r="J119" s="340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39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  <c r="AX119" s="340"/>
      <c r="AY119" s="340"/>
      <c r="AZ119" s="340"/>
      <c r="BA119" s="340"/>
      <c r="BB119" s="346"/>
    </row>
    <row r="120" spans="1:54" ht="153" customHeight="1" x14ac:dyDescent="0.25">
      <c r="A120" s="341"/>
      <c r="B120" s="342"/>
      <c r="C120" s="342"/>
      <c r="D120" s="342"/>
      <c r="E120" s="342"/>
      <c r="F120" s="342"/>
      <c r="G120" s="342"/>
      <c r="H120" s="342"/>
      <c r="I120" s="342"/>
      <c r="J120" s="342"/>
      <c r="K120" s="342"/>
      <c r="L120" s="342"/>
      <c r="M120" s="342"/>
      <c r="N120" s="342"/>
      <c r="O120" s="342"/>
      <c r="P120" s="342"/>
      <c r="Q120" s="342"/>
      <c r="R120" s="342"/>
      <c r="S120" s="342"/>
      <c r="T120" s="342"/>
      <c r="U120" s="342"/>
      <c r="V120" s="342"/>
      <c r="W120" s="342"/>
      <c r="X120" s="341"/>
      <c r="Y120" s="342"/>
      <c r="Z120" s="342"/>
      <c r="AA120" s="342"/>
      <c r="AB120" s="342"/>
      <c r="AC120" s="342"/>
      <c r="AD120" s="342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7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>JONATHAN P. TEOPE, RSW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 x14ac:dyDescent="0.25">
      <c r="A124" s="512" t="s">
        <v>212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3" t="s">
        <v>217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 x14ac:dyDescent="0.25">
      <c r="B2" s="45" t="s">
        <v>218</v>
      </c>
      <c r="C2" s="594">
        <f>IF('UNIFIED INTAKE'!Q3=0,"",'UNIFIED INTAKE'!Q3)</f>
        <v>168643</v>
      </c>
      <c r="D2" s="595"/>
      <c r="E2" s="595"/>
      <c r="M2" s="45" t="s">
        <v>29</v>
      </c>
      <c r="N2" s="46">
        <f>'UNIFIED INTAKE'!F5</f>
        <v>45462</v>
      </c>
    </row>
    <row r="3" spans="1:14" ht="18.75" x14ac:dyDescent="0.25">
      <c r="B3" s="45" t="s">
        <v>219</v>
      </c>
      <c r="C3" s="596">
        <f>'UNIFIED INTAKE'!D3</f>
        <v>0</v>
      </c>
      <c r="D3" s="596"/>
      <c r="E3" s="596"/>
      <c r="M3" s="45" t="s">
        <v>220</v>
      </c>
      <c r="N3" s="47">
        <f>'UNIFIED INTAKE'!R5</f>
        <v>0.41875000000000001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97" t="str">
        <f>IF('UNIFIED INTAKE'!D10=0,"",'UNIFIED INTAKE'!D10)</f>
        <v>ABANTO, EVELYN QUINTELA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222</v>
      </c>
      <c r="N6" s="136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97" t="str">
        <f>'UNIFIED INTAKE'!E14</f>
        <v>POBLACION, DAET, CAMARINES NORTE</v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 x14ac:dyDescent="0.3">
      <c r="A8" s="49" t="s">
        <v>224</v>
      </c>
      <c r="B8" s="49"/>
      <c r="C8" s="135" t="s">
        <v>307</v>
      </c>
      <c r="D8" s="52"/>
      <c r="E8" s="51" t="s">
        <v>225</v>
      </c>
      <c r="F8" s="598">
        <f ca="1">'UNIFIED INTAKE'!G12</f>
        <v>73</v>
      </c>
      <c r="G8" s="598"/>
      <c r="H8" s="598"/>
      <c r="I8" s="598"/>
      <c r="J8" s="599" t="s">
        <v>226</v>
      </c>
      <c r="K8" s="599"/>
      <c r="L8" s="599"/>
      <c r="M8" s="600" t="str">
        <f>IF('UNIFIED INTAKE'!D19=0,"",'UNIFIED INTAKE'!D19)</f>
        <v>ROMAN CATHOLIC</v>
      </c>
      <c r="N8" s="600"/>
    </row>
    <row r="9" spans="1:14" ht="18.75" x14ac:dyDescent="0.3">
      <c r="A9" s="49" t="s">
        <v>227</v>
      </c>
      <c r="B9" s="49"/>
      <c r="C9" s="605">
        <f>'UNIFIED INTAKE'!A12</f>
        <v>18700</v>
      </c>
      <c r="D9" s="605"/>
      <c r="E9" s="605"/>
      <c r="F9" s="605"/>
      <c r="G9" s="605"/>
      <c r="H9" s="605"/>
      <c r="I9" s="606" t="s">
        <v>228</v>
      </c>
      <c r="J9" s="606"/>
      <c r="K9" s="607" t="str">
        <f>IF('UNIFIED INTAKE'!M12="","",'UNIFIED INTAKE'!M12)</f>
        <v>TAGKAWAYAN, QUEZON</v>
      </c>
      <c r="L9" s="607"/>
      <c r="M9" s="607"/>
      <c r="N9" s="607"/>
    </row>
    <row r="10" spans="1:14" ht="18.75" x14ac:dyDescent="0.3">
      <c r="A10" s="49" t="s">
        <v>229</v>
      </c>
      <c r="B10" s="49"/>
      <c r="C10" s="49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 x14ac:dyDescent="0.3">
      <c r="A11" s="49" t="s">
        <v>230</v>
      </c>
      <c r="B11" s="49"/>
      <c r="C11" s="597" t="str">
        <f>IF('UNIFIED INTAKE'!D24=0,"",'UNIFIED INTAKE'!D24)</f>
        <v>NONE</v>
      </c>
      <c r="D11" s="597"/>
      <c r="E11" s="597"/>
      <c r="F11" s="597"/>
      <c r="G11" s="597"/>
      <c r="H11" s="597"/>
      <c r="I11" s="597"/>
      <c r="J11" s="53" t="s">
        <v>231</v>
      </c>
      <c r="K11" s="608">
        <f>'UNIFIED INTAKE'!P24</f>
        <v>0</v>
      </c>
      <c r="L11" s="608"/>
      <c r="M11" s="608"/>
      <c r="N11" s="608"/>
    </row>
    <row r="12" spans="1:14" ht="18.75" x14ac:dyDescent="0.3">
      <c r="A12" s="49" t="s">
        <v>232</v>
      </c>
      <c r="B12" s="49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 x14ac:dyDescent="0.3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97" t="s">
        <v>308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 x14ac:dyDescent="0.3">
      <c r="A15" s="49" t="s">
        <v>234</v>
      </c>
      <c r="B15" s="49"/>
      <c r="C15" s="49"/>
      <c r="D15" s="602">
        <v>45121</v>
      </c>
      <c r="E15" s="603"/>
      <c r="F15" s="603"/>
      <c r="G15" s="603"/>
      <c r="H15" s="603"/>
      <c r="I15" s="603"/>
      <c r="J15" s="603"/>
      <c r="K15" s="604" t="s">
        <v>235</v>
      </c>
      <c r="L15" s="604"/>
      <c r="M15" s="604"/>
      <c r="N15" s="54">
        <f>D15</f>
        <v>45121</v>
      </c>
    </row>
    <row r="16" spans="1:14" ht="18.75" x14ac:dyDescent="0.3">
      <c r="A16" s="49" t="s">
        <v>236</v>
      </c>
      <c r="B16" s="49"/>
      <c r="C16" s="49"/>
      <c r="D16" s="597" t="s">
        <v>306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4" t="s">
        <v>18</v>
      </c>
      <c r="B19" s="614"/>
      <c r="C19" s="55" t="s">
        <v>238</v>
      </c>
      <c r="D19" s="614" t="s">
        <v>239</v>
      </c>
      <c r="E19" s="614"/>
      <c r="F19" s="55" t="s">
        <v>240</v>
      </c>
      <c r="G19" s="614" t="s">
        <v>241</v>
      </c>
      <c r="H19" s="614"/>
      <c r="I19" s="615" t="s">
        <v>229</v>
      </c>
      <c r="J19" s="615"/>
      <c r="K19" s="615"/>
      <c r="L19" s="615"/>
      <c r="M19" s="55" t="s">
        <v>230</v>
      </c>
      <c r="N19" s="55" t="s">
        <v>242</v>
      </c>
    </row>
    <row r="20" spans="1:14" x14ac:dyDescent="0.25">
      <c r="A20" s="609" t="str">
        <f>IF('UNIFIED INTAKE'!A31=0,"",'UNIFIED INTAKE'!A31)</f>
        <v>ABANTO, FEDERICO</v>
      </c>
      <c r="B20" s="610"/>
      <c r="C20" s="71" t="str">
        <f>IF('UNIFIED INTAKE'!L31=0,"",'UNIFIED INTAKE'!L31)</f>
        <v>SPOUSE</v>
      </c>
      <c r="D20" s="611" t="str">
        <f>IF('UNIFIED INTAKE'!S31=0,"",'UNIFIED INTAKE'!S31)</f>
        <v/>
      </c>
      <c r="E20" s="612"/>
      <c r="F20" s="71" t="str">
        <f>IF('UNIFIED INTAKE'!I31=0,"",'UNIFIED INTAKE'!I31)</f>
        <v>M</v>
      </c>
      <c r="G20" s="611" t="str">
        <f>IF('UNIFIED INTAKE'!K31=0,"",'UNIFIED INTAKE'!K31)</f>
        <v>M</v>
      </c>
      <c r="H20" s="612"/>
      <c r="I20" s="611" t="str">
        <f>IF('UNIFIED INTAKE'!M31=0,"",'UNIFIED INTAKE'!M31)</f>
        <v>HS GRADUATE</v>
      </c>
      <c r="J20" s="613"/>
      <c r="K20" s="613"/>
      <c r="L20" s="612"/>
      <c r="M20" s="71" t="str">
        <f>IF('UNIFIED INTAKE'!P31=0,"",'UNIFIED INTAKE'!P31)</f>
        <v>NONE</v>
      </c>
      <c r="N20" s="74">
        <f>'UNIFIED INTAKE'!R31</f>
        <v>0</v>
      </c>
    </row>
    <row r="21" spans="1:14" x14ac:dyDescent="0.25">
      <c r="A21" s="609" t="str">
        <f>IF('UNIFIED INTAKE'!A32=0,"",'UNIFIED INTAKE'!A32)</f>
        <v>ABANTO, KRISTIAN</v>
      </c>
      <c r="B21" s="610"/>
      <c r="C21" s="71" t="str">
        <f>IF('UNIFIED INTAKE'!L32=0,"",'UNIFIED INTAKE'!L32)</f>
        <v>CHILD</v>
      </c>
      <c r="D21" s="611" t="str">
        <f>IF('UNIFIED INTAKE'!S32=0,"",'UNIFIED INTAKE'!S32)</f>
        <v/>
      </c>
      <c r="E21" s="612"/>
      <c r="F21" s="71" t="str">
        <f>IF('UNIFIED INTAKE'!I32=0,"",'UNIFIED INTAKE'!I32)</f>
        <v>M</v>
      </c>
      <c r="G21" s="611" t="str">
        <f>IF('UNIFIED INTAKE'!K32=0,"",'UNIFIED INTAKE'!K32)</f>
        <v>S</v>
      </c>
      <c r="H21" s="612"/>
      <c r="I21" s="611" t="str">
        <f>IF('UNIFIED INTAKE'!M32=0,"",'UNIFIED INTAKE'!M32)</f>
        <v>HS GRADUATE</v>
      </c>
      <c r="J21" s="613"/>
      <c r="K21" s="613"/>
      <c r="L21" s="612"/>
      <c r="M21" s="71" t="str">
        <f>IF('UNIFIED INTAKE'!P32=0,"",'UNIFIED INTAKE'!P32)</f>
        <v>FREELANCE WORKER</v>
      </c>
      <c r="N21" s="74">
        <f>'UNIFIED INTAKE'!R32</f>
        <v>6000</v>
      </c>
    </row>
    <row r="22" spans="1:14" x14ac:dyDescent="0.25">
      <c r="A22" s="609" t="str">
        <f>IF('UNIFIED INTAKE'!A33=0,"",'UNIFIED INTAKE'!A33)</f>
        <v>CORPUZ, ERIKSON</v>
      </c>
      <c r="B22" s="610"/>
      <c r="C22" s="71" t="str">
        <f>IF('UNIFIED INTAKE'!L33=0,"",'UNIFIED INTAKE'!L33)</f>
        <v>GRANDCHID</v>
      </c>
      <c r="D22" s="611" t="str">
        <f>IF('UNIFIED INTAKE'!S33=0,"",'UNIFIED INTAKE'!S33)</f>
        <v/>
      </c>
      <c r="E22" s="612"/>
      <c r="F22" s="71" t="str">
        <f>IF('UNIFIED INTAKE'!I33=0,"",'UNIFIED INTAKE'!I33)</f>
        <v>M</v>
      </c>
      <c r="G22" s="611" t="str">
        <f>IF('UNIFIED INTAKE'!K33=0,"",'UNIFIED INTAKE'!K33)</f>
        <v>S</v>
      </c>
      <c r="H22" s="612"/>
      <c r="I22" s="611" t="str">
        <f>IF('UNIFIED INTAKE'!M33=0,"",'UNIFIED INTAKE'!M33)</f>
        <v>GR11 INS</v>
      </c>
      <c r="J22" s="613"/>
      <c r="K22" s="613"/>
      <c r="L22" s="612"/>
      <c r="M22" s="71" t="str">
        <f>IF('UNIFIED INTAKE'!P33=0,"",'UNIFIED INTAKE'!P33)</f>
        <v>INS</v>
      </c>
      <c r="N22" s="74">
        <f>'UNIFIED INTAKE'!R33</f>
        <v>0</v>
      </c>
    </row>
    <row r="23" spans="1:14" x14ac:dyDescent="0.25">
      <c r="A23" s="609" t="str">
        <f>IF('UNIFIED INTAKE'!A34=0,"",'UNIFIED INTAKE'!A34)</f>
        <v/>
      </c>
      <c r="B23" s="610"/>
      <c r="C23" s="71" t="str">
        <f>IF('UNIFIED INTAKE'!L34=0,"",'UNIFIED INTAKE'!L34)</f>
        <v/>
      </c>
      <c r="D23" s="611" t="str">
        <f>IF('UNIFIED INTAKE'!S34=0,"",'UNIFIED INTAKE'!S34)</f>
        <v/>
      </c>
      <c r="E23" s="612"/>
      <c r="F23" s="71" t="str">
        <f>IF('UNIFIED INTAKE'!I34=0,"",'UNIFIED INTAKE'!I34)</f>
        <v/>
      </c>
      <c r="G23" s="611" t="str">
        <f>IF('UNIFIED INTAKE'!K34=0,"",'UNIFIED INTAKE'!K34)</f>
        <v/>
      </c>
      <c r="H23" s="612"/>
      <c r="I23" s="611" t="str">
        <f>IF('UNIFIED INTAKE'!M34=0,"",'UNIFIED INTAKE'!M34)</f>
        <v/>
      </c>
      <c r="J23" s="613"/>
      <c r="K23" s="613"/>
      <c r="L23" s="612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09" t="str">
        <f>IF('UNIFIED INTAKE'!A35=0,"",'UNIFIED INTAKE'!A35)</f>
        <v/>
      </c>
      <c r="B24" s="610"/>
      <c r="C24" s="71" t="str">
        <f>IF('UNIFIED INTAKE'!L35=0,"",'UNIFIED INTAKE'!L35)</f>
        <v/>
      </c>
      <c r="D24" s="611" t="str">
        <f>IF('UNIFIED INTAKE'!S35=0,"",'UNIFIED INTAKE'!S35)</f>
        <v/>
      </c>
      <c r="E24" s="612"/>
      <c r="F24" s="71" t="str">
        <f>IF('UNIFIED INTAKE'!I35=0,"",'UNIFIED INTAKE'!I35)</f>
        <v/>
      </c>
      <c r="G24" s="611" t="str">
        <f>IF('UNIFIED INTAKE'!K35=0,"",'UNIFIED INTAKE'!K35)</f>
        <v/>
      </c>
      <c r="H24" s="612"/>
      <c r="I24" s="611" t="str">
        <f>IF('UNIFIED INTAKE'!M35=0,"",'UNIFIED INTAKE'!M35)</f>
        <v/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09" t="str">
        <f>IF('UNIFIED INTAKE'!A36=0,"",'UNIFIED INTAKE'!A36)</f>
        <v/>
      </c>
      <c r="B25" s="610"/>
      <c r="C25" s="71" t="str">
        <f>IF('UNIFIED INTAKE'!L36=0,"",'UNIFIED INTAKE'!L36)</f>
        <v/>
      </c>
      <c r="D25" s="611" t="str">
        <f>IF('UNIFIED INTAKE'!S36=0,"",'UNIFIED INTAKE'!S36)</f>
        <v/>
      </c>
      <c r="E25" s="612"/>
      <c r="F25" s="71" t="str">
        <f>IF('UNIFIED INTAKE'!I36=0,"",'UNIFIED INTAKE'!I36)</f>
        <v/>
      </c>
      <c r="G25" s="611" t="str">
        <f>IF('UNIFIED INTAKE'!K36=0,"",'UNIFIED INTAKE'!K36)</f>
        <v/>
      </c>
      <c r="H25" s="612"/>
      <c r="I25" s="611" t="str">
        <f>IF('UNIFIED INTAKE'!M36=0,"",'UNIFIED INTAKE'!M36)</f>
        <v/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09" t="str">
        <f>IF('UNIFIED INTAKE'!A37=0,"",'UNIFIED INTAKE'!A37)</f>
        <v/>
      </c>
      <c r="B26" s="610"/>
      <c r="C26" s="71" t="str">
        <f>IF('UNIFIED INTAKE'!L37=0,"",'UNIFIED INTAKE'!L37)</f>
        <v/>
      </c>
      <c r="D26" s="611" t="str">
        <f>IF('UNIFIED INTAKE'!S37=0,"",'UNIFIED INTAKE'!S37)</f>
        <v/>
      </c>
      <c r="E26" s="612"/>
      <c r="F26" s="71" t="str">
        <f>IF('UNIFIED INTAKE'!I37=0,"",'UNIFIED INTAKE'!I37)</f>
        <v/>
      </c>
      <c r="G26" s="611" t="str">
        <f>IF('UNIFIED INTAKE'!K37=0,"",'UNIFIED INTAKE'!K37)</f>
        <v/>
      </c>
      <c r="H26" s="612"/>
      <c r="I26" s="611" t="str">
        <f>IF('UNIFIED INTAKE'!M37=0,"",'UNIFIED INTAKE'!M37)</f>
        <v/>
      </c>
      <c r="J26" s="613"/>
      <c r="K26" s="613"/>
      <c r="L26" s="612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1100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7500</v>
      </c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>
        <f>'UNIFIED INTAKE'!I56:L56</f>
        <v>0</v>
      </c>
      <c r="J38" s="619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>
        <f>'UNIFIED INTAKE'!I57:L57</f>
        <v>0</v>
      </c>
      <c r="J39" s="619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500</v>
      </c>
      <c r="J40" s="619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18" t="s">
        <v>246</v>
      </c>
      <c r="G41" s="618"/>
      <c r="H41" s="618"/>
      <c r="I41" s="619">
        <f>'UNIFIED INTAKE'!I59:L59</f>
        <v>0</v>
      </c>
      <c r="J41" s="619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1" t="s">
        <v>247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248</v>
      </c>
      <c r="K43" s="58"/>
      <c r="L43" s="621"/>
      <c r="M43" s="621"/>
      <c r="N43" s="58"/>
    </row>
    <row r="44" spans="1:14" ht="15.75" x14ac:dyDescent="0.25">
      <c r="A44" s="622" t="str">
        <f>IF('UNIFIED INTAKE'!A44=0,"",'UNIFIED INTAKE'!A44)</f>
        <v/>
      </c>
      <c r="B44" s="622"/>
      <c r="C44" s="622"/>
      <c r="D44" s="63"/>
      <c r="E44" s="623">
        <f>'UNIFIED INTAKE'!I44</f>
        <v>0</v>
      </c>
      <c r="F44" s="623"/>
      <c r="G44" s="623"/>
      <c r="H44" s="623"/>
      <c r="I44" s="63"/>
      <c r="J44" s="70"/>
      <c r="L44" s="25"/>
      <c r="N44" s="69"/>
    </row>
    <row r="45" spans="1:14" ht="15.75" x14ac:dyDescent="0.25">
      <c r="A45" s="622" t="str">
        <f>IF('UNIFIED INTAKE'!A45=0,"",'UNIFIED INTAKE'!A45)</f>
        <v>GSIS PENSION</v>
      </c>
      <c r="B45" s="622"/>
      <c r="C45" s="622"/>
      <c r="D45" s="63"/>
      <c r="E45" s="623">
        <f>'UNIFIED INTAKE'!I45</f>
        <v>2600</v>
      </c>
      <c r="F45" s="623"/>
      <c r="G45" s="623"/>
      <c r="H45" s="623"/>
      <c r="I45" s="63"/>
      <c r="J45" s="64"/>
      <c r="L45" s="25"/>
      <c r="N45" s="69"/>
    </row>
    <row r="46" spans="1:14" ht="15.75" x14ac:dyDescent="0.25">
      <c r="A46" s="622" t="str">
        <f>IF('UNIFIED INTAKE'!A46=0,"",'UNIFIED INTAKE'!A46)</f>
        <v>SSS PENSION</v>
      </c>
      <c r="B46" s="622"/>
      <c r="C46" s="622"/>
      <c r="D46" s="63"/>
      <c r="E46" s="623">
        <f>'UNIFIED INTAKE'!I46</f>
        <v>2600</v>
      </c>
      <c r="F46" s="623"/>
      <c r="G46" s="623"/>
      <c r="H46" s="623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29" t="s">
        <v>254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0" t="s">
        <v>250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1" t="str">
        <f>IF('UNIFIED INTAKE'!A74=0,"",'UNIFIED INTAKE'!A74)</f>
        <v xml:space="preserve">PATIENT IS IN NEED OF MEDICAL ASSITANCE FOR HER EXISTING OPHTHA CHARGES. SHE IS FOR FOLLOW UP TODAY. SHE IS A SENIOR, LIVING WITH HER FAMILY WITH 4 HH MEMBERS. SHE AND HER SPOUSE ARE BOTH SENIOR AND THEY ARE RECEIVING THEIR GSIS AND SSS PENSION WHICH AUGMENTS THEIR DAY TO DAY EXPENSES. MORESO, HER SON IS ALSO A FREELANCE WORKER WHICH INCOME SUFFICES THEIR DAY TO DAY EXPENSES. ASSESSED AND CLASSIFIED AS PHIC SERVICE C3. 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3" t="str">
        <f>IF('UNIFIED INTAKE'!G6=0,"",'UNIFIED INTAKE'!G6)</f>
        <v>ABANTO, KRISTIAN</v>
      </c>
      <c r="B55" s="633"/>
      <c r="C55" s="633"/>
      <c r="D55" s="633"/>
      <c r="E55" s="633"/>
      <c r="F55" s="633" t="str">
        <f>IF('UNIFIED INTAKE'!Q6=0,"",'UNIFIED INTAKE'!Q6)</f>
        <v>CHILD</v>
      </c>
      <c r="G55" s="633"/>
      <c r="H55" s="633"/>
      <c r="I55" s="633"/>
      <c r="J55" s="633"/>
      <c r="K55" s="634">
        <f>IF('UNIFIED INTAKE'!Q7=0,"",'UNIFIED INTAKE'!Q7)</f>
        <v>9980305110</v>
      </c>
      <c r="L55" s="634"/>
      <c r="M55" s="634"/>
      <c r="N55" s="63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4" t="s">
        <v>252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5" t="str">
        <f>'UNIFIED INTAKE'!D87</f>
        <v>JONATHAN P. TEOPE, RSW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 x14ac:dyDescent="0.3">
      <c r="A60" s="627" t="s">
        <v>253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2024-06-19T02:04:31Z</cp:lastPrinted>
  <dcterms:created xsi:type="dcterms:W3CDTF">2021-01-18T06:35:54Z</dcterms:created>
  <dcterms:modified xsi:type="dcterms:W3CDTF">2024-06-19T02:18:47Z</dcterms:modified>
</cp:coreProperties>
</file>