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04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 l="1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<sst xmlns="http://schemas.openxmlformats.org/spreadsheetml/2006/main" count="414" uniqueCount="339">
  <si>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</si>
  <si>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</si>
  <si>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</si>
  <si>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</si>
  <si>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</si>
  <si>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</si>
  <si>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</si>
  <si>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</si>
  <si>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</si>
  <si>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</si>
  <si>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</si>
  <si>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</si>
  <si>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</si>
  <si>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</si>
  <si>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</si>
  <si>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</si>
  <si>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</si>
  <si>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</si>
  <si>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</si>
  <si>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</si>
  <si>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</si>
  <si>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</si>
  <si>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</si>
  <si>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</si>
  <si>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</si>
  <si>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</si>
  <si>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</si>
  <si>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</si>
  <si>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</si>
  <si>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</si>
  <si>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</si>
  <si>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</si>
  <si>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</si>
  <si>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</si>
  <si>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</si>
  <si>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</si>
  <si>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</si>
  <si>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</si>
  <si>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</si>
  <si>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</si>
  <si>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</si>
  <si>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</si>
  <si>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</si>
  <si>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</si>
  <si>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</si>
  <si>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</si>
  <si>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</si>
  <si>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</si>
  <si>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</si>
  <si>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</si>
  <si>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</si>
  <si>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</si>
  <si>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</si>
  <si>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</si>
  <si>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</si>
  <si>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</si>
  <si>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</si>
  <si>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</si>
  <si>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</si>
  <si>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</si>
  <si>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</si>
  <si>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</si>
  <si>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</si>
  <si>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</si>
  <si>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</si>
  <si>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</si>
  <si>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</si>
  <si>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</si>
  <si>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</si>
  <si>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</si>
  <si>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</si>
  <si>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</si>
  <si>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</si>
  <si>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</si>
  <si>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</si>
  <si>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</si>
  <si>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</si>
  <si>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</si>
  <si>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</si>
  <si>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</si>
  <si>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</si>
  <si>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</si>
  <si>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</si>
  <si>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</si>
  <si>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</si>
  <si>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</si>
  <si>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</si>
  <si>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</si>
  <si>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</si>
  <si>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</si>
  <si>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</si>
  <si>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</si>
  <si>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</si>
  <si>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</si>
  <si>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</si>
  <si>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</si>
  <si>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</si>
  <si>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</si>
  <si>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</si>
  <si>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</si>
  <si>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</si>
  <si>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</si>
  <si>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</si>
  <si>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</si>
  <si>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</si>
  <si>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</si>
  <si>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</si>
  <si>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</si>
  <si>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</si>
  <si>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</si>
  <si>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</si>
  <si>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</si>
  <si>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</si>
  <si>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</si>
  <si>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</si>
  <si>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</si>
  <si>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</si>
  <si>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</si>
  <si>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</si>
  <si>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</si>
  <si>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MACARIO S. MARIANO, MD, MHA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</si>
  <si>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</si>
  <si>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</si>
  <si>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</si>
  <si>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</si>
  <si>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</si>
  <si>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</si>
  <si>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</si>
  <si>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</si>
  <si>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</si>
  <si>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</si>
  <si>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</si>
  <si>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</si>
  <si>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</si>
  <si>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</si>
  <si>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</si>
  <si>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</si>
  <si>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</si>
  <si>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</si>
  <si>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</si>
  <si>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</si>
  <si>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</si>
  <si>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</si>
  <si>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</si>
  <si>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</si>
  <si>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</si>
  <si>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</si>
  <si>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</si>
  <si>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</si>
  <si>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</si>
  <si>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</si>
  <si>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</si>
  <si>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</si>
  <si>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</si>
  <si>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</si>
  <si>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</si>
  <si>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</si>
  <si>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</si>
  <si>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</si>
  <si>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</si>
  <si>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</si>
  <si>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</si>
  <si>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</si>
  <si>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</si>
  <si>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</si>
  <si>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</si>
  <si>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</si>
  <si>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</si>
  <si>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</si>
  <si>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</si>
  <si>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</si>
  <si>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</si>
  <si>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</si>
  <si>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</si>
  <si>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</si>
  <si>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</si>
  <si>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</si>
  <si>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</si>
  <si>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</si>
  <si>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</si>
  <si>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</si>
  <si>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</si>
  <si>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</si>
  <si>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</si>
  <si>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</si>
  <si>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</si>
  <si>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</si>
  <si>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</si>
  <si>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</si>
  <si>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</si>
  <si>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</si>
  <si>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</si>
  <si>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</si>
  <si>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</si>
  <si>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</si>
  <si>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</si>
  <si>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</si>
  <si>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</si>
  <si>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</si>
  <si>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</si>
  <si>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</si>
  <si>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</si>
  <si>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</si>
  <si>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</si>
  <si>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</si>
  <si>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</si>
  <si>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</si>
  <si>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</si>
  <si>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</si>
  <si>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</si>
  <si>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</si>
  <si>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</si>
  <si>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</si>
  <si>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</si>
  <si>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</si>
  <si>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</si>
  <si>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</si>
  <si>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</si>
  <si>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</si>
  <si>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</si>
  <si>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</si>
  <si>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</si>
  <si>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</si>
  <si>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</si>
  <si>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</si>
  <si>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</si>
  <si>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</si>
  <si>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</si>
  <si>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</si>
  <si>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</si>
  <si>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</si>
  <si>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</si>
  <si>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</si>
  <si>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</si>
  <si>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</si>
  <si>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</si>
  <si>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</si>
  <si>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</si>
  <si>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</si>
  <si>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</si>
  <si>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</si>
  <si>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</si>
  <si>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</si>
  <si>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</si>
  <si>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</si>
  <si>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</si>
  <si>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</si>
  <si>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</si>
  <si>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</si>
  <si>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</si>
  <si>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</si>
  <si>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</si>
  <si>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</si>
  <si>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</si>
  <si>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</si>
  <si>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</si>
  <si>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</si>
  <si>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</si>
  <si>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</si>
  <si>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</si>
  <si>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</si>
  <si>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</si>
  <si>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</si>
  <si>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</si>
  <si>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</si>
  <si>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</si>
  <si>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</si>
  <si>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</si>
  <si>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</si>
  <si>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</si>
  <si>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</si>
  <si>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</si>
  <si>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</si>
  <si>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</si>
  <si>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</si>
  <si>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</si>
  <si>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</si>
  <si>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</si>
  <si>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</si>
  <si>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</si>
  <si>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</si>
  <si>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</si>
  <si>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</si>
  <si>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</si>
  <si>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</si>
  <si>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</si>
  <si>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</si>
  <si>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</si>
  <si>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</si>
  <si>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</si>
  <si>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</si>
  <si>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</si>
  <si>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</si>
  <si>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</si>
  <si>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</si>
  <si>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</si>
  <si>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</si>
  <si>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</si>
  <si>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</si>
  <si>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</si>
  <si>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</si>
  <si>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</si>
  <si>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</si>
  <si>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</si>
  <si>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</si>
  <si>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</si>
  <si>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</si>
  <si>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</si>
  <si>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</si>
  <si>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</si>
  <si>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</si>
  <si>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</si>
  <si>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</si>
  <si>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</si>
  <si>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</si>
  <si>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</si>
  <si>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</si>
  <si>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</si>
  <si>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</si>
  <si>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</si>
  <si>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</si>
  <si>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</si>
  <si>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</si>
  <si>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Medical Specialist III</t>
  </si>
  <si>
    <t>RC</t>
  </si>
  <si>
    <t>JONATHAN P. TEOPE, RSW</t>
  </si>
  <si>
    <t>PATIENT</t>
  </si>
  <si>
    <t>NONE</t>
  </si>
  <si>
    <t>AGELIR, HERMINA ALBAÑO</t>
  </si>
  <si>
    <t>CALASGASAN, DAET, CAM.NORTE</t>
  </si>
  <si>
    <t>AGELIR, RODOLFO BELLO</t>
  </si>
  <si>
    <t>ELEM GRD</t>
  </si>
  <si>
    <t>COCONUT FARM</t>
  </si>
  <si>
    <t>LABS</t>
  </si>
  <si>
    <t>MALE</t>
  </si>
  <si>
    <t>DAET, CAM.NORTE</t>
  </si>
  <si>
    <t>WITH HISTORY OF EASY FATIGABILTY, LUMBAR PAIN</t>
  </si>
  <si>
    <t xml:space="preserve">THE PATIENT IS IN NEED OF MEDICAL ASSISTANCE FOR HIS LAB TEST TODAY  DUE TO HIS WITH HISTORY OF EASY FATIGABILTY, LUMBAR PAIN
HTN PATIENT . PATIENT LIVING WITH HER WIFE ONLY AND TRHEY ARE 2 IN THE HH.  RELY TO THE COCONUT FARMING. NO OTHER SOURCE OF INCOME. ASSISTANCE IS ASKED IN THIS OFFICE. ASSESSED ANC CLASSIFED AS C3. </t>
  </si>
  <si>
    <t>WIFE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</si>
</sst>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7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168" fontId="12" fillId="0" borderId="1" xfId="1" applyNumberFormat="1" applyFont="1" applyBorder="1" applyAlignment="1" applyProtection="1"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2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  <xf numFmtId="0" fontId="1" fillId="0" borderId="0" xfId="0" applyFont="1" applyAlignment="1">
      <alignment horizontal="left"/>
    </xf>
    <xf numFmtId="0" fontId="11" fillId="0" borderId="1" xfId="0" applyFont="1" applyBorder="1" applyAlignment="1" applyProtection="1">
      <alignment horizontal="center" vertic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M31" sqref="M31:O3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1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2" t="s">
        <v>2</v>
      </c>
      <c r="B3" s="142"/>
      <c r="C3" s="142"/>
      <c r="D3" s="143"/>
      <c r="E3" s="143"/>
      <c r="F3" s="143"/>
      <c r="G3" s="143"/>
      <c r="H3" s="143"/>
      <c r="I3" s="143"/>
      <c r="J3" s="143"/>
      <c r="K3" s="94"/>
      <c r="L3" s="94"/>
      <c r="M3" s="62"/>
      <c r="N3" s="62"/>
      <c r="O3" s="62"/>
      <c r="P3" s="63" t="s">
        <v>3</v>
      </c>
      <c r="Q3" s="144">
        <v>4778</v>
      </c>
      <c r="R3" s="144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5" t="s">
        <v>4</v>
      </c>
      <c r="B5" s="146"/>
      <c r="C5" s="146"/>
      <c r="D5" s="146"/>
      <c r="E5" s="146"/>
      <c r="F5" s="147">
        <v>45401</v>
      </c>
      <c r="G5" s="147"/>
      <c r="H5" s="147"/>
      <c r="I5" s="147"/>
      <c r="J5" s="147"/>
      <c r="K5" s="147"/>
      <c r="L5" s="148" t="s">
        <v>5</v>
      </c>
      <c r="M5" s="148"/>
      <c r="N5" s="148"/>
      <c r="O5" s="148"/>
      <c r="P5" s="148"/>
      <c r="Q5" s="148"/>
      <c r="R5" s="105">
        <v>0.41527777777777802</v>
      </c>
    </row>
    <row r="6" spans="1:18" ht="15" customHeight="1">
      <c r="A6" s="149" t="s">
        <v>6</v>
      </c>
      <c r="B6" s="150"/>
      <c r="C6" s="150"/>
      <c r="D6" s="150"/>
      <c r="E6" s="150"/>
      <c r="F6" s="150"/>
      <c r="G6" s="151" t="s">
        <v>328</v>
      </c>
      <c r="H6" s="151"/>
      <c r="I6" s="151"/>
      <c r="J6" s="151"/>
      <c r="K6" s="151"/>
      <c r="L6" s="151"/>
      <c r="M6" s="152" t="s">
        <v>7</v>
      </c>
      <c r="N6" s="152"/>
      <c r="O6" s="152"/>
      <c r="P6" s="152"/>
      <c r="Q6" s="153" t="s">
        <v>326</v>
      </c>
      <c r="R6" s="154"/>
    </row>
    <row r="7" spans="1:18" ht="15" customHeight="1">
      <c r="A7" s="149" t="s">
        <v>8</v>
      </c>
      <c r="B7" s="150"/>
      <c r="C7" s="150"/>
      <c r="D7" s="155" t="s">
        <v>329</v>
      </c>
      <c r="E7" s="155"/>
      <c r="F7" s="155"/>
      <c r="G7" s="155"/>
      <c r="H7" s="155"/>
      <c r="I7" s="155"/>
      <c r="J7" s="155"/>
      <c r="K7" s="155"/>
      <c r="L7" s="155"/>
      <c r="M7" s="156" t="s">
        <v>9</v>
      </c>
      <c r="N7" s="156"/>
      <c r="O7" s="156"/>
      <c r="P7" s="156"/>
      <c r="Q7" s="157">
        <v>9468605191</v>
      </c>
      <c r="R7" s="158"/>
    </row>
    <row r="8" spans="1:18" ht="6" customHeight="1">
      <c r="A8" s="159"/>
      <c r="B8" s="160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95"/>
      <c r="N8" s="160"/>
      <c r="O8" s="160"/>
      <c r="P8" s="160"/>
      <c r="Q8" s="160"/>
      <c r="R8" s="161"/>
    </row>
    <row r="9" spans="1:18" ht="12" customHeight="1">
      <c r="A9" s="162" t="s">
        <v>10</v>
      </c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4"/>
    </row>
    <row r="10" spans="1:18" ht="21" customHeight="1">
      <c r="A10" s="165" t="s">
        <v>11</v>
      </c>
      <c r="B10" s="166"/>
      <c r="C10" s="166"/>
      <c r="D10" s="167" t="s">
        <v>330</v>
      </c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66"/>
      <c r="R10" s="106" t="s">
        <v>334</v>
      </c>
    </row>
    <row r="11" spans="1:18" s="57" customFormat="1" ht="11.25" customHeight="1">
      <c r="A11" s="168" t="s">
        <v>12</v>
      </c>
      <c r="B11" s="169"/>
      <c r="C11" s="169"/>
      <c r="D11" s="170" t="s">
        <v>13</v>
      </c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69"/>
      <c r="R11" s="107" t="s">
        <v>14</v>
      </c>
    </row>
    <row r="12" spans="1:18" ht="18.75" customHeight="1">
      <c r="A12" s="171">
        <v>20107</v>
      </c>
      <c r="B12" s="172"/>
      <c r="C12" s="172"/>
      <c r="D12" s="172"/>
      <c r="E12" s="67"/>
      <c r="F12" s="68"/>
      <c r="G12" s="173">
        <v>69</v>
      </c>
      <c r="H12" s="173"/>
      <c r="I12" s="173"/>
      <c r="J12" s="173"/>
      <c r="K12" s="68"/>
      <c r="L12" s="68"/>
      <c r="M12" s="174" t="s">
        <v>335</v>
      </c>
      <c r="N12" s="174"/>
      <c r="O12" s="174"/>
      <c r="P12" s="174"/>
      <c r="Q12" s="174"/>
      <c r="R12" s="175"/>
    </row>
    <row r="13" spans="1:18" ht="12" customHeight="1">
      <c r="A13" s="176" t="s">
        <v>15</v>
      </c>
      <c r="B13" s="177"/>
      <c r="C13" s="177"/>
      <c r="D13" s="177"/>
      <c r="E13" s="69"/>
      <c r="F13" s="70"/>
      <c r="G13" s="178" t="s">
        <v>16</v>
      </c>
      <c r="H13" s="178"/>
      <c r="I13" s="178"/>
      <c r="J13" s="178"/>
      <c r="K13" s="69"/>
      <c r="L13" s="70"/>
      <c r="M13" s="177" t="s">
        <v>17</v>
      </c>
      <c r="N13" s="177"/>
      <c r="O13" s="177"/>
      <c r="P13" s="177"/>
      <c r="Q13" s="177"/>
      <c r="R13" s="179"/>
    </row>
    <row r="14" spans="1:18" ht="18" customHeight="1">
      <c r="A14" s="180" t="s">
        <v>18</v>
      </c>
      <c r="B14" s="181"/>
      <c r="C14" s="181"/>
      <c r="D14" s="181"/>
      <c r="E14" s="174" t="str">
        <f>D7</f>
        <v>CALASGASAN, DAET, CAM.NORTE</v>
      </c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5"/>
    </row>
    <row r="15" spans="1:18" s="58" customFormat="1" ht="9.75" customHeight="1">
      <c r="A15" s="182" t="s">
        <v>19</v>
      </c>
      <c r="B15" s="183"/>
      <c r="C15" s="183"/>
      <c r="D15" s="183"/>
      <c r="E15" s="184" t="s">
        <v>20</v>
      </c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5"/>
    </row>
    <row r="16" spans="1:18" ht="15.75" customHeight="1">
      <c r="A16" s="180" t="s">
        <v>21</v>
      </c>
      <c r="B16" s="181"/>
      <c r="C16" s="181"/>
      <c r="D16" s="181"/>
      <c r="E16" s="186" t="str">
        <f>D7</f>
        <v>CALASGASAN, DAET, CAM.NORTE</v>
      </c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7"/>
    </row>
    <row r="17" spans="1:28" s="58" customFormat="1" ht="13.5" customHeight="1">
      <c r="A17" s="182" t="s">
        <v>22</v>
      </c>
      <c r="B17" s="183"/>
      <c r="C17" s="183"/>
      <c r="D17" s="183"/>
      <c r="E17" s="184" t="s">
        <v>20</v>
      </c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5"/>
    </row>
    <row r="18" spans="1:28">
      <c r="A18" s="188" t="s">
        <v>23</v>
      </c>
      <c r="B18" s="156"/>
      <c r="C18" s="156"/>
      <c r="D18" s="68"/>
      <c r="E18" s="68" t="s">
        <v>24</v>
      </c>
      <c r="F18" s="68"/>
      <c r="G18" s="68" t="s">
        <v>25</v>
      </c>
      <c r="H18" s="68"/>
      <c r="I18" s="68"/>
      <c r="J18" s="189" t="s">
        <v>26</v>
      </c>
      <c r="K18" s="189"/>
      <c r="L18" s="68"/>
      <c r="M18" s="68"/>
      <c r="N18" s="68"/>
      <c r="O18" s="68"/>
      <c r="P18" s="68" t="s">
        <v>27</v>
      </c>
      <c r="Q18" s="155"/>
      <c r="R18" s="190"/>
    </row>
    <row r="19" spans="1:28" ht="13.5" customHeight="1">
      <c r="A19" s="188" t="s">
        <v>28</v>
      </c>
      <c r="B19" s="156"/>
      <c r="C19" s="156"/>
      <c r="D19" s="155" t="s">
        <v>324</v>
      </c>
      <c r="E19" s="155"/>
      <c r="F19" s="155"/>
      <c r="G19" s="155"/>
      <c r="H19" s="68"/>
      <c r="I19" s="68"/>
      <c r="J19" s="68"/>
      <c r="K19" s="189" t="s">
        <v>29</v>
      </c>
      <c r="L19" s="189"/>
      <c r="M19" s="189"/>
      <c r="N19" s="191" t="s">
        <v>30</v>
      </c>
      <c r="O19" s="191"/>
      <c r="P19" s="191"/>
      <c r="Q19" s="191"/>
      <c r="R19" s="192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80" t="s">
        <v>31</v>
      </c>
      <c r="B21" s="181"/>
      <c r="C21" s="181"/>
      <c r="D21" s="181"/>
      <c r="E21" s="181"/>
      <c r="F21" s="189"/>
      <c r="G21" s="193" t="s">
        <v>32</v>
      </c>
      <c r="H21" s="193"/>
      <c r="I21" s="68"/>
      <c r="J21" s="193" t="s">
        <v>33</v>
      </c>
      <c r="K21" s="193"/>
      <c r="L21" s="327" t="s">
        <v>34</v>
      </c>
      <c r="M21" s="327"/>
      <c r="N21" s="96"/>
      <c r="O21" s="265"/>
      <c r="P21" s="193" t="s">
        <v>35</v>
      </c>
      <c r="Q21" s="265"/>
      <c r="R21" s="266" t="s">
        <v>36</v>
      </c>
    </row>
    <row r="22" spans="1:28" ht="10.5" customHeight="1">
      <c r="A22" s="168" t="s">
        <v>37</v>
      </c>
      <c r="B22" s="170"/>
      <c r="C22" s="170"/>
      <c r="D22" s="170"/>
      <c r="E22" s="170"/>
      <c r="F22" s="189"/>
      <c r="G22" s="193"/>
      <c r="H22" s="193"/>
      <c r="I22" s="68"/>
      <c r="J22" s="193"/>
      <c r="K22" s="193"/>
      <c r="L22" s="327"/>
      <c r="M22" s="327"/>
      <c r="N22" s="97"/>
      <c r="O22" s="265"/>
      <c r="P22" s="193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3"/>
      <c r="H23" s="193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80" t="s">
        <v>38</v>
      </c>
      <c r="B24" s="189"/>
      <c r="C24" s="189"/>
      <c r="D24" s="194" t="s">
        <v>327</v>
      </c>
      <c r="E24" s="194"/>
      <c r="F24" s="194"/>
      <c r="G24" s="194"/>
      <c r="H24" s="194"/>
      <c r="I24" s="194"/>
      <c r="J24" s="194"/>
      <c r="K24" s="195" t="s">
        <v>39</v>
      </c>
      <c r="L24" s="195"/>
      <c r="M24" s="195"/>
      <c r="N24" s="195"/>
      <c r="O24" s="195"/>
      <c r="P24" s="196"/>
      <c r="Q24" s="196"/>
      <c r="R24" s="197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2" t="s">
        <v>42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4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8" t="s">
        <v>328</v>
      </c>
      <c r="B31" s="199"/>
      <c r="C31" s="199"/>
      <c r="D31" s="199"/>
      <c r="E31" s="199"/>
      <c r="F31" s="199"/>
      <c r="G31" s="199"/>
      <c r="H31" s="200"/>
      <c r="I31" s="201" t="s">
        <v>145</v>
      </c>
      <c r="J31" s="202"/>
      <c r="K31" s="98" t="s">
        <v>144</v>
      </c>
      <c r="L31" s="98" t="s">
        <v>338</v>
      </c>
      <c r="M31" s="201" t="s">
        <v>331</v>
      </c>
      <c r="N31" s="203"/>
      <c r="O31" s="202"/>
      <c r="P31" s="336" t="s">
        <v>327</v>
      </c>
      <c r="Q31" s="337"/>
      <c r="R31" s="115" t="s">
        <v>327</v>
      </c>
      <c r="S31" s="635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8"/>
      <c r="B32" s="199"/>
      <c r="C32" s="199"/>
      <c r="D32" s="199"/>
      <c r="E32" s="199"/>
      <c r="F32" s="199"/>
      <c r="G32" s="199"/>
      <c r="H32" s="200"/>
      <c r="I32" s="201"/>
      <c r="J32" s="202"/>
      <c r="K32" s="98"/>
      <c r="L32" s="98"/>
      <c r="M32" s="201"/>
      <c r="N32" s="203"/>
      <c r="O32" s="202"/>
      <c r="P32" s="201"/>
      <c r="Q32" s="202"/>
      <c r="R32" s="115"/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8"/>
      <c r="B33" s="199"/>
      <c r="C33" s="199"/>
      <c r="D33" s="199"/>
      <c r="E33" s="199"/>
      <c r="F33" s="199"/>
      <c r="G33" s="199"/>
      <c r="H33" s="200"/>
      <c r="I33" s="201"/>
      <c r="J33" s="202"/>
      <c r="K33" s="98"/>
      <c r="L33" s="98"/>
      <c r="M33" s="201"/>
      <c r="N33" s="203"/>
      <c r="O33" s="202"/>
      <c r="P33" s="201"/>
      <c r="Q33" s="202"/>
      <c r="R33" s="115"/>
      <c r="S33" s="140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8"/>
      <c r="B34" s="199"/>
      <c r="C34" s="199"/>
      <c r="D34" s="199"/>
      <c r="E34" s="199"/>
      <c r="F34" s="199"/>
      <c r="G34" s="199"/>
      <c r="H34" s="200"/>
      <c r="I34" s="201"/>
      <c r="J34" s="202"/>
      <c r="K34" s="98"/>
      <c r="L34" s="98"/>
      <c r="M34" s="201"/>
      <c r="N34" s="203"/>
      <c r="O34" s="202"/>
      <c r="P34" s="201"/>
      <c r="Q34" s="202"/>
      <c r="R34" s="115"/>
      <c r="S34" s="1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8"/>
      <c r="B35" s="199"/>
      <c r="C35" s="199"/>
      <c r="D35" s="199"/>
      <c r="E35" s="199"/>
      <c r="F35" s="199"/>
      <c r="G35" s="199"/>
      <c r="H35" s="200"/>
      <c r="I35" s="201"/>
      <c r="J35" s="202"/>
      <c r="K35" s="98"/>
      <c r="L35" s="98"/>
      <c r="M35" s="201"/>
      <c r="N35" s="203"/>
      <c r="O35" s="202"/>
      <c r="P35" s="201"/>
      <c r="Q35" s="202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8"/>
      <c r="B36" s="199"/>
      <c r="C36" s="199"/>
      <c r="D36" s="199"/>
      <c r="E36" s="199"/>
      <c r="F36" s="199"/>
      <c r="G36" s="199"/>
      <c r="H36" s="200"/>
      <c r="I36" s="201"/>
      <c r="J36" s="202"/>
      <c r="K36" s="98"/>
      <c r="L36" s="98"/>
      <c r="M36" s="201"/>
      <c r="N36" s="203"/>
      <c r="O36" s="202"/>
      <c r="P36" s="201"/>
      <c r="Q36" s="202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8"/>
      <c r="B37" s="199"/>
      <c r="C37" s="199"/>
      <c r="D37" s="199"/>
      <c r="E37" s="199"/>
      <c r="F37" s="199"/>
      <c r="G37" s="199"/>
      <c r="H37" s="200"/>
      <c r="I37" s="204"/>
      <c r="J37" s="205"/>
      <c r="K37" s="99"/>
      <c r="L37" s="100"/>
      <c r="M37" s="206"/>
      <c r="N37" s="207"/>
      <c r="O37" s="208"/>
      <c r="P37" s="206"/>
      <c r="Q37" s="208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8"/>
      <c r="B38" s="199"/>
      <c r="C38" s="199"/>
      <c r="D38" s="199"/>
      <c r="E38" s="199"/>
      <c r="F38" s="199"/>
      <c r="G38" s="199"/>
      <c r="H38" s="200"/>
      <c r="I38" s="204"/>
      <c r="J38" s="205"/>
      <c r="K38" s="99"/>
      <c r="L38" s="100"/>
      <c r="M38" s="206"/>
      <c r="N38" s="207"/>
      <c r="O38" s="208"/>
      <c r="P38" s="206"/>
      <c r="Q38" s="208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8"/>
      <c r="B39" s="199"/>
      <c r="C39" s="199"/>
      <c r="D39" s="199"/>
      <c r="E39" s="199"/>
      <c r="F39" s="199"/>
      <c r="G39" s="199"/>
      <c r="H39" s="200"/>
      <c r="I39" s="204"/>
      <c r="J39" s="205"/>
      <c r="K39" s="99"/>
      <c r="L39" s="100"/>
      <c r="M39" s="206"/>
      <c r="N39" s="207"/>
      <c r="O39" s="208"/>
      <c r="P39" s="206"/>
      <c r="Q39" s="208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8"/>
      <c r="B40" s="199"/>
      <c r="C40" s="199"/>
      <c r="D40" s="199"/>
      <c r="E40" s="199"/>
      <c r="F40" s="199"/>
      <c r="G40" s="199"/>
      <c r="H40" s="200"/>
      <c r="I40" s="204"/>
      <c r="J40" s="205"/>
      <c r="K40" s="99"/>
      <c r="L40" s="100"/>
      <c r="M40" s="206"/>
      <c r="N40" s="207"/>
      <c r="O40" s="208"/>
      <c r="P40" s="206"/>
      <c r="Q40" s="208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8"/>
      <c r="B41" s="199"/>
      <c r="C41" s="199"/>
      <c r="D41" s="199"/>
      <c r="E41" s="199"/>
      <c r="F41" s="199"/>
      <c r="G41" s="199"/>
      <c r="H41" s="200"/>
      <c r="I41" s="204"/>
      <c r="J41" s="205"/>
      <c r="K41" s="99"/>
      <c r="L41" s="100"/>
      <c r="M41" s="206"/>
      <c r="N41" s="207"/>
      <c r="O41" s="208"/>
      <c r="P41" s="206"/>
      <c r="Q41" s="208"/>
      <c r="R41" s="116"/>
      <c r="V41" s="15"/>
      <c r="W41" s="15"/>
      <c r="X41" s="15"/>
      <c r="Y41" s="15"/>
      <c r="Z41" s="15"/>
      <c r="AA41" s="15"/>
    </row>
    <row r="42" spans="1:28" ht="15.75" customHeight="1">
      <c r="A42" s="198"/>
      <c r="B42" s="199"/>
      <c r="C42" s="199"/>
      <c r="D42" s="199"/>
      <c r="E42" s="199"/>
      <c r="F42" s="199"/>
      <c r="G42" s="199"/>
      <c r="H42" s="200"/>
      <c r="I42" s="204"/>
      <c r="J42" s="205"/>
      <c r="K42" s="99"/>
      <c r="L42" s="100"/>
      <c r="M42" s="206"/>
      <c r="N42" s="207"/>
      <c r="O42" s="208"/>
      <c r="P42" s="206"/>
      <c r="Q42" s="208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9"/>
      <c r="B44" s="210"/>
      <c r="C44" s="210"/>
      <c r="D44" s="210"/>
      <c r="E44" s="210"/>
      <c r="F44" s="210"/>
      <c r="G44" s="210"/>
      <c r="H44" s="81"/>
      <c r="I44" s="211"/>
      <c r="J44" s="211"/>
      <c r="K44" s="211"/>
      <c r="L44" s="211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9" t="s">
        <v>332</v>
      </c>
      <c r="B45" s="210"/>
      <c r="C45" s="210"/>
      <c r="D45" s="210"/>
      <c r="E45" s="210"/>
      <c r="F45" s="210"/>
      <c r="G45" s="210"/>
      <c r="H45" s="81"/>
      <c r="I45" s="211">
        <v>3000</v>
      </c>
      <c r="J45" s="211"/>
      <c r="K45" s="211"/>
      <c r="L45" s="211"/>
      <c r="M45" s="80"/>
      <c r="N45" s="80"/>
      <c r="O45" s="80"/>
      <c r="P45" s="212">
        <f>(I44/2)+SUM(I45:L46)+SUM(R31:R42)+P24</f>
        <v>3000</v>
      </c>
      <c r="Q45" s="212"/>
      <c r="R45" s="213"/>
    </row>
    <row r="46" spans="1:28">
      <c r="A46" s="209"/>
      <c r="B46" s="210"/>
      <c r="C46" s="210"/>
      <c r="D46" s="210"/>
      <c r="E46" s="210"/>
      <c r="F46" s="210"/>
      <c r="G46" s="210"/>
      <c r="H46" s="81"/>
      <c r="I46" s="211"/>
      <c r="J46" s="211"/>
      <c r="K46" s="211"/>
      <c r="L46" s="211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2" t="s">
        <v>66</v>
      </c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4"/>
      <c r="S48" s="124">
        <f>SUM(Q50:R59)+SUM(K50:K53)+SUM(I56:L59)+SUM(D50:E54)+SUM(D56:E59)</f>
        <v>3100</v>
      </c>
      <c r="T48" t="s">
        <v>67</v>
      </c>
    </row>
    <row r="49" spans="1:21" s="59" customFormat="1">
      <c r="A49" s="214" t="s">
        <v>68</v>
      </c>
      <c r="B49" s="215"/>
      <c r="C49" s="215"/>
      <c r="D49" s="215" t="s">
        <v>69</v>
      </c>
      <c r="E49" s="215"/>
      <c r="F49" s="84"/>
      <c r="G49" s="216" t="s">
        <v>70</v>
      </c>
      <c r="H49" s="216"/>
      <c r="I49" s="216"/>
      <c r="J49" s="216"/>
      <c r="K49" s="86" t="s">
        <v>69</v>
      </c>
      <c r="M49" s="215" t="s">
        <v>71</v>
      </c>
      <c r="N49" s="215"/>
      <c r="O49" s="215"/>
      <c r="P49" s="215"/>
      <c r="Q49" s="215"/>
      <c r="R49" s="125" t="s">
        <v>69</v>
      </c>
      <c r="S49" s="126">
        <f>P45/S51</f>
        <v>1500</v>
      </c>
      <c r="T49" s="59" t="s">
        <v>72</v>
      </c>
    </row>
    <row r="50" spans="1:21" s="59" customFormat="1" ht="14.1" customHeight="1">
      <c r="A50" s="85"/>
      <c r="B50" s="142" t="s">
        <v>73</v>
      </c>
      <c r="C50" s="142"/>
      <c r="D50" s="217"/>
      <c r="E50" s="217"/>
      <c r="F50" s="16"/>
      <c r="G50" s="68"/>
      <c r="H50" s="142" t="s">
        <v>74</v>
      </c>
      <c r="I50" s="142"/>
      <c r="J50" s="142"/>
      <c r="K50" s="102">
        <v>800</v>
      </c>
      <c r="M50" s="16"/>
      <c r="N50" s="218" t="s">
        <v>75</v>
      </c>
      <c r="O50" s="218"/>
      <c r="P50" s="218"/>
      <c r="Q50" s="219"/>
      <c r="R50" s="220"/>
    </row>
    <row r="51" spans="1:21" s="59" customFormat="1" ht="14.1" customHeight="1">
      <c r="A51" s="85"/>
      <c r="B51" s="142" t="s">
        <v>76</v>
      </c>
      <c r="C51" s="142"/>
      <c r="D51" s="217"/>
      <c r="E51" s="217"/>
      <c r="F51" s="16"/>
      <c r="G51" s="68"/>
      <c r="H51" s="62" t="s">
        <v>77</v>
      </c>
      <c r="I51" s="62"/>
      <c r="K51" s="102"/>
      <c r="M51" s="16"/>
      <c r="N51" s="218" t="s">
        <v>78</v>
      </c>
      <c r="O51" s="218"/>
      <c r="P51" s="218"/>
      <c r="Q51" s="219"/>
      <c r="R51" s="220"/>
      <c r="S51" s="59">
        <f>COUNTA(A31:H42,D10)</f>
        <v>2</v>
      </c>
      <c r="U51" s="59" t="s">
        <v>79</v>
      </c>
    </row>
    <row r="52" spans="1:21" s="59" customFormat="1" ht="14.1" customHeight="1">
      <c r="A52" s="85"/>
      <c r="B52" s="142" t="s">
        <v>80</v>
      </c>
      <c r="C52" s="142"/>
      <c r="D52" s="217"/>
      <c r="E52" s="217"/>
      <c r="F52" s="16"/>
      <c r="G52" s="68"/>
      <c r="H52" s="62" t="s">
        <v>81</v>
      </c>
      <c r="I52" s="62"/>
      <c r="K52" s="102"/>
      <c r="M52" s="16"/>
      <c r="N52" s="218" t="s">
        <v>82</v>
      </c>
      <c r="O52" s="218"/>
      <c r="P52" s="218"/>
      <c r="Q52" s="219">
        <v>2000</v>
      </c>
      <c r="R52" s="220"/>
    </row>
    <row r="53" spans="1:21" s="59" customFormat="1" ht="14.1" customHeight="1">
      <c r="A53" s="85"/>
      <c r="B53" s="142" t="s">
        <v>83</v>
      </c>
      <c r="C53" s="142"/>
      <c r="D53" s="217"/>
      <c r="E53" s="217"/>
      <c r="F53" s="62"/>
      <c r="G53" s="62"/>
      <c r="H53" s="62" t="s">
        <v>83</v>
      </c>
      <c r="I53" s="62"/>
      <c r="K53" s="103"/>
      <c r="M53" s="16"/>
      <c r="N53" s="218" t="s">
        <v>84</v>
      </c>
      <c r="O53" s="218"/>
      <c r="P53" s="218"/>
      <c r="Q53" s="219"/>
      <c r="R53" s="220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1"/>
      <c r="K54" s="221"/>
      <c r="L54" s="16"/>
      <c r="M54" s="16"/>
      <c r="N54" s="218" t="s">
        <v>85</v>
      </c>
      <c r="O54" s="218"/>
      <c r="P54" s="218"/>
      <c r="Q54" s="219"/>
      <c r="R54" s="220"/>
    </row>
    <row r="55" spans="1:21" s="59" customFormat="1" ht="14.1" customHeight="1">
      <c r="A55" s="222" t="s">
        <v>86</v>
      </c>
      <c r="B55" s="223"/>
      <c r="C55" s="86"/>
      <c r="D55" s="223" t="s">
        <v>69</v>
      </c>
      <c r="E55" s="223"/>
      <c r="F55" s="87" t="s">
        <v>87</v>
      </c>
      <c r="G55" s="87"/>
      <c r="I55" s="223" t="s">
        <v>69</v>
      </c>
      <c r="J55" s="223"/>
      <c r="K55" s="223"/>
      <c r="L55" s="223"/>
      <c r="M55" s="16"/>
      <c r="N55" s="142" t="s">
        <v>88</v>
      </c>
      <c r="O55" s="142"/>
      <c r="P55" s="142"/>
      <c r="Q55" s="219"/>
      <c r="R55" s="220"/>
    </row>
    <row r="56" spans="1:21" s="59" customFormat="1" ht="14.1" customHeight="1">
      <c r="A56" s="85"/>
      <c r="B56" s="142" t="s">
        <v>73</v>
      </c>
      <c r="C56" s="142"/>
      <c r="D56" s="217"/>
      <c r="E56" s="217"/>
      <c r="F56" s="16"/>
      <c r="G56" s="142" t="s">
        <v>89</v>
      </c>
      <c r="H56" s="142"/>
      <c r="I56" s="224"/>
      <c r="J56" s="224"/>
      <c r="K56" s="224"/>
      <c r="L56" s="224"/>
      <c r="M56" s="16"/>
      <c r="N56" s="142" t="s">
        <v>90</v>
      </c>
      <c r="O56" s="142"/>
      <c r="P56" s="142"/>
      <c r="Q56" s="219"/>
      <c r="R56" s="220"/>
    </row>
    <row r="57" spans="1:21" s="59" customFormat="1" ht="14.1" customHeight="1">
      <c r="A57" s="85"/>
      <c r="B57" s="142" t="s">
        <v>80</v>
      </c>
      <c r="C57" s="142"/>
      <c r="D57" s="217"/>
      <c r="E57" s="217"/>
      <c r="F57" s="16"/>
      <c r="G57" s="142" t="s">
        <v>91</v>
      </c>
      <c r="H57" s="142"/>
      <c r="I57" s="224"/>
      <c r="J57" s="224"/>
      <c r="K57" s="224"/>
      <c r="L57" s="224"/>
      <c r="M57" s="16"/>
      <c r="N57" s="142" t="s">
        <v>92</v>
      </c>
      <c r="O57" s="142"/>
      <c r="P57" s="142"/>
      <c r="Q57" s="219"/>
      <c r="R57" s="220"/>
    </row>
    <row r="58" spans="1:21" s="59" customFormat="1" ht="14.1" customHeight="1">
      <c r="A58" s="85"/>
      <c r="B58" s="142" t="s">
        <v>93</v>
      </c>
      <c r="C58" s="142"/>
      <c r="D58" s="217"/>
      <c r="E58" s="217"/>
      <c r="F58" s="16"/>
      <c r="G58" s="142" t="s">
        <v>94</v>
      </c>
      <c r="H58" s="142"/>
      <c r="I58" s="224">
        <v>300</v>
      </c>
      <c r="J58" s="224"/>
      <c r="K58" s="224"/>
      <c r="L58" s="224"/>
      <c r="M58" s="16"/>
      <c r="N58" s="142" t="s">
        <v>83</v>
      </c>
      <c r="O58" s="142"/>
      <c r="P58" s="142"/>
      <c r="Q58" s="219"/>
      <c r="R58" s="220"/>
    </row>
    <row r="59" spans="1:21" s="59" customFormat="1" ht="14.1" customHeight="1">
      <c r="A59" s="85"/>
      <c r="B59" s="225" t="s">
        <v>95</v>
      </c>
      <c r="C59" s="225"/>
      <c r="D59" s="217"/>
      <c r="E59" s="217"/>
      <c r="F59" s="16"/>
      <c r="G59" s="142" t="s">
        <v>96</v>
      </c>
      <c r="H59" s="142"/>
      <c r="I59" s="224"/>
      <c r="J59" s="224"/>
      <c r="K59" s="224"/>
      <c r="L59" s="224"/>
      <c r="M59" s="62"/>
      <c r="N59" s="62"/>
      <c r="O59" s="62"/>
      <c r="P59" s="62"/>
      <c r="Q59" s="219"/>
      <c r="R59" s="220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6" t="s">
        <v>97</v>
      </c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8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9" t="s">
        <v>99</v>
      </c>
      <c r="C63" s="229"/>
      <c r="D63" s="229"/>
      <c r="E63" s="229"/>
      <c r="F63" s="636" t="s">
        <v>336</v>
      </c>
      <c r="G63" s="191"/>
      <c r="H63" s="191"/>
      <c r="I63" s="191"/>
      <c r="J63" s="16"/>
      <c r="K63" s="230" t="s">
        <v>100</v>
      </c>
      <c r="L63" s="230"/>
      <c r="M63" s="230"/>
      <c r="N63" s="191"/>
      <c r="O63" s="191"/>
      <c r="P63" s="191"/>
      <c r="Q63" s="128"/>
      <c r="R63" s="129"/>
    </row>
    <row r="64" spans="1:21" s="59" customFormat="1" ht="12.75" customHeight="1">
      <c r="A64" s="85"/>
      <c r="B64" s="225" t="s">
        <v>101</v>
      </c>
      <c r="C64" s="225"/>
      <c r="D64" s="225"/>
      <c r="E64" s="225"/>
      <c r="F64" s="191"/>
      <c r="G64" s="191"/>
      <c r="H64" s="191"/>
      <c r="I64" s="191"/>
      <c r="J64" s="16"/>
      <c r="K64" s="225" t="s">
        <v>102</v>
      </c>
      <c r="L64" s="225"/>
      <c r="M64" s="225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5" t="s">
        <v>103</v>
      </c>
      <c r="C65" s="225"/>
      <c r="D65" s="225"/>
      <c r="E65" s="225"/>
      <c r="F65" s="231"/>
      <c r="G65" s="231"/>
      <c r="H65" s="231"/>
      <c r="I65" s="231"/>
      <c r="J65" s="16"/>
      <c r="K65" s="225" t="s">
        <v>104</v>
      </c>
      <c r="L65" s="225"/>
      <c r="M65" s="225"/>
      <c r="N65" s="231"/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10" t="str">
        <f>G6</f>
        <v>AGELIR, HERMINA ALBAÑO</v>
      </c>
      <c r="D68" s="210"/>
      <c r="E68" s="210"/>
      <c r="F68" s="210"/>
      <c r="G68" s="210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2" t="s">
        <v>110</v>
      </c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4"/>
    </row>
    <row r="74" spans="1:19">
      <c r="A74" s="269" t="s">
        <v>337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2" t="s">
        <v>111</v>
      </c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4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5775</v>
      </c>
      <c r="J80" s="247"/>
      <c r="K80" s="247"/>
      <c r="L80" s="247"/>
      <c r="M80" s="246" t="s">
        <v>333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325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120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322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323</v>
      </c>
      <c r="O88" s="261"/>
      <c r="P88" s="261"/>
      <c r="Q88" s="261"/>
      <c r="R88" s="26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121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122</v>
      </c>
      <c r="B2" s="343"/>
      <c r="C2" s="343"/>
      <c r="D2" s="344"/>
      <c r="E2" s="345" t="s">
        <v>123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124</v>
      </c>
      <c r="AC2" s="383"/>
      <c r="AD2" s="383"/>
      <c r="AE2" s="384"/>
      <c r="AF2" s="382" t="s">
        <v>125</v>
      </c>
      <c r="AG2" s="383"/>
      <c r="AH2" s="383"/>
      <c r="AI2" s="384"/>
      <c r="AJ2" s="346" t="s">
        <v>126</v>
      </c>
      <c r="AK2" s="346"/>
      <c r="AL2" s="346"/>
      <c r="AM2" s="346"/>
      <c r="AN2" s="346"/>
      <c r="AO2" s="346"/>
      <c r="AP2" s="346"/>
      <c r="AQ2" s="346"/>
      <c r="AR2" s="347"/>
      <c r="AS2" s="345" t="s">
        <v>127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45401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4778</v>
      </c>
      <c r="AK3" s="376"/>
      <c r="AL3" s="376"/>
      <c r="AM3" s="376"/>
      <c r="AN3" s="376"/>
      <c r="AO3" s="376"/>
      <c r="AP3" s="376"/>
      <c r="AQ3" s="376"/>
      <c r="AR3" s="377"/>
      <c r="AS3" s="379" t="s">
        <v>128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129</v>
      </c>
      <c r="B5" s="356"/>
      <c r="C5" s="356"/>
      <c r="D5" s="356"/>
      <c r="E5" s="356"/>
      <c r="F5" s="356"/>
      <c r="G5" s="356"/>
      <c r="H5" s="356"/>
      <c r="I5" s="357"/>
      <c r="J5" s="355" t="s">
        <v>130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131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132</v>
      </c>
      <c r="B6" s="359"/>
      <c r="C6" s="359"/>
      <c r="D6" s="359"/>
      <c r="E6" s="359"/>
      <c r="F6" s="359"/>
      <c r="G6" s="359"/>
      <c r="H6" s="359"/>
      <c r="I6" s="360"/>
      <c r="J6" s="358" t="s">
        <v>133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134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135</v>
      </c>
      <c r="B7" s="356"/>
      <c r="C7" s="356"/>
      <c r="D7" s="356"/>
      <c r="E7" s="356"/>
      <c r="F7" s="356"/>
      <c r="G7" s="356"/>
      <c r="H7" s="356"/>
      <c r="I7" s="357"/>
      <c r="J7" s="355" t="s">
        <v>136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131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>AGELIR, HERMINA ALBAÑO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PATIENT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9468605191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137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138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139</v>
      </c>
      <c r="AI11" s="350"/>
      <c r="AJ11" s="351"/>
      <c r="AK11" s="388" t="s">
        <v>44</v>
      </c>
      <c r="AL11" s="389"/>
      <c r="AM11" s="390"/>
      <c r="AN11" s="391" t="s">
        <v>140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141</v>
      </c>
      <c r="B12" s="350"/>
      <c r="C12" s="350"/>
      <c r="D12" s="350"/>
      <c r="E12" s="351"/>
      <c r="F12" s="395" t="s">
        <v>142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143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69</v>
      </c>
      <c r="AI12" s="376"/>
      <c r="AJ12" s="377"/>
      <c r="AK12" s="378" t="str">
        <f>IF('UNIFIED INTAKE'!R10=0,"",'UNIFIED INTAKE'!R10)</f>
        <v>MALE</v>
      </c>
      <c r="AL12" s="376"/>
      <c r="AM12" s="376"/>
      <c r="AN12" s="484" t="s">
        <v>144</v>
      </c>
      <c r="AO12" s="425"/>
      <c r="AP12" s="425"/>
      <c r="AQ12" s="425"/>
      <c r="AR12" s="426"/>
      <c r="AS12" s="392" t="s">
        <v>145</v>
      </c>
      <c r="AT12" s="392"/>
      <c r="AU12" s="392"/>
      <c r="AV12" s="392"/>
      <c r="AW12" s="485"/>
      <c r="AX12" s="486" t="s">
        <v>146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AGELIR, RODOLFO BELLO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147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148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20107</v>
      </c>
      <c r="B15" s="405"/>
      <c r="C15" s="406"/>
      <c r="D15" s="400" t="str">
        <f>IF('UNIFIED INTAKE'!M12=0,"",'UNIFIED INTAKE'!M12)</f>
        <v>DAET, CAM.NORTE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149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150</v>
      </c>
      <c r="AH15" s="48"/>
      <c r="AI15" s="44"/>
      <c r="AJ15" s="48"/>
      <c r="AK15" s="44"/>
      <c r="AL15" s="44"/>
      <c r="AM15" s="410"/>
      <c r="AN15" s="410"/>
      <c r="AO15" s="409" t="s">
        <v>151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152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153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154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CALASGASAN, DAET, CAM.NORTE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CALASGASAN, DAET, CAM.NORTE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155</v>
      </c>
      <c r="AG17" s="418"/>
      <c r="AH17" s="418"/>
      <c r="AI17" s="418" t="s">
        <v>156</v>
      </c>
      <c r="AJ17" s="418"/>
      <c r="AK17" s="418"/>
      <c r="AL17" s="418"/>
      <c r="AM17" s="419" t="s">
        <v>157</v>
      </c>
      <c r="AN17" s="419"/>
      <c r="AO17" s="419"/>
      <c r="AP17" s="419"/>
      <c r="AQ17" s="37"/>
      <c r="AR17" s="418" t="s">
        <v>158</v>
      </c>
      <c r="AS17" s="418"/>
      <c r="AT17" s="418"/>
      <c r="AU17" s="419" t="s">
        <v>159</v>
      </c>
      <c r="AV17" s="419"/>
      <c r="AW17" s="419"/>
      <c r="AX17" s="419"/>
      <c r="AY17" s="419" t="s">
        <v>160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161</v>
      </c>
      <c r="B19" s="418"/>
      <c r="C19" s="422" t="s">
        <v>47</v>
      </c>
      <c r="D19" s="422"/>
      <c r="E19" s="422"/>
      <c r="F19" s="422"/>
      <c r="G19" s="422"/>
      <c r="H19" s="388" t="s">
        <v>162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163</v>
      </c>
      <c r="W19" s="422"/>
      <c r="X19" s="422"/>
      <c r="Y19" s="422"/>
      <c r="Z19" s="422"/>
      <c r="AA19" s="422"/>
      <c r="AB19" s="422"/>
      <c r="AC19" s="388" t="s">
        <v>164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165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166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167</v>
      </c>
      <c r="B22" s="426"/>
      <c r="C22" s="484" t="s">
        <v>168</v>
      </c>
      <c r="D22" s="425"/>
      <c r="E22" s="426"/>
      <c r="F22" s="484" t="s">
        <v>169</v>
      </c>
      <c r="G22" s="425"/>
      <c r="H22" s="425"/>
      <c r="I22" s="425"/>
      <c r="J22" s="426"/>
      <c r="K22" s="484" t="s">
        <v>170</v>
      </c>
      <c r="L22" s="425"/>
      <c r="M22" s="425"/>
      <c r="N22" s="425"/>
      <c r="O22" s="425"/>
      <c r="P22" s="425"/>
      <c r="Q22" s="426"/>
      <c r="R22" s="484" t="s">
        <v>171</v>
      </c>
      <c r="S22" s="425"/>
      <c r="T22" s="425"/>
      <c r="U22" s="426"/>
      <c r="V22" s="586" t="s">
        <v>172</v>
      </c>
      <c r="W22" s="587"/>
      <c r="X22" s="587"/>
      <c r="Y22" s="587"/>
      <c r="Z22" s="587"/>
      <c r="AA22" s="588"/>
      <c r="AB22" s="586" t="s">
        <v>173</v>
      </c>
      <c r="AC22" s="587"/>
      <c r="AD22" s="587"/>
      <c r="AE22" s="587"/>
      <c r="AF22" s="588"/>
      <c r="AG22" s="586" t="s">
        <v>174</v>
      </c>
      <c r="AH22" s="587"/>
      <c r="AI22" s="587"/>
      <c r="AJ22" s="587"/>
      <c r="AK22" s="587"/>
      <c r="AL22" s="588"/>
      <c r="AM22" s="586" t="s">
        <v>175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176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177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178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179</v>
      </c>
      <c r="L25" s="444"/>
      <c r="M25" s="444"/>
      <c r="N25" s="445"/>
      <c r="O25" s="446" t="s">
        <v>180</v>
      </c>
      <c r="P25" s="444"/>
      <c r="Q25" s="444"/>
      <c r="R25" s="444"/>
      <c r="S25" s="445"/>
      <c r="T25" s="446" t="s">
        <v>181</v>
      </c>
      <c r="U25" s="444"/>
      <c r="V25" s="444"/>
      <c r="W25" s="444"/>
      <c r="X25" s="444"/>
      <c r="Y25" s="444"/>
      <c r="Z25" s="444"/>
      <c r="AA25" s="445"/>
      <c r="AB25" s="446" t="s">
        <v>182</v>
      </c>
      <c r="AC25" s="444"/>
      <c r="AD25" s="444"/>
      <c r="AE25" s="444"/>
      <c r="AF25" s="444"/>
      <c r="AG25" s="444"/>
      <c r="AH25" s="444"/>
      <c r="AI25" s="445"/>
      <c r="AJ25" s="446" t="s">
        <v>183</v>
      </c>
      <c r="AK25" s="444"/>
      <c r="AL25" s="444"/>
      <c r="AM25" s="444"/>
      <c r="AN25" s="444"/>
      <c r="AO25" s="444"/>
      <c r="AP25" s="444"/>
      <c r="AQ25" s="445"/>
      <c r="AR25" s="446" t="s">
        <v>184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AGELIR, HERMINA ALBAÑO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M</v>
      </c>
      <c r="P26" s="452"/>
      <c r="Q26" s="452"/>
      <c r="R26" s="452"/>
      <c r="S26" s="453"/>
      <c r="T26" s="451" t="str">
        <f>IF('UNIFIED INTAKE'!L31=0,"",'UNIFIED INTAKE'!L31)</f>
        <v>WIFE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ELEM GRD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>NONE</v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>NONE</v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/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/>
      </c>
      <c r="P27" s="452"/>
      <c r="Q27" s="452"/>
      <c r="R27" s="452"/>
      <c r="S27" s="453"/>
      <c r="T27" s="451" t="str">
        <f>IF('UNIFIED INTAKE'!L32=0,"",'UNIFIED INTAKE'!L32)</f>
        <v/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/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/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/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/>
      </c>
      <c r="P28" s="452"/>
      <c r="Q28" s="452"/>
      <c r="R28" s="452"/>
      <c r="S28" s="453"/>
      <c r="T28" s="451" t="str">
        <f>IF('UNIFIED INTAKE'!L33=0,"",'UNIFIED INTAKE'!L33)</f>
        <v/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/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185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186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187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188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3000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COCONUT FARM</v>
      </c>
      <c r="B38" s="463"/>
      <c r="C38" s="463"/>
      <c r="D38" s="463"/>
      <c r="E38" s="463"/>
      <c r="F38" s="463"/>
      <c r="G38" s="463"/>
      <c r="H38" s="463"/>
      <c r="I38" s="464">
        <f>IF('UNIFIED INTAKE'!I45=0,"",'UNIFIED INTAKE'!I45)</f>
        <v>3000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189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190</v>
      </c>
      <c r="B41" s="356"/>
      <c r="C41" s="356"/>
      <c r="D41" s="356"/>
      <c r="E41" s="356"/>
      <c r="F41" s="356"/>
      <c r="G41" s="357"/>
      <c r="H41" s="343" t="s">
        <v>191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192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>
        <f>'UNIFIED INTAKE'!K50</f>
        <v>800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193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194</v>
      </c>
      <c r="Z43" s="42"/>
      <c r="AA43" s="42"/>
      <c r="AB43" s="42"/>
      <c r="AC43" s="42"/>
      <c r="AD43" s="42"/>
      <c r="AE43" s="42"/>
      <c r="AF43" s="42"/>
      <c r="AG43" s="480">
        <f>'UNIFIED INTAKE'!I57</f>
        <v>0</v>
      </c>
      <c r="AH43" s="480"/>
      <c r="AI43" s="480"/>
      <c r="AJ43" s="480"/>
      <c r="AK43" s="480"/>
      <c r="AL43" s="480"/>
      <c r="AM43" s="481"/>
      <c r="AN43" s="45"/>
      <c r="AO43" s="51" t="s">
        <v>195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>
        <f>'UNIFIED INTAKE'!I58</f>
        <v>300</v>
      </c>
      <c r="AH44" s="480"/>
      <c r="AI44" s="480"/>
      <c r="AJ44" s="480"/>
      <c r="AK44" s="480"/>
      <c r="AL44" s="480"/>
      <c r="AM44" s="481"/>
      <c r="AN44" s="45"/>
      <c r="AO44" s="50" t="s">
        <v>196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197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198</v>
      </c>
      <c r="B46" s="425"/>
      <c r="C46" s="425"/>
      <c r="D46" s="425"/>
      <c r="E46" s="425"/>
      <c r="F46" s="425"/>
      <c r="G46" s="426"/>
      <c r="H46" s="392" t="s">
        <v>199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200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201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2000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202</v>
      </c>
      <c r="B48" s="418"/>
      <c r="C48" s="418"/>
      <c r="D48" s="418"/>
      <c r="E48" s="418" t="s">
        <v>203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204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205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3000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206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207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208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209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210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211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212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213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214</v>
      </c>
      <c r="B58" s="508"/>
      <c r="C58" s="508"/>
      <c r="D58" s="509"/>
      <c r="E58" s="510" t="s">
        <v>215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216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217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218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219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220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221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222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223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224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225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226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227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228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229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230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231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232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233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234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235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236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237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238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239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240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241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242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243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244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236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245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246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247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248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249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250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251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252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253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254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255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256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253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257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258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259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260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253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261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262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263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253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264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265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253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266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267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268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269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270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253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271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272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 xml:space="preserve">THE PATIENT IS IN NEED OF MEDICAL ASSISTANCE FOR HIS LAB TEST TODAY  DUE TO HIS WITH HISTORY OF EASY FATIGABILTY, LUMBAR PAIN
HTN PATIENT . PATIENT LIVING WITH HER WIFE ONLY AND TRHEY ARE 2 IN THE HH.  RELY TO THE COCONUT FARMING. NO OTHER SOURCE OF INCOME. ASSISTANCE IS ASKED IN THIS OFFICE. ASSESSED ANC CLASSIFED AS C3. 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>JONATHAN P. TEOPE, RSW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273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274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275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276</v>
      </c>
      <c r="C2" s="597">
        <f>IF('UNIFIED INTAKE'!Q3=0,"",'UNIFIED INTAKE'!Q3)</f>
        <v>4778</v>
      </c>
      <c r="D2" s="598"/>
      <c r="E2" s="598"/>
      <c r="M2" s="2" t="s">
        <v>277</v>
      </c>
      <c r="N2" s="10">
        <f>IF('UNIFIED INTAKE'!F5=0,"",'UNIFIED INTAKE'!F5)</f>
        <v>45401</v>
      </c>
    </row>
    <row r="3" spans="1:14" ht="18.75">
      <c r="B3" s="2" t="s">
        <v>278</v>
      </c>
      <c r="C3" s="599" t="str">
        <f>IF('UNIFIED INTAKE'!D3=0,"",'UNIFIED INTAKE'!D3)</f>
        <v/>
      </c>
      <c r="D3" s="599"/>
      <c r="E3" s="599"/>
      <c r="M3" s="2" t="s">
        <v>279</v>
      </c>
      <c r="N3" s="28">
        <f>IF('UNIFIED INTAKE'!R5=0,"",'UNIFIED INTAKE'!R5)</f>
        <v>0.41527777777777802</v>
      </c>
    </row>
    <row r="4" spans="1:14" ht="18.75">
      <c r="A4" s="3" t="s">
        <v>280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281</v>
      </c>
      <c r="B6" s="4"/>
      <c r="C6" s="600" t="str">
        <f>IF('UNIFIED INTAKE'!D10=0,"",'UNIFIED INTAKE'!D10)</f>
        <v>AGELIR, RODOLFO BELLO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282</v>
      </c>
      <c r="N6" s="6" t="str">
        <f>IF('UNIFIED INTAKE'!R10=0,"",'UNIFIED INTAKE'!R10)</f>
        <v>MALE</v>
      </c>
    </row>
    <row r="7" spans="1:14" ht="18.75">
      <c r="A7" s="4" t="s">
        <v>283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284</v>
      </c>
      <c r="B8" s="4"/>
      <c r="C8" s="7"/>
      <c r="D8" s="8"/>
      <c r="E8" s="9" t="s">
        <v>285</v>
      </c>
      <c r="F8" s="601">
        <f>IF('UNIFIED INTAKE'!G12=0,"",'UNIFIED INTAKE'!G12)</f>
        <v>69</v>
      </c>
      <c r="G8" s="601"/>
      <c r="H8" s="601"/>
      <c r="I8" s="601"/>
      <c r="J8" s="602" t="s">
        <v>286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287</v>
      </c>
      <c r="B9" s="4"/>
      <c r="C9" s="604">
        <f>IF('UNIFIED INTAKE'!A12=0,"",'UNIFIED INTAKE'!A12)</f>
        <v>20107</v>
      </c>
      <c r="D9" s="604"/>
      <c r="E9" s="604"/>
      <c r="F9" s="604"/>
      <c r="G9" s="604"/>
      <c r="H9" s="604"/>
      <c r="I9" s="605" t="s">
        <v>288</v>
      </c>
      <c r="J9" s="605"/>
      <c r="K9" s="606" t="str">
        <f>IF('UNIFIED INTAKE'!M12=0,"",'UNIFIED INTAKE'!M12)</f>
        <v>DAET, CAM.NORTE</v>
      </c>
      <c r="L9" s="606"/>
      <c r="M9" s="606"/>
      <c r="N9" s="606"/>
    </row>
    <row r="10" spans="1:14" ht="18.75">
      <c r="A10" s="4" t="s">
        <v>289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290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291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292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293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294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295</v>
      </c>
      <c r="L15" s="610"/>
      <c r="M15" s="610"/>
      <c r="N15" s="11"/>
    </row>
    <row r="16" spans="1:14" ht="18.75">
      <c r="A16" s="4" t="s">
        <v>296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297</v>
      </c>
      <c r="D19" s="611" t="s">
        <v>49</v>
      </c>
      <c r="E19" s="611"/>
      <c r="F19" s="12" t="s">
        <v>298</v>
      </c>
      <c r="G19" s="611" t="s">
        <v>299</v>
      </c>
      <c r="H19" s="611"/>
      <c r="I19" s="612" t="s">
        <v>289</v>
      </c>
      <c r="J19" s="612"/>
      <c r="K19" s="612"/>
      <c r="L19" s="612"/>
      <c r="M19" s="12" t="s">
        <v>290</v>
      </c>
      <c r="N19" s="12" t="s">
        <v>300</v>
      </c>
    </row>
    <row r="20" spans="1:14">
      <c r="A20" s="613" t="str">
        <f>IF('UNIFIED INTAKE'!A31=0,"",'UNIFIED INTAKE'!A31)</f>
        <v>AGELIR, HERMINA ALBAÑO</v>
      </c>
      <c r="B20" s="614"/>
      <c r="C20" s="13" t="str">
        <f>IF('UNIFIED INTAKE'!L31=0,"",'UNIFIED INTAKE'!L31)</f>
        <v>WIFE</v>
      </c>
      <c r="D20" s="613" t="str">
        <f>IF('UNIFIED INTAKE'!S31=0,"",'UNIFIED INTAKE'!S31)</f>
        <v/>
      </c>
      <c r="E20" s="614"/>
      <c r="F20" s="13" t="str">
        <f>IF('UNIFIED INTAKE'!I31=0,"",'UNIFIED INTAKE'!I31)</f>
        <v>F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 GRD</v>
      </c>
      <c r="J20" s="615"/>
      <c r="K20" s="615"/>
      <c r="L20" s="614"/>
      <c r="M20" s="13" t="str">
        <f>IF('UNIFIED INTAKE'!P31=0,"",'UNIFIED INTAKE'!P31)</f>
        <v>NONE</v>
      </c>
      <c r="N20" s="30" t="str">
        <f>IF('UNIFIED INTAKE'!R31=0,"",'UNIFIED INTAKE'!R31)</f>
        <v>NONE</v>
      </c>
    </row>
    <row r="21" spans="1:14">
      <c r="A21" s="613" t="str">
        <f>IF('UNIFIED INTAKE'!A32=0,"",'UNIFIED INTAKE'!A32)</f>
        <v/>
      </c>
      <c r="B21" s="614"/>
      <c r="C21" s="13" t="str">
        <f>IF('UNIFIED INTAKE'!L32=0,"",'UNIFIED INTAKE'!L32)</f>
        <v/>
      </c>
      <c r="D21" s="613" t="str">
        <f>IF('UNIFIED INTAKE'!S32=0,"",'UNIFIED INTAKE'!S32)</f>
        <v/>
      </c>
      <c r="E21" s="614"/>
      <c r="F21" s="13" t="str">
        <f>IF('UNIFIED INTAKE'!I32=0,"",'UNIFIED INTAKE'!I32)</f>
        <v/>
      </c>
      <c r="G21" s="613" t="str">
        <f>IF('UNIFIED INTAKE'!K32=0,"",'UNIFIED INTAKE'!K32)</f>
        <v/>
      </c>
      <c r="H21" s="614"/>
      <c r="I21" s="613" t="str">
        <f>IF('UNIFIED INTAKE'!M32=0,"",'UNIFIED INTAKE'!M32)</f>
        <v/>
      </c>
      <c r="J21" s="615"/>
      <c r="K21" s="615"/>
      <c r="L21" s="614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3" t="str">
        <f>IF('UNIFIED INTAKE'!A33=0,"",'UNIFIED INTAKE'!A33)</f>
        <v/>
      </c>
      <c r="B22" s="614"/>
      <c r="C22" s="13" t="str">
        <f>IF('UNIFIED INTAKE'!L33=0,"",'UNIFIED INTAKE'!L33)</f>
        <v/>
      </c>
      <c r="D22" s="613" t="str">
        <f>IF('UNIFIED INTAKE'!S33=0,"",'UNIFIED INTAKE'!S33)</f>
        <v/>
      </c>
      <c r="E22" s="614"/>
      <c r="F22" s="13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301</v>
      </c>
      <c r="F31" s="617"/>
      <c r="G31" s="617"/>
      <c r="H31" s="617"/>
      <c r="I31" s="617" t="s">
        <v>302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8" t="s">
        <v>303</v>
      </c>
      <c r="G32" s="618"/>
      <c r="I32" s="16"/>
      <c r="J32" t="s">
        <v>193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38" t="str">
        <f>IF('UNIFIED INTAKE'!D51=0,"",'UNIFIED INTAKE'!D51)</f>
        <v/>
      </c>
      <c r="E33" s="16"/>
      <c r="F33" t="s">
        <v>304</v>
      </c>
      <c r="I33" s="16"/>
      <c r="J33" t="s">
        <v>305</v>
      </c>
      <c r="L33" s="16"/>
      <c r="M33" t="s">
        <v>78</v>
      </c>
      <c r="N33" s="139" t="str">
        <f>IF('UNIFIED INTAKE'!Q51=0,"",'UNIFIED INTAKE'!Q51)</f>
        <v/>
      </c>
    </row>
    <row r="34" spans="1:14" ht="15.75">
      <c r="A34" s="16"/>
      <c r="B34" t="s">
        <v>80</v>
      </c>
      <c r="C34" s="138" t="str">
        <f>IF('UNIFIED INTAKE'!D52=0,"",'UNIFIED INTAKE'!D52)</f>
        <v/>
      </c>
      <c r="E34" s="16"/>
      <c r="F34" s="619" t="s">
        <v>306</v>
      </c>
      <c r="G34" s="619"/>
      <c r="I34" s="16"/>
      <c r="J34" t="s">
        <v>196</v>
      </c>
      <c r="L34" s="16"/>
      <c r="M34" t="s">
        <v>82</v>
      </c>
      <c r="N34" s="139">
        <f>IF('UNIFIED INTAKE'!Q52=0,"",'UNIFIED INTAKE'!Q52)</f>
        <v>2000</v>
      </c>
    </row>
    <row r="35" spans="1:14" ht="15.75">
      <c r="A35" s="16"/>
      <c r="B35" t="s">
        <v>307</v>
      </c>
      <c r="C35" s="138" t="str">
        <f>IF('UNIFIED INTAKE'!D53=0,"",'UNIFIED INTAKE'!D53)</f>
        <v/>
      </c>
      <c r="I35" s="16"/>
      <c r="J35" t="s">
        <v>195</v>
      </c>
      <c r="L35" s="16"/>
      <c r="M35" t="s">
        <v>308</v>
      </c>
      <c r="N35" s="139" t="str">
        <f>IF('UNIFIED INTAKE'!Q53=0,"",'UNIFIED INTAKE'!Q53)</f>
        <v/>
      </c>
    </row>
    <row r="36" spans="1:14" ht="15.75">
      <c r="K36" s="22"/>
      <c r="L36" s="16"/>
      <c r="M36" t="s">
        <v>85</v>
      </c>
      <c r="N36" s="139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139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309</v>
      </c>
      <c r="N38" s="139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>
        <f>'UNIFIED INTAKE'!I57:L57</f>
        <v>0</v>
      </c>
      <c r="J39" s="620"/>
      <c r="L39" s="16"/>
      <c r="M39" t="s">
        <v>74</v>
      </c>
      <c r="N39" s="139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>
        <f>'UNIFIED INTAKE'!I58:L58</f>
        <v>300</v>
      </c>
      <c r="J40" s="620"/>
      <c r="L40" s="16"/>
      <c r="M40" t="s">
        <v>83</v>
      </c>
      <c r="N40" s="139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310</v>
      </c>
      <c r="G41" s="619"/>
      <c r="H41" s="619"/>
      <c r="I41" s="620">
        <f>'UNIFIED INTAKE'!I59:L59</f>
        <v>0</v>
      </c>
      <c r="J41" s="620"/>
      <c r="N41" s="139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311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COCONUT FARM</v>
      </c>
      <c r="B45" s="629"/>
      <c r="C45" s="629"/>
      <c r="D45" s="25"/>
      <c r="E45" s="630">
        <f>IF('UNIFIED INTAKE'!I45=0,"",'UNIFIED INTAKE'!I45)</f>
        <v>3000</v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/>
      </c>
      <c r="B46" s="629"/>
      <c r="C46" s="629"/>
      <c r="D46" s="25"/>
      <c r="E46" s="630" t="str">
        <f>IF('UNIFIED INTAKE'!I46=0,"",'UNIFIED INTAKE'!I46)</f>
        <v/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312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313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 xml:space="preserve">THE PATIENT IS IN NEED OF MEDICAL ASSISTANCE FOR HIS LAB TEST TODAY  DUE TO HIS WITH HISTORY OF EASY FATIGABILTY, LUMBAR PAIN
HTN PATIENT . PATIENT LIVING WITH HER WIFE ONLY AND TRHEY ARE 2 IN THE HH.  RELY TO THE COCONUT FARMING. NO OTHER SOURCE OF INCOME. ASSISTANCE IS ASKED IN THIS OFFICE. ASSESSED ANC CLASSIFED AS C3. 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314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>AGELIR, HERMINA ALBAÑO</v>
      </c>
      <c r="B55" s="622"/>
      <c r="C55" s="622"/>
      <c r="D55" s="622"/>
      <c r="E55" s="622"/>
      <c r="F55" s="622" t="str">
        <f>IF('UNIFIED INTAKE'!Q6=0,"",'UNIFIED INTAKE'!Q6)</f>
        <v>PATIENT</v>
      </c>
      <c r="G55" s="622"/>
      <c r="H55" s="622"/>
      <c r="I55" s="622"/>
      <c r="J55" s="622"/>
      <c r="K55" s="623">
        <f>IF('UNIFIED INTAKE'!Q7=0,"",'UNIFIED INTAKE'!Q7)</f>
        <v>9468605191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315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>JONATHAN P. TEOPE, RSW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316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317</v>
      </c>
    </row>
    <row r="2" spans="1:1" ht="19.5">
      <c r="A2" s="1" t="s">
        <v>41</v>
      </c>
    </row>
    <row r="3" spans="1:1" ht="19.5">
      <c r="A3" s="1" t="s">
        <v>318</v>
      </c>
    </row>
    <row r="4" spans="1:1" ht="19.5">
      <c r="A4" s="1" t="s">
        <v>319</v>
      </c>
    </row>
    <row r="5" spans="1:1" ht="19.5">
      <c r="A5" s="1" t="s">
        <v>320</v>
      </c>
    </row>
    <row r="6" spans="1:1" ht="19.5">
      <c r="A6" s="1" t="s">
        <v>321</v>
      </c>
    </row>
    <row r="7" spans="1:1" ht="19.5">
      <c r="A7" s="1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2024-04-19T02:02:24Z</cp:lastPrinted>
  <dcterms:created xsi:type="dcterms:W3CDTF">2021-01-18T06:35:00Z</dcterms:created>
  <dcterms:modified xsi:type="dcterms:W3CDTF">2024-04-19T02:11:44Z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