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EDICAL SOCIAL SERVICE\SOCIAL CASE STUDY REPORT\Social Case Study Report 2024\04 APRIL\"/>
    </mc:Choice>
  </mc:AlternateContent>
  <xr:revisionPtr revIDLastSave="0" documentId="13_ncr:1_{19844C3A-58C9-4EB6-AA3E-61336AB0A4EE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1" i="2" l="1"/>
  <c r="I44" i="2"/>
  <c r="E14" i="2" l="1"/>
  <c r="P45" i="2" l="1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<sst xmlns="http://schemas.openxmlformats.org/spreadsheetml/2006/main" count="463" uniqueCount="367">
  <si>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</si>
  <si>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</si>
  <si>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</si>
  <si>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</si>
  <si>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</si>
  <si>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</si>
  <si>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</si>
  <si>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</si>
  <si>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</si>
  <si>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</si>
  <si>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</si>
  <si>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</si>
  <si>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</si>
  <si>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</si>
  <si>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</si>
  <si>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</si>
  <si>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</si>
  <si>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</si>
  <si>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</si>
  <si>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</si>
  <si>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</si>
  <si>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</si>
  <si>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</si>
  <si>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</si>
  <si>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</si>
  <si>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</si>
  <si>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</si>
  <si>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</si>
  <si>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</si>
  <si>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</si>
  <si>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</si>
  <si>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</si>
  <si>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</si>
  <si>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</si>
  <si>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</si>
  <si>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</si>
  <si>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</si>
  <si>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</si>
  <si>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</si>
  <si>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</si>
  <si>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</si>
  <si>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</si>
  <si>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</si>
  <si>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</si>
  <si>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</si>
  <si>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</si>
  <si>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</si>
  <si>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</si>
  <si>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</si>
  <si>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</si>
  <si>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</si>
  <si>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</si>
  <si>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</si>
  <si>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</si>
  <si>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</si>
  <si>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</si>
  <si>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</si>
  <si>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</si>
  <si>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</si>
  <si>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</si>
  <si>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</si>
  <si>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</si>
  <si>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</si>
  <si>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</si>
  <si>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</si>
  <si>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</si>
  <si>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</si>
  <si>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</si>
  <si>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</si>
  <si>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</si>
  <si>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</si>
  <si>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</si>
  <si>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</si>
  <si>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</si>
  <si>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</si>
  <si>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</si>
  <si>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</si>
  <si>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</si>
  <si>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</si>
  <si>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</si>
  <si>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</si>
  <si>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</si>
  <si>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</si>
  <si>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</si>
  <si>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</si>
  <si>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</si>
  <si>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</si>
  <si>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</si>
  <si>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</si>
  <si>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</si>
  <si>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</si>
  <si>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</si>
  <si>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</si>
  <si>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</si>
  <si>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</si>
  <si>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</si>
  <si>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</si>
  <si>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</si>
  <si>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</si>
  <si>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</si>
  <si>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</si>
  <si>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</si>
  <si>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</si>
  <si>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</si>
  <si>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</si>
  <si>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</si>
  <si>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</si>
  <si>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</si>
  <si>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</si>
  <si>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</si>
  <si>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</si>
  <si>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</si>
  <si>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</si>
  <si>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</si>
  <si>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</si>
  <si>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</si>
  <si>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</si>
  <si>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</si>
  <si>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</si>
  <si>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</si>
  <si>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</si>
  <si>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</si>
  <si>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</si>
  <si>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</si>
  <si>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</si>
  <si>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</si>
  <si>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</si>
  <si>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</si>
  <si>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</si>
  <si>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</si>
  <si>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</si>
  <si>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</si>
  <si>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</si>
  <si>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</si>
  <si>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</si>
  <si>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</si>
  <si>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</si>
  <si>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</si>
  <si>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</si>
  <si>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</si>
  <si>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</si>
  <si>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</si>
  <si>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</si>
  <si>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</si>
  <si>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</si>
  <si>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</si>
  <si>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</si>
  <si>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</si>
  <si>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</si>
  <si>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</si>
  <si>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</si>
  <si>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</si>
  <si>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</si>
  <si>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</si>
  <si>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</si>
  <si>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</si>
  <si>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</si>
  <si>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</si>
  <si>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</si>
  <si>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</si>
  <si>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</si>
  <si>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</si>
  <si>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</si>
  <si>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</si>
  <si>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</si>
  <si>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</si>
  <si>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</si>
  <si>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</si>
  <si>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</si>
  <si>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</si>
  <si>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</si>
  <si>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</si>
  <si>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</si>
  <si>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</si>
  <si>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</si>
  <si>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</si>
  <si>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</si>
  <si>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</si>
  <si>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</si>
  <si>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</si>
  <si>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</si>
  <si>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</si>
  <si>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</si>
  <si>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</si>
  <si>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</si>
  <si>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</si>
  <si>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</si>
  <si>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</si>
  <si>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</si>
  <si>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</si>
  <si>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</si>
  <si>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</si>
  <si>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</si>
  <si>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</si>
  <si>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</si>
  <si>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</si>
  <si>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</si>
  <si>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</si>
  <si>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</si>
  <si>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</si>
  <si>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</si>
  <si>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</si>
  <si>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</si>
  <si>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</si>
  <si>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</si>
  <si>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</si>
  <si>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</si>
  <si>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</si>
  <si>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</si>
  <si>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</si>
  <si>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</si>
  <si>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</si>
  <si>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</si>
  <si>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</si>
  <si>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</si>
  <si>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</si>
  <si>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</si>
  <si>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</si>
  <si>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</si>
  <si>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</si>
  <si>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</si>
  <si>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</si>
  <si>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</si>
  <si>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</si>
  <si>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</si>
  <si>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</si>
  <si>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</si>
  <si>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</si>
  <si>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</si>
  <si>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</si>
  <si>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</si>
  <si>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</si>
  <si>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</si>
  <si>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</si>
  <si>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</si>
  <si>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</si>
  <si>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</si>
  <si>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</si>
  <si>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</si>
  <si>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</si>
  <si>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</si>
  <si>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</si>
  <si>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</si>
  <si>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</si>
  <si>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</si>
  <si>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</si>
  <si>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</si>
  <si>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</si>
  <si>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</si>
  <si>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</si>
  <si>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</si>
  <si>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</si>
  <si>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</si>
  <si>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</si>
  <si>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</si>
  <si>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</si>
  <si>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</si>
  <si>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</si>
  <si>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</si>
  <si>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</si>
  <si>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</si>
  <si>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</si>
  <si>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</si>
  <si>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</si>
  <si>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</si>
  <si>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</si>
  <si>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</si>
  <si>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</si>
  <si>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</si>
  <si>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</si>
  <si>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</si>
  <si>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</si>
  <si>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</si>
  <si>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</si>
  <si>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</si>
  <si>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</si>
  <si>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</si>
  <si>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</si>
  <si>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</si>
  <si>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</si>
  <si>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</si>
  <si>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</si>
  <si>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</si>
  <si>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</si>
  <si>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</si>
  <si>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</si>
  <si>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</si>
  <si>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</si>
  <si>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</si>
  <si>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</si>
  <si>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</si>
  <si>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</si>
  <si>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</si>
  <si>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</si>
  <si>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</si>
  <si>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</si>
  <si>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</si>
  <si>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</si>
  <si>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</si>
  <si>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</si>
  <si>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</si>
  <si>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</si>
  <si>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</si>
  <si>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</si>
  <si>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</si>
  <si>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</si>
  <si>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</si>
  <si>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</si>
  <si>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</si>
  <si>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</si>
  <si>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</si>
  <si>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</si>
  <si>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</si>
  <si>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</si>
  <si>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</si>
  <si>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</si>
  <si>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</si>
  <si>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</si>
  <si>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</si>
  <si>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</si>
  <si>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</si>
  <si>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ROMAN CATHOLIC </t>
  </si>
  <si>
    <t xml:space="preserve">MARRIED </t>
  </si>
  <si>
    <t xml:space="preserve">C  </t>
  </si>
  <si>
    <t>SPOUSE</t>
  </si>
  <si>
    <t>DAUGHTER</t>
  </si>
  <si>
    <t>INS</t>
  </si>
  <si>
    <t xml:space="preserve">Social Welfare Officer I </t>
  </si>
  <si>
    <t xml:space="preserve">Medical Specialist III </t>
  </si>
  <si>
    <t xml:space="preserve">MEDICAL </t>
  </si>
  <si>
    <t xml:space="preserve">MAIFIPP </t>
  </si>
  <si>
    <t>SON</t>
  </si>
  <si>
    <t xml:space="preserve">GRADE 7 </t>
  </si>
  <si>
    <t>LANDING, TAGKAWAYAN, QUEZON</t>
  </si>
  <si>
    <t xml:space="preserve">MALE </t>
  </si>
  <si>
    <t xml:space="preserve"> TAGKAWAYAN, QUEZON</t>
  </si>
  <si>
    <t xml:space="preserve">ALBAY, PACITA </t>
  </si>
  <si>
    <t>ALBAY, IRISH</t>
  </si>
  <si>
    <t>ALBAY, IVAN</t>
  </si>
  <si>
    <t xml:space="preserve">ALBAY, ASHLEY </t>
  </si>
  <si>
    <t xml:space="preserve">ALBAY, JORDAN </t>
  </si>
  <si>
    <t xml:space="preserve">ALBAY, AARON </t>
  </si>
  <si>
    <t>S</t>
  </si>
  <si>
    <t xml:space="preserve"> C </t>
  </si>
  <si>
    <t xml:space="preserve">GRADE 4 </t>
  </si>
  <si>
    <t xml:space="preserve">GRADE 12 </t>
  </si>
  <si>
    <t xml:space="preserve">GRADE 9 </t>
  </si>
  <si>
    <t xml:space="preserve">GRADE 2 </t>
  </si>
  <si>
    <t xml:space="preserve">JETMATIC PUMP </t>
  </si>
  <si>
    <t>CKD</t>
  </si>
  <si>
    <t>ALBAY, ELISEO CAÑAVERAL</t>
  </si>
  <si>
    <t xml:space="preserve">HOSPITALIZATION/ HD BILL </t>
  </si>
  <si>
    <t>YES</t>
  </si>
  <si>
    <t>CCT (WIFE)</t>
  </si>
  <si>
    <t>HIGH SCHOOL LEVEL</t>
  </si>
  <si>
    <t>2024-03-0022</t>
  </si>
  <si>
    <t>ADMITTING DIAGNOSIS</t>
  </si>
  <si>
    <t>ANEMIA OF CHRONIC DISEASE; END STAGE RENAL DISEASE SEC TO DIABETIC KIDNEY DISEASE</t>
  </si>
  <si>
    <t>CONFINEMENT</t>
  </si>
  <si>
    <t>ALBAY, PACITA DE GUZMAN</t>
  </si>
  <si>
    <t>COCONUT FARMER</t>
  </si>
  <si>
    <t>ELEM LEVEL</t>
  </si>
  <si>
    <t>CKD CHF</t>
  </si>
  <si>
    <r>
      <t xml:space="preserve">PATIENT IS CURRENTLY RE-ADMITTED IN MEDICAL WARD AND HIS ADMITTING DIAGNOSIS IS A CKD CHF. HE WAS CONFINED AT BRGHGMC LAST MARCH 3, 2024.  THE PATIENT HAS BEEN SUFFERING FROM KIDNEY DISEASE FOR ALMOST 3 YEARS. SINCE THEN, HE ALSO STOPPED FROM TAKING HIS MAINTENANCE MEDICATION DUE TO FINANCIAL CONSTRAINTS. ADDITIONAL BURDEN WAS PATIENTS' SPOUSE IS ALSO SUFFERING FROM LOW BLOOD. THE HH HAS 7 MEMBERS. ALL THEIR 5 CHILDREN ARE IN-SCHOOL ALSO. PATIENT IS A PHIC MEMBER CATEGORIZED AS NHTS PR WITH PIN  082016198192. *READMITTED PATIENT RETRIEVE INTERVIEW LAST MARCH BY MS ARRIOLA THUS, HE IS ASSESSED AND CLASSIFIED AS PHIC SERVICE-C3 </t>
    </r>
    <r>
      <rPr>
        <i/>
        <sz val="11"/>
        <rFont val="Times New Roman"/>
        <family val="1"/>
      </rPr>
      <t>*RETRIEVED PREVIOUS UIS</t>
    </r>
  </si>
  <si>
    <t>MEDICAL SUPPLIES</t>
  </si>
  <si>
    <t>HD BILL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</si>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</sst>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12"/>
      <color rgb="FFFF0000"/>
      <name val="Calibri"/>
      <family val="2"/>
    </font>
    <font>
      <u/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40" fillId="0" borderId="8" xfId="0" applyFont="1" applyBorder="1" applyAlignment="1" applyProtection="1">
      <alignment horizontal="center" vertical="center" wrapText="1" shrinkToFit="1"/>
      <protection locked="0"/>
    </xf>
    <xf numFmtId="0" fontId="40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5" borderId="7" xfId="0" applyFont="1" applyFill="1" applyBorder="1" applyAlignment="1">
      <alignment horizontal="left" vertical="center" wrapText="1" shrinkToFit="1"/>
    </xf>
    <xf numFmtId="0" fontId="2" fillId="5" borderId="8" xfId="0" applyFont="1" applyFill="1" applyBorder="1" applyAlignment="1">
      <alignment horizontal="left" vertical="center" wrapText="1" shrinkToFit="1"/>
    </xf>
    <xf numFmtId="0" fontId="2" fillId="5" borderId="29" xfId="0" applyFont="1" applyFill="1" applyBorder="1" applyAlignment="1">
      <alignment horizontal="left" vertical="center" wrapText="1" shrinkToFit="1"/>
    </xf>
    <xf numFmtId="0" fontId="2" fillId="5" borderId="11" xfId="0" applyFont="1" applyFill="1" applyBorder="1" applyAlignment="1">
      <alignment horizontal="left" vertical="center" wrapText="1" shrinkToFit="1"/>
    </xf>
    <xf numFmtId="0" fontId="2" fillId="5" borderId="0" xfId="0" applyFont="1" applyFill="1" applyAlignment="1">
      <alignment horizontal="left" vertical="center" wrapText="1" shrinkToFit="1"/>
    </xf>
    <xf numFmtId="0" fontId="2" fillId="5" borderId="15" xfId="0" applyFont="1" applyFill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62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3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63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63" fillId="0" borderId="58" xfId="0" applyFont="1" applyBorder="1" applyAlignment="1" applyProtection="1">
      <alignment horizontal="left" vertical="top" wrapText="1"/>
      <protection locked="0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0" t="s">
        <v>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201" t="s">
        <v>260</v>
      </c>
      <c r="B3" s="201"/>
      <c r="C3" s="201"/>
      <c r="D3" s="203">
        <v>82016198192</v>
      </c>
      <c r="E3" s="203"/>
      <c r="F3" s="203"/>
      <c r="G3" s="203"/>
      <c r="H3" s="203"/>
      <c r="I3" s="203"/>
      <c r="J3" s="203"/>
      <c r="K3" s="79"/>
      <c r="L3" s="79"/>
      <c r="M3" s="8"/>
      <c r="N3" s="8"/>
      <c r="O3" s="8"/>
      <c r="P3" s="9" t="s">
        <v>262</v>
      </c>
      <c r="Q3" s="204">
        <v>186207</v>
      </c>
      <c r="R3" s="20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9" t="s">
        <v>263</v>
      </c>
      <c r="B5" s="220"/>
      <c r="C5" s="220"/>
      <c r="D5" s="220"/>
      <c r="E5" s="220"/>
      <c r="F5" s="205">
        <v>45398</v>
      </c>
      <c r="G5" s="205"/>
      <c r="H5" s="205"/>
      <c r="I5" s="205"/>
      <c r="J5" s="205"/>
      <c r="K5" s="205"/>
      <c r="L5" s="202" t="s">
        <v>266</v>
      </c>
      <c r="M5" s="202"/>
      <c r="N5" s="202"/>
      <c r="O5" s="202"/>
      <c r="P5" s="202"/>
      <c r="Q5" s="202"/>
      <c r="R5" s="28">
        <v>0.39236111111111099</v>
      </c>
    </row>
    <row r="6" spans="1:18" ht="15" customHeight="1">
      <c r="A6" s="206" t="s">
        <v>264</v>
      </c>
      <c r="B6" s="207"/>
      <c r="C6" s="207"/>
      <c r="D6" s="207"/>
      <c r="E6" s="207"/>
      <c r="F6" s="207"/>
      <c r="G6" s="288" t="s">
        <v>359</v>
      </c>
      <c r="H6" s="288"/>
      <c r="I6" s="288"/>
      <c r="J6" s="288"/>
      <c r="K6" s="288"/>
      <c r="L6" s="288"/>
      <c r="M6" s="218" t="s">
        <v>267</v>
      </c>
      <c r="N6" s="218"/>
      <c r="O6" s="218"/>
      <c r="P6" s="218"/>
      <c r="Q6" s="216" t="s">
        <v>324</v>
      </c>
      <c r="R6" s="217"/>
    </row>
    <row r="7" spans="1:18" ht="15" customHeight="1">
      <c r="A7" s="206" t="s">
        <v>265</v>
      </c>
      <c r="B7" s="207"/>
      <c r="C7" s="207"/>
      <c r="D7" s="213" t="s">
        <v>333</v>
      </c>
      <c r="E7" s="213"/>
      <c r="F7" s="213"/>
      <c r="G7" s="213"/>
      <c r="H7" s="213"/>
      <c r="I7" s="213"/>
      <c r="J7" s="213"/>
      <c r="K7" s="213"/>
      <c r="L7" s="213"/>
      <c r="M7" s="221" t="s">
        <v>268</v>
      </c>
      <c r="N7" s="221"/>
      <c r="O7" s="221"/>
      <c r="P7" s="221"/>
      <c r="Q7" s="222">
        <v>9312146786</v>
      </c>
      <c r="R7" s="223"/>
    </row>
    <row r="8" spans="1:18" ht="6" customHeight="1" thickBot="1">
      <c r="A8" s="299"/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81"/>
      <c r="N8" s="300"/>
      <c r="O8" s="300"/>
      <c r="P8" s="300"/>
      <c r="Q8" s="300"/>
      <c r="R8" s="301"/>
    </row>
    <row r="9" spans="1:18" ht="12" customHeight="1" thickBot="1">
      <c r="A9" s="184" t="s">
        <v>269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>
      <c r="A10" s="224" t="s">
        <v>4</v>
      </c>
      <c r="B10" s="225"/>
      <c r="C10" s="225"/>
      <c r="D10" s="302" t="s">
        <v>350</v>
      </c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89"/>
      <c r="R10" s="27" t="s">
        <v>334</v>
      </c>
    </row>
    <row r="11" spans="1:18" s="87" customFormat="1" ht="11.25" customHeight="1">
      <c r="A11" s="237" t="s">
        <v>270</v>
      </c>
      <c r="B11" s="287"/>
      <c r="C11" s="287"/>
      <c r="D11" s="238" t="s">
        <v>271</v>
      </c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102"/>
      <c r="R11" s="90" t="s">
        <v>295</v>
      </c>
    </row>
    <row r="12" spans="1:18" ht="18.75" customHeight="1">
      <c r="A12" s="209">
        <v>24272</v>
      </c>
      <c r="B12" s="210"/>
      <c r="C12" s="210"/>
      <c r="D12" s="210"/>
      <c r="E12" s="103"/>
      <c r="F12" s="80"/>
      <c r="G12" s="215">
        <f ca="1">IF(DATEDIF(A12,NOW(),"y")&gt;120,"",DATEDIF(A12,NOW(),"y"))</f>
        <v>57</v>
      </c>
      <c r="H12" s="215"/>
      <c r="I12" s="215"/>
      <c r="J12" s="215"/>
      <c r="K12" s="80"/>
      <c r="L12" s="80"/>
      <c r="M12" s="229" t="s">
        <v>335</v>
      </c>
      <c r="N12" s="229"/>
      <c r="O12" s="229"/>
      <c r="P12" s="229"/>
      <c r="Q12" s="229"/>
      <c r="R12" s="230"/>
    </row>
    <row r="13" spans="1:18" ht="12" customHeight="1">
      <c r="A13" s="231" t="s">
        <v>272</v>
      </c>
      <c r="B13" s="232"/>
      <c r="C13" s="232"/>
      <c r="D13" s="232"/>
      <c r="E13" s="102"/>
      <c r="F13" s="104"/>
      <c r="G13" s="233" t="s">
        <v>273</v>
      </c>
      <c r="H13" s="233"/>
      <c r="I13" s="233"/>
      <c r="J13" s="233"/>
      <c r="K13" s="102"/>
      <c r="L13" s="104"/>
      <c r="M13" s="232" t="s">
        <v>7</v>
      </c>
      <c r="N13" s="232"/>
      <c r="O13" s="232"/>
      <c r="P13" s="232"/>
      <c r="Q13" s="232"/>
      <c r="R13" s="234"/>
    </row>
    <row r="14" spans="1:18" ht="18" customHeight="1">
      <c r="A14" s="226" t="s">
        <v>8</v>
      </c>
      <c r="B14" s="227"/>
      <c r="C14" s="227"/>
      <c r="D14" s="227"/>
      <c r="E14" s="229" t="str">
        <f>+D7</f>
        <v>LANDING, TAGKAWAYAN, QUEZON</v>
      </c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30"/>
    </row>
    <row r="15" spans="1:18" s="88" customFormat="1" ht="9.75" customHeight="1">
      <c r="A15" s="211" t="s">
        <v>274</v>
      </c>
      <c r="B15" s="212"/>
      <c r="C15" s="212"/>
      <c r="D15" s="212"/>
      <c r="E15" s="305" t="s">
        <v>9</v>
      </c>
      <c r="F15" s="305"/>
      <c r="G15" s="305"/>
      <c r="H15" s="305"/>
      <c r="I15" s="305"/>
      <c r="J15" s="305"/>
      <c r="K15" s="305"/>
      <c r="L15" s="305"/>
      <c r="M15" s="305"/>
      <c r="N15" s="305"/>
      <c r="O15" s="305"/>
      <c r="P15" s="305"/>
      <c r="Q15" s="305"/>
      <c r="R15" s="306"/>
    </row>
    <row r="16" spans="1:18" ht="15.75" customHeight="1">
      <c r="A16" s="226" t="s">
        <v>10</v>
      </c>
      <c r="B16" s="227"/>
      <c r="C16" s="227"/>
      <c r="D16" s="227"/>
      <c r="E16" s="307" t="str">
        <f>E14</f>
        <v>LANDING, TAGKAWAYAN, QUEZON</v>
      </c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8"/>
    </row>
    <row r="17" spans="1:28" s="88" customFormat="1" ht="13.5" customHeight="1">
      <c r="A17" s="211" t="s">
        <v>275</v>
      </c>
      <c r="B17" s="212"/>
      <c r="C17" s="212"/>
      <c r="D17" s="212"/>
      <c r="E17" s="305" t="s">
        <v>9</v>
      </c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6"/>
    </row>
    <row r="18" spans="1:28">
      <c r="A18" s="303" t="s">
        <v>11</v>
      </c>
      <c r="B18" s="221"/>
      <c r="C18" s="221"/>
      <c r="D18" s="80"/>
      <c r="E18" s="80" t="s">
        <v>158</v>
      </c>
      <c r="F18" s="80"/>
      <c r="G18" s="80" t="s">
        <v>159</v>
      </c>
      <c r="H18" s="80"/>
      <c r="I18" s="80"/>
      <c r="J18" s="236" t="s">
        <v>276</v>
      </c>
      <c r="K18" s="236"/>
      <c r="L18" s="80"/>
      <c r="M18" s="80"/>
      <c r="N18" s="80"/>
      <c r="O18" s="80"/>
      <c r="P18" s="80" t="s">
        <v>160</v>
      </c>
      <c r="Q18" s="213"/>
      <c r="R18" s="214"/>
    </row>
    <row r="19" spans="1:28" ht="13.5" customHeight="1">
      <c r="A19" s="303" t="s">
        <v>277</v>
      </c>
      <c r="B19" s="221"/>
      <c r="C19" s="221"/>
      <c r="D19" s="213" t="s">
        <v>321</v>
      </c>
      <c r="E19" s="213"/>
      <c r="F19" s="213"/>
      <c r="G19" s="213"/>
      <c r="H19" s="80"/>
      <c r="I19" s="80"/>
      <c r="J19" s="80"/>
      <c r="K19" s="236" t="s">
        <v>278</v>
      </c>
      <c r="L19" s="236"/>
      <c r="M19" s="236"/>
      <c r="N19" s="262" t="s">
        <v>305</v>
      </c>
      <c r="O19" s="262"/>
      <c r="P19" s="262"/>
      <c r="Q19" s="262"/>
      <c r="R19" s="304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6" t="s">
        <v>282</v>
      </c>
      <c r="B21" s="227"/>
      <c r="C21" s="227"/>
      <c r="D21" s="227"/>
      <c r="E21" s="227"/>
      <c r="F21" s="236"/>
      <c r="G21" s="208" t="s">
        <v>153</v>
      </c>
      <c r="H21" s="208"/>
      <c r="I21" s="80"/>
      <c r="J21" s="208" t="s">
        <v>279</v>
      </c>
      <c r="K21" s="208"/>
      <c r="L21" s="228" t="s">
        <v>280</v>
      </c>
      <c r="M21" s="228"/>
      <c r="N21" s="107"/>
      <c r="O21" s="239"/>
      <c r="P21" s="208" t="s">
        <v>281</v>
      </c>
      <c r="Q21" s="239"/>
      <c r="R21" s="240" t="s">
        <v>154</v>
      </c>
    </row>
    <row r="22" spans="1:28" ht="10.5" customHeight="1">
      <c r="A22" s="237" t="s">
        <v>283</v>
      </c>
      <c r="B22" s="238"/>
      <c r="C22" s="238"/>
      <c r="D22" s="238"/>
      <c r="E22" s="238"/>
      <c r="F22" s="236"/>
      <c r="G22" s="208"/>
      <c r="H22" s="208"/>
      <c r="I22" s="80"/>
      <c r="J22" s="208"/>
      <c r="K22" s="208"/>
      <c r="L22" s="228"/>
      <c r="M22" s="228"/>
      <c r="N22" s="108"/>
      <c r="O22" s="239"/>
      <c r="P22" s="208"/>
      <c r="Q22" s="239"/>
      <c r="R22" s="240"/>
    </row>
    <row r="23" spans="1:28" ht="1.5" customHeight="1">
      <c r="A23" s="93"/>
      <c r="B23" s="109"/>
      <c r="C23" s="109"/>
      <c r="D23" s="109"/>
      <c r="E23" s="109"/>
      <c r="F23" s="80"/>
      <c r="G23" s="208"/>
      <c r="H23" s="20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6" t="s">
        <v>284</v>
      </c>
      <c r="B24" s="236"/>
      <c r="C24" s="236"/>
      <c r="D24" s="235"/>
      <c r="E24" s="235"/>
      <c r="F24" s="235"/>
      <c r="G24" s="235"/>
      <c r="H24" s="235"/>
      <c r="I24" s="235"/>
      <c r="J24" s="235"/>
      <c r="K24" s="241" t="s">
        <v>285</v>
      </c>
      <c r="L24" s="241"/>
      <c r="M24" s="241"/>
      <c r="N24" s="241"/>
      <c r="O24" s="241"/>
      <c r="P24" s="242"/>
      <c r="Q24" s="242"/>
      <c r="R24" s="243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7" t="s">
        <v>259</v>
      </c>
      <c r="Q26" s="197"/>
      <c r="R26" s="76" t="s">
        <v>254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>
      <c r="A28" s="184" t="s">
        <v>235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>
      <c r="A29" s="295" t="s">
        <v>18</v>
      </c>
      <c r="B29" s="296"/>
      <c r="C29" s="296"/>
      <c r="D29" s="296"/>
      <c r="E29" s="296"/>
      <c r="F29" s="296"/>
      <c r="G29" s="296"/>
      <c r="H29" s="297"/>
      <c r="I29" s="187" t="s">
        <v>15</v>
      </c>
      <c r="J29" s="188"/>
      <c r="K29" s="289" t="s">
        <v>11</v>
      </c>
      <c r="L29" s="289" t="s">
        <v>16</v>
      </c>
      <c r="M29" s="187" t="s">
        <v>17</v>
      </c>
      <c r="N29" s="291"/>
      <c r="O29" s="188"/>
      <c r="P29" s="187" t="s">
        <v>13</v>
      </c>
      <c r="Q29" s="188"/>
      <c r="R29" s="293" t="s">
        <v>14</v>
      </c>
      <c r="S29" s="191" t="s">
        <v>237</v>
      </c>
      <c r="U29" s="125"/>
      <c r="V29" s="142" t="s">
        <v>306</v>
      </c>
      <c r="W29" s="143"/>
      <c r="X29" s="143"/>
      <c r="Y29" s="143"/>
      <c r="Z29" s="144"/>
      <c r="AA29" s="166" t="s">
        <v>308</v>
      </c>
      <c r="AB29" s="126"/>
    </row>
    <row r="30" spans="1:28" ht="10.5" customHeight="1">
      <c r="A30" s="298" t="s">
        <v>299</v>
      </c>
      <c r="B30" s="292"/>
      <c r="C30" s="292"/>
      <c r="D30" s="292"/>
      <c r="E30" s="292"/>
      <c r="F30" s="292"/>
      <c r="G30" s="292"/>
      <c r="H30" s="190"/>
      <c r="I30" s="189"/>
      <c r="J30" s="190"/>
      <c r="K30" s="290"/>
      <c r="L30" s="290"/>
      <c r="M30" s="189"/>
      <c r="N30" s="292"/>
      <c r="O30" s="190"/>
      <c r="P30" s="189"/>
      <c r="Q30" s="190"/>
      <c r="R30" s="294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>
      <c r="A31" s="250" t="s">
        <v>336</v>
      </c>
      <c r="B31" s="251"/>
      <c r="C31" s="251"/>
      <c r="D31" s="251"/>
      <c r="E31" s="251"/>
      <c r="F31" s="251"/>
      <c r="G31" s="251"/>
      <c r="H31" s="252"/>
      <c r="I31" s="192" t="s">
        <v>176</v>
      </c>
      <c r="J31" s="193"/>
      <c r="K31" s="96" t="s">
        <v>174</v>
      </c>
      <c r="L31" s="96" t="s">
        <v>324</v>
      </c>
      <c r="M31" s="192" t="s">
        <v>361</v>
      </c>
      <c r="N31" s="194"/>
      <c r="O31" s="193"/>
      <c r="P31" s="195" t="s">
        <v>360</v>
      </c>
      <c r="Q31" s="196"/>
      <c r="R31" s="97">
        <v>2400</v>
      </c>
      <c r="S31" s="60">
        <v>50</v>
      </c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>
      <c r="A32" s="250" t="s">
        <v>337</v>
      </c>
      <c r="B32" s="251"/>
      <c r="C32" s="251"/>
      <c r="D32" s="251"/>
      <c r="E32" s="251"/>
      <c r="F32" s="251"/>
      <c r="G32" s="251"/>
      <c r="H32" s="252"/>
      <c r="I32" s="192" t="s">
        <v>176</v>
      </c>
      <c r="J32" s="193"/>
      <c r="K32" s="96" t="s">
        <v>342</v>
      </c>
      <c r="L32" s="96" t="s">
        <v>325</v>
      </c>
      <c r="M32" s="192" t="s">
        <v>345</v>
      </c>
      <c r="N32" s="194"/>
      <c r="O32" s="193"/>
      <c r="P32" s="192" t="s">
        <v>326</v>
      </c>
      <c r="Q32" s="193"/>
      <c r="R32" s="97"/>
      <c r="S32" s="60">
        <v>18</v>
      </c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>
      <c r="A33" s="250" t="s">
        <v>338</v>
      </c>
      <c r="B33" s="251"/>
      <c r="C33" s="251"/>
      <c r="D33" s="251"/>
      <c r="E33" s="251"/>
      <c r="F33" s="251"/>
      <c r="G33" s="251"/>
      <c r="H33" s="252"/>
      <c r="I33" s="192" t="s">
        <v>174</v>
      </c>
      <c r="J33" s="193"/>
      <c r="K33" s="96" t="s">
        <v>342</v>
      </c>
      <c r="L33" s="96" t="s">
        <v>331</v>
      </c>
      <c r="M33" s="192" t="s">
        <v>332</v>
      </c>
      <c r="N33" s="194"/>
      <c r="O33" s="193"/>
      <c r="P33" s="192" t="s">
        <v>360</v>
      </c>
      <c r="Q33" s="193"/>
      <c r="R33" s="97">
        <v>2400</v>
      </c>
      <c r="S33" s="60">
        <v>16</v>
      </c>
      <c r="U33" s="125"/>
      <c r="V33" s="175" t="s">
        <v>307</v>
      </c>
      <c r="W33" s="169" t="s">
        <v>314</v>
      </c>
      <c r="X33" s="157" t="s">
        <v>309</v>
      </c>
      <c r="Y33" s="160" t="s">
        <v>310</v>
      </c>
      <c r="Z33" s="172" t="s">
        <v>311</v>
      </c>
      <c r="AA33" s="16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0" t="s">
        <v>339</v>
      </c>
      <c r="B34" s="251"/>
      <c r="C34" s="251"/>
      <c r="D34" s="251"/>
      <c r="E34" s="251"/>
      <c r="F34" s="251"/>
      <c r="G34" s="251"/>
      <c r="H34" s="252"/>
      <c r="I34" s="192" t="s">
        <v>176</v>
      </c>
      <c r="J34" s="193"/>
      <c r="K34" s="96" t="s">
        <v>343</v>
      </c>
      <c r="L34" s="96" t="s">
        <v>325</v>
      </c>
      <c r="M34" s="192" t="s">
        <v>346</v>
      </c>
      <c r="N34" s="194"/>
      <c r="O34" s="193"/>
      <c r="P34" s="192" t="s">
        <v>326</v>
      </c>
      <c r="Q34" s="193"/>
      <c r="R34" s="97"/>
      <c r="S34" s="60">
        <v>15</v>
      </c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>
      <c r="A35" s="250" t="s">
        <v>340</v>
      </c>
      <c r="B35" s="251"/>
      <c r="C35" s="251"/>
      <c r="D35" s="251"/>
      <c r="E35" s="251"/>
      <c r="F35" s="251"/>
      <c r="G35" s="251"/>
      <c r="H35" s="252"/>
      <c r="I35" s="192" t="s">
        <v>174</v>
      </c>
      <c r="J35" s="193"/>
      <c r="K35" s="96" t="s">
        <v>323</v>
      </c>
      <c r="L35" s="96" t="s">
        <v>331</v>
      </c>
      <c r="M35" s="192" t="s">
        <v>344</v>
      </c>
      <c r="N35" s="194"/>
      <c r="O35" s="193"/>
      <c r="P35" s="192" t="s">
        <v>326</v>
      </c>
      <c r="Q35" s="193"/>
      <c r="R35" s="97"/>
      <c r="S35" s="60">
        <v>11</v>
      </c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>
      <c r="A36" s="250" t="s">
        <v>341</v>
      </c>
      <c r="B36" s="251"/>
      <c r="C36" s="251"/>
      <c r="D36" s="251"/>
      <c r="E36" s="251"/>
      <c r="F36" s="251"/>
      <c r="G36" s="251"/>
      <c r="H36" s="252"/>
      <c r="I36" s="192" t="s">
        <v>174</v>
      </c>
      <c r="J36" s="193"/>
      <c r="K36" s="96" t="s">
        <v>323</v>
      </c>
      <c r="L36" s="96" t="s">
        <v>331</v>
      </c>
      <c r="M36" s="192" t="s">
        <v>347</v>
      </c>
      <c r="N36" s="194"/>
      <c r="O36" s="193"/>
      <c r="P36" s="192" t="s">
        <v>326</v>
      </c>
      <c r="Q36" s="193"/>
      <c r="R36" s="97"/>
      <c r="S36" s="60">
        <v>8</v>
      </c>
      <c r="U36" s="125"/>
      <c r="V36" s="178" t="s">
        <v>319</v>
      </c>
      <c r="W36" s="140" t="s">
        <v>320</v>
      </c>
      <c r="X36" s="182" t="s">
        <v>315</v>
      </c>
      <c r="Y36" s="182" t="s">
        <v>316</v>
      </c>
      <c r="Z36" s="180" t="s">
        <v>318</v>
      </c>
      <c r="AA36" s="164"/>
      <c r="AB36" s="126"/>
    </row>
    <row r="37" spans="1:28" ht="15.75" customHeight="1">
      <c r="A37" s="250"/>
      <c r="B37" s="251"/>
      <c r="C37" s="251"/>
      <c r="D37" s="251"/>
      <c r="E37" s="251"/>
      <c r="F37" s="251"/>
      <c r="G37" s="251"/>
      <c r="H37" s="252"/>
      <c r="I37" s="247"/>
      <c r="J37" s="248"/>
      <c r="K37" s="98"/>
      <c r="L37" s="99"/>
      <c r="M37" s="245"/>
      <c r="N37" s="249"/>
      <c r="O37" s="246"/>
      <c r="P37" s="245"/>
      <c r="Q37" s="246"/>
      <c r="R37" s="10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>
      <c r="A38" s="250"/>
      <c r="B38" s="251"/>
      <c r="C38" s="251"/>
      <c r="D38" s="251"/>
      <c r="E38" s="251"/>
      <c r="F38" s="251"/>
      <c r="G38" s="251"/>
      <c r="H38" s="252"/>
      <c r="I38" s="247"/>
      <c r="J38" s="248"/>
      <c r="K38" s="98"/>
      <c r="L38" s="99"/>
      <c r="M38" s="245"/>
      <c r="N38" s="249"/>
      <c r="O38" s="246"/>
      <c r="P38" s="245"/>
      <c r="Q38" s="246"/>
      <c r="R38" s="10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>
      <c r="A39" s="250"/>
      <c r="B39" s="251"/>
      <c r="C39" s="251"/>
      <c r="D39" s="251"/>
      <c r="E39" s="251"/>
      <c r="F39" s="251"/>
      <c r="G39" s="251"/>
      <c r="H39" s="252"/>
      <c r="I39" s="247"/>
      <c r="J39" s="248"/>
      <c r="K39" s="98"/>
      <c r="L39" s="99"/>
      <c r="M39" s="245"/>
      <c r="N39" s="249"/>
      <c r="O39" s="246"/>
      <c r="P39" s="245"/>
      <c r="Q39" s="246"/>
      <c r="R39" s="100"/>
      <c r="U39" s="125"/>
      <c r="V39" s="137" t="s">
        <v>317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>
      <c r="A40" s="250"/>
      <c r="B40" s="251"/>
      <c r="C40" s="251"/>
      <c r="D40" s="251"/>
      <c r="E40" s="251"/>
      <c r="F40" s="251"/>
      <c r="G40" s="251"/>
      <c r="H40" s="252"/>
      <c r="I40" s="247"/>
      <c r="J40" s="248"/>
      <c r="K40" s="98"/>
      <c r="L40" s="99"/>
      <c r="M40" s="245"/>
      <c r="N40" s="249"/>
      <c r="O40" s="246"/>
      <c r="P40" s="245"/>
      <c r="Q40" s="246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0"/>
      <c r="B41" s="251"/>
      <c r="C41" s="251"/>
      <c r="D41" s="251"/>
      <c r="E41" s="251"/>
      <c r="F41" s="251"/>
      <c r="G41" s="251"/>
      <c r="H41" s="252"/>
      <c r="I41" s="247"/>
      <c r="J41" s="248"/>
      <c r="K41" s="98"/>
      <c r="L41" s="99"/>
      <c r="M41" s="245"/>
      <c r="N41" s="249"/>
      <c r="O41" s="246"/>
      <c r="P41" s="245"/>
      <c r="Q41" s="246"/>
      <c r="R41" s="100"/>
      <c r="V41" s="57"/>
      <c r="W41" s="57"/>
      <c r="X41" s="57"/>
      <c r="Y41" s="57"/>
      <c r="Z41" s="57"/>
      <c r="AA41" s="57"/>
    </row>
    <row r="42" spans="1:28" ht="15.75" customHeight="1">
      <c r="A42" s="250"/>
      <c r="B42" s="251"/>
      <c r="C42" s="251"/>
      <c r="D42" s="251"/>
      <c r="E42" s="251"/>
      <c r="F42" s="251"/>
      <c r="G42" s="251"/>
      <c r="H42" s="252"/>
      <c r="I42" s="247"/>
      <c r="J42" s="248"/>
      <c r="K42" s="98"/>
      <c r="L42" s="99"/>
      <c r="M42" s="245"/>
      <c r="N42" s="249"/>
      <c r="O42" s="246"/>
      <c r="P42" s="245"/>
      <c r="Q42" s="246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8" t="s">
        <v>353</v>
      </c>
      <c r="B44" s="199"/>
      <c r="C44" s="199"/>
      <c r="D44" s="199"/>
      <c r="E44" s="199"/>
      <c r="F44" s="199"/>
      <c r="G44" s="199"/>
      <c r="H44" s="86"/>
      <c r="I44" s="244">
        <f>2700+1000+1200</f>
        <v>4900</v>
      </c>
      <c r="J44" s="244"/>
      <c r="K44" s="244"/>
      <c r="L44" s="244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8"/>
      <c r="B45" s="199"/>
      <c r="C45" s="199"/>
      <c r="D45" s="199"/>
      <c r="E45" s="199"/>
      <c r="F45" s="199"/>
      <c r="G45" s="199"/>
      <c r="H45" s="86"/>
      <c r="I45" s="244"/>
      <c r="J45" s="244"/>
      <c r="K45" s="244"/>
      <c r="L45" s="244"/>
      <c r="M45" s="84"/>
      <c r="N45" s="84"/>
      <c r="O45" s="84"/>
      <c r="P45" s="253">
        <f>(I44/2)+SUM(I45:L46)+SUM(R31:R42)+P24</f>
        <v>7250</v>
      </c>
      <c r="Q45" s="253"/>
      <c r="R45" s="254"/>
    </row>
    <row r="46" spans="1:28">
      <c r="A46" s="198"/>
      <c r="B46" s="199"/>
      <c r="C46" s="199"/>
      <c r="D46" s="199"/>
      <c r="E46" s="199"/>
      <c r="F46" s="199"/>
      <c r="G46" s="199"/>
      <c r="H46" s="86"/>
      <c r="I46" s="244"/>
      <c r="J46" s="244"/>
      <c r="K46" s="244"/>
      <c r="L46" s="244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4" t="s">
        <v>297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9424</v>
      </c>
      <c r="T48" t="s">
        <v>213</v>
      </c>
    </row>
    <row r="49" spans="1:21" s="23" customFormat="1">
      <c r="A49" s="322" t="s">
        <v>21</v>
      </c>
      <c r="B49" s="255"/>
      <c r="C49" s="255"/>
      <c r="D49" s="255" t="s">
        <v>22</v>
      </c>
      <c r="E49" s="255"/>
      <c r="F49" s="82"/>
      <c r="G49" s="309" t="s">
        <v>286</v>
      </c>
      <c r="H49" s="309"/>
      <c r="I49" s="309"/>
      <c r="J49" s="309"/>
      <c r="K49" s="116" t="s">
        <v>22</v>
      </c>
      <c r="M49" s="255" t="s">
        <v>24</v>
      </c>
      <c r="N49" s="255"/>
      <c r="O49" s="255"/>
      <c r="P49" s="255"/>
      <c r="Q49" s="255"/>
      <c r="R49" s="26" t="s">
        <v>22</v>
      </c>
      <c r="S49" s="44">
        <f>P45/S51</f>
        <v>1035.71</v>
      </c>
      <c r="T49" s="23" t="s">
        <v>214</v>
      </c>
    </row>
    <row r="50" spans="1:21" s="23" customFormat="1" ht="14.1" customHeight="1">
      <c r="A50" s="24"/>
      <c r="B50" s="201" t="s">
        <v>128</v>
      </c>
      <c r="C50" s="201"/>
      <c r="D50" s="257"/>
      <c r="E50" s="257"/>
      <c r="F50" s="25"/>
      <c r="G50" s="80"/>
      <c r="H50" s="201" t="s">
        <v>148</v>
      </c>
      <c r="I50" s="201"/>
      <c r="J50" s="201"/>
      <c r="K50" s="29">
        <v>214</v>
      </c>
      <c r="M50" s="25"/>
      <c r="N50" s="256" t="s">
        <v>131</v>
      </c>
      <c r="O50" s="256"/>
      <c r="P50" s="256"/>
      <c r="Q50" s="314"/>
      <c r="R50" s="315"/>
    </row>
    <row r="51" spans="1:21" s="23" customFormat="1" ht="14.1" customHeight="1">
      <c r="A51" s="24"/>
      <c r="B51" s="201" t="s">
        <v>132</v>
      </c>
      <c r="C51" s="201"/>
      <c r="D51" s="257"/>
      <c r="E51" s="257"/>
      <c r="F51" s="25"/>
      <c r="G51" s="80"/>
      <c r="H51" s="8" t="s">
        <v>149</v>
      </c>
      <c r="I51" s="8"/>
      <c r="K51" s="29"/>
      <c r="M51" s="25"/>
      <c r="N51" s="256" t="s">
        <v>135</v>
      </c>
      <c r="O51" s="256"/>
      <c r="P51" s="256"/>
      <c r="Q51" s="314">
        <f>55*22</f>
        <v>1210</v>
      </c>
      <c r="R51" s="315"/>
      <c r="S51" s="23">
        <f>COUNTA(A31:H42,D10)</f>
        <v>7</v>
      </c>
      <c r="U51" s="23" t="s">
        <v>312</v>
      </c>
    </row>
    <row r="52" spans="1:21" s="23" customFormat="1" ht="14.1" customHeight="1">
      <c r="A52" s="24"/>
      <c r="B52" s="201" t="s">
        <v>136</v>
      </c>
      <c r="C52" s="201"/>
      <c r="D52" s="257"/>
      <c r="E52" s="257"/>
      <c r="F52" s="25"/>
      <c r="G52" s="80"/>
      <c r="H52" s="8" t="s">
        <v>170</v>
      </c>
      <c r="I52" s="8"/>
      <c r="K52" s="29"/>
      <c r="M52" s="25"/>
      <c r="N52" s="256" t="s">
        <v>139</v>
      </c>
      <c r="O52" s="256"/>
      <c r="P52" s="256"/>
      <c r="Q52" s="314">
        <v>6000</v>
      </c>
      <c r="R52" s="315"/>
    </row>
    <row r="53" spans="1:21" s="23" customFormat="1" ht="14.1" customHeight="1">
      <c r="A53" s="24"/>
      <c r="B53" s="201" t="s">
        <v>161</v>
      </c>
      <c r="C53" s="201"/>
      <c r="D53" s="257"/>
      <c r="E53" s="257"/>
      <c r="F53" s="8"/>
      <c r="G53" s="8"/>
      <c r="H53" s="8" t="s">
        <v>161</v>
      </c>
      <c r="I53" s="8"/>
      <c r="K53" s="42"/>
      <c r="M53" s="25"/>
      <c r="N53" s="256" t="s">
        <v>162</v>
      </c>
      <c r="O53" s="256"/>
      <c r="P53" s="256"/>
      <c r="Q53" s="314">
        <v>2000</v>
      </c>
      <c r="R53" s="315"/>
      <c r="S53" s="23" t="s">
        <v>349</v>
      </c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9"/>
      <c r="K54" s="259"/>
      <c r="L54" s="25"/>
      <c r="M54" s="25"/>
      <c r="N54" s="256" t="s">
        <v>141</v>
      </c>
      <c r="O54" s="256"/>
      <c r="P54" s="256"/>
      <c r="Q54" s="314"/>
      <c r="R54" s="315"/>
    </row>
    <row r="55" spans="1:21" s="23" customFormat="1" ht="14.1" customHeight="1">
      <c r="A55" s="260" t="s">
        <v>25</v>
      </c>
      <c r="B55" s="258"/>
      <c r="C55" s="116"/>
      <c r="D55" s="258" t="s">
        <v>22</v>
      </c>
      <c r="E55" s="258"/>
      <c r="F55" s="117" t="s">
        <v>26</v>
      </c>
      <c r="G55" s="117"/>
      <c r="I55" s="258" t="s">
        <v>22</v>
      </c>
      <c r="J55" s="258"/>
      <c r="K55" s="258"/>
      <c r="L55" s="258"/>
      <c r="M55" s="25"/>
      <c r="N55" s="201" t="s">
        <v>142</v>
      </c>
      <c r="O55" s="201"/>
      <c r="P55" s="201"/>
      <c r="Q55" s="314"/>
      <c r="R55" s="315"/>
    </row>
    <row r="56" spans="1:21" s="23" customFormat="1" ht="14.1" customHeight="1">
      <c r="A56" s="24"/>
      <c r="B56" s="201" t="s">
        <v>128</v>
      </c>
      <c r="C56" s="201"/>
      <c r="D56" s="257"/>
      <c r="E56" s="257"/>
      <c r="F56" s="25"/>
      <c r="G56" s="201" t="s">
        <v>143</v>
      </c>
      <c r="H56" s="201"/>
      <c r="I56" s="321" t="s">
        <v>348</v>
      </c>
      <c r="J56" s="321"/>
      <c r="K56" s="321"/>
      <c r="L56" s="321"/>
      <c r="M56" s="25"/>
      <c r="N56" s="201" t="s">
        <v>163</v>
      </c>
      <c r="O56" s="201"/>
      <c r="P56" s="201"/>
      <c r="Q56" s="314"/>
      <c r="R56" s="315"/>
    </row>
    <row r="57" spans="1:21" s="23" customFormat="1" ht="14.1" customHeight="1">
      <c r="A57" s="24"/>
      <c r="B57" s="201" t="s">
        <v>136</v>
      </c>
      <c r="C57" s="201"/>
      <c r="D57" s="257"/>
      <c r="E57" s="257"/>
      <c r="F57" s="25"/>
      <c r="G57" s="201" t="s">
        <v>144</v>
      </c>
      <c r="H57" s="201"/>
      <c r="I57" s="321"/>
      <c r="J57" s="321"/>
      <c r="K57" s="321"/>
      <c r="L57" s="321"/>
      <c r="M57" s="25"/>
      <c r="N57" s="201" t="s">
        <v>287</v>
      </c>
      <c r="O57" s="201"/>
      <c r="P57" s="201"/>
      <c r="Q57" s="314"/>
      <c r="R57" s="315"/>
    </row>
    <row r="58" spans="1:21" s="23" customFormat="1" ht="14.1" customHeight="1">
      <c r="A58" s="24"/>
      <c r="B58" s="201" t="s">
        <v>146</v>
      </c>
      <c r="C58" s="201"/>
      <c r="D58" s="257"/>
      <c r="E58" s="257"/>
      <c r="F58" s="25"/>
      <c r="G58" s="201" t="s">
        <v>145</v>
      </c>
      <c r="H58" s="201"/>
      <c r="I58" s="321"/>
      <c r="J58" s="321"/>
      <c r="K58" s="321"/>
      <c r="L58" s="321"/>
      <c r="M58" s="25"/>
      <c r="N58" s="201" t="s">
        <v>161</v>
      </c>
      <c r="O58" s="201"/>
      <c r="P58" s="201"/>
      <c r="Q58" s="314"/>
      <c r="R58" s="315"/>
    </row>
    <row r="59" spans="1:21" s="23" customFormat="1" ht="14.1" customHeight="1">
      <c r="A59" s="24"/>
      <c r="B59" s="264" t="s">
        <v>147</v>
      </c>
      <c r="C59" s="264"/>
      <c r="D59" s="257"/>
      <c r="E59" s="257"/>
      <c r="F59" s="25"/>
      <c r="G59" s="201" t="s">
        <v>164</v>
      </c>
      <c r="H59" s="201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288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38" t="s">
        <v>362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165</v>
      </c>
      <c r="C63" s="316"/>
      <c r="D63" s="316"/>
      <c r="E63" s="316"/>
      <c r="F63" s="139"/>
      <c r="G63" s="139"/>
      <c r="H63" s="139"/>
      <c r="I63" s="139"/>
      <c r="J63" s="25"/>
      <c r="K63" s="317" t="s">
        <v>166</v>
      </c>
      <c r="L63" s="317"/>
      <c r="M63" s="317"/>
      <c r="N63" s="262"/>
      <c r="O63" s="262"/>
      <c r="P63" s="262"/>
      <c r="Q63" s="101"/>
      <c r="R63" s="121"/>
    </row>
    <row r="64" spans="1:21" s="23" customFormat="1" ht="12.75" customHeight="1">
      <c r="A64" s="24"/>
      <c r="B64" s="264" t="s">
        <v>167</v>
      </c>
      <c r="C64" s="264"/>
      <c r="D64" s="264"/>
      <c r="E64" s="264"/>
      <c r="F64" s="262"/>
      <c r="G64" s="262"/>
      <c r="H64" s="262"/>
      <c r="I64" s="262"/>
      <c r="J64" s="25"/>
      <c r="K64" s="264" t="s">
        <v>168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169</v>
      </c>
      <c r="C65" s="264"/>
      <c r="D65" s="264"/>
      <c r="E65" s="264"/>
      <c r="F65" s="263"/>
      <c r="G65" s="263"/>
      <c r="H65" s="263"/>
      <c r="I65" s="263"/>
      <c r="J65" s="25"/>
      <c r="K65" s="264" t="s">
        <v>157</v>
      </c>
      <c r="L65" s="264"/>
      <c r="M65" s="264"/>
      <c r="N65" s="263" t="s">
        <v>351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1"/>
      <c r="E67" s="261"/>
      <c r="F67" s="261"/>
      <c r="G67" s="26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199" t="str">
        <f>G6</f>
        <v>ALBAY, PACITA DE GUZMAN</v>
      </c>
      <c r="D68" s="199"/>
      <c r="E68" s="199"/>
      <c r="F68" s="199"/>
      <c r="G68" s="199"/>
      <c r="H68" s="284" t="s">
        <v>301</v>
      </c>
      <c r="I68" s="284"/>
      <c r="J68" s="284"/>
      <c r="K68" s="284"/>
      <c r="L68" s="284"/>
      <c r="M68" s="284"/>
      <c r="N68" s="284"/>
      <c r="O68" s="284"/>
      <c r="P68" s="284"/>
      <c r="Q68" s="122"/>
      <c r="R68" s="18"/>
    </row>
    <row r="69" spans="1:19" ht="32.25" customHeight="1">
      <c r="A69" s="285" t="s">
        <v>302</v>
      </c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122"/>
      <c r="R69" s="18"/>
    </row>
    <row r="70" spans="1:19" ht="39" customHeight="1">
      <c r="A70" s="13"/>
      <c r="B70" s="84"/>
      <c r="C70" s="84"/>
      <c r="D70" s="84"/>
      <c r="E70" s="84"/>
      <c r="F70" s="313" t="str">
        <f>C68</f>
        <v>ALBAY, PACITA DE GUZMAN</v>
      </c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290</v>
      </c>
      <c r="B71" s="284"/>
      <c r="C71" s="284"/>
      <c r="D71" s="284"/>
      <c r="E71" s="284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296</v>
      </c>
      <c r="R72" s="311"/>
    </row>
    <row r="73" spans="1:19" ht="12" customHeight="1" thickBot="1">
      <c r="A73" s="184" t="s">
        <v>289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19">
      <c r="A74" s="273" t="s">
        <v>363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1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2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2"/>
    </row>
    <row r="77" spans="1:19" ht="72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3"/>
    </row>
    <row r="78" spans="1:19" ht="12" customHeight="1" thickBot="1">
      <c r="A78" s="184" t="s">
        <v>291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19" ht="15.75" customHeight="1" thickBot="1">
      <c r="A79" s="268" t="s">
        <v>298</v>
      </c>
      <c r="B79" s="269"/>
      <c r="C79" s="269"/>
      <c r="D79" s="269"/>
      <c r="E79" s="269"/>
      <c r="F79" s="269"/>
      <c r="G79" s="269"/>
      <c r="H79" s="270"/>
      <c r="I79" s="268" t="s">
        <v>292</v>
      </c>
      <c r="J79" s="269"/>
      <c r="K79" s="269"/>
      <c r="L79" s="270"/>
      <c r="M79" s="268" t="s">
        <v>293</v>
      </c>
      <c r="N79" s="269"/>
      <c r="O79" s="270"/>
      <c r="P79" s="265" t="s">
        <v>303</v>
      </c>
      <c r="Q79" s="266"/>
      <c r="R79" s="267"/>
    </row>
    <row r="80" spans="1:19" ht="15.75" customHeight="1">
      <c r="A80" s="85">
        <v>1</v>
      </c>
      <c r="B80" s="280" t="s">
        <v>329</v>
      </c>
      <c r="C80" s="280"/>
      <c r="D80" s="280"/>
      <c r="E80" s="280"/>
      <c r="F80" s="280"/>
      <c r="G80" s="280"/>
      <c r="H80" s="280"/>
      <c r="I80" s="323">
        <v>278.39999999999998</v>
      </c>
      <c r="J80" s="323"/>
      <c r="K80" s="323"/>
      <c r="L80" s="323"/>
      <c r="M80" s="280" t="s">
        <v>364</v>
      </c>
      <c r="N80" s="280"/>
      <c r="O80" s="280"/>
      <c r="P80" s="271" t="s">
        <v>330</v>
      </c>
      <c r="Q80" s="271"/>
      <c r="R80" s="272"/>
    </row>
    <row r="81" spans="1:18" ht="15.75" customHeight="1">
      <c r="A81" s="85">
        <v>2</v>
      </c>
      <c r="B81" s="280" t="s">
        <v>329</v>
      </c>
      <c r="C81" s="280"/>
      <c r="D81" s="280"/>
      <c r="E81" s="280"/>
      <c r="F81" s="280"/>
      <c r="G81" s="280"/>
      <c r="H81" s="280"/>
      <c r="I81" s="279">
        <v>2520</v>
      </c>
      <c r="J81" s="279"/>
      <c r="K81" s="279"/>
      <c r="L81" s="279"/>
      <c r="M81" s="281" t="s">
        <v>365</v>
      </c>
      <c r="N81" s="281"/>
      <c r="O81" s="281"/>
      <c r="P81" s="282" t="s">
        <v>330</v>
      </c>
      <c r="Q81" s="282"/>
      <c r="R81" s="283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279"/>
      <c r="J82" s="279"/>
      <c r="K82" s="279"/>
      <c r="L82" s="279"/>
      <c r="M82" s="281"/>
      <c r="N82" s="281"/>
      <c r="O82" s="281"/>
      <c r="P82" s="282"/>
      <c r="Q82" s="282"/>
      <c r="R82" s="283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279"/>
      <c r="J83" s="279"/>
      <c r="K83" s="279"/>
      <c r="L83" s="279"/>
      <c r="M83" s="281"/>
      <c r="N83" s="281"/>
      <c r="O83" s="281"/>
      <c r="P83" s="282"/>
      <c r="Q83" s="282"/>
      <c r="R83" s="283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279"/>
      <c r="J84" s="279"/>
      <c r="K84" s="279"/>
      <c r="L84" s="279"/>
      <c r="M84" s="281"/>
      <c r="N84" s="281"/>
      <c r="O84" s="281"/>
      <c r="P84" s="282"/>
      <c r="Q84" s="282"/>
      <c r="R84" s="283"/>
    </row>
    <row r="85" spans="1:18" ht="3" customHeight="1">
      <c r="A85" s="13"/>
      <c r="B85" s="84"/>
      <c r="C85" s="84"/>
      <c r="D85" s="261"/>
      <c r="E85" s="261"/>
      <c r="F85" s="261"/>
      <c r="G85" s="26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294</v>
      </c>
      <c r="L86" s="331"/>
      <c r="M86" s="331"/>
      <c r="N86" s="84"/>
      <c r="O86" s="84"/>
      <c r="P86" s="84"/>
      <c r="Q86" s="84"/>
      <c r="R86" s="14"/>
    </row>
    <row r="87" spans="1:18" ht="12" customHeight="1">
      <c r="A87" s="330"/>
      <c r="B87" s="331"/>
      <c r="C87" s="331"/>
      <c r="D87" s="335" t="s">
        <v>366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4" t="s">
        <v>313</v>
      </c>
      <c r="O87" s="325"/>
      <c r="P87" s="325"/>
      <c r="Q87" s="325"/>
      <c r="R87" s="326"/>
    </row>
    <row r="88" spans="1:18" ht="12" customHeight="1" thickBot="1">
      <c r="A88" s="332"/>
      <c r="B88" s="333"/>
      <c r="C88" s="333"/>
      <c r="D88" s="334" t="s">
        <v>327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7" t="s">
        <v>328</v>
      </c>
      <c r="O88" s="328"/>
      <c r="P88" s="328"/>
      <c r="Q88" s="328"/>
      <c r="R88" s="32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SheetLayoutView="100" zoomScalePageLayoutView="115" workbookViewId="0">
      <selection activeCell="AK49" sqref="AK49:BB49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41" t="s">
        <v>171</v>
      </c>
      <c r="AC2" s="542"/>
      <c r="AD2" s="542"/>
      <c r="AE2" s="543"/>
      <c r="AF2" s="541" t="s">
        <v>172</v>
      </c>
      <c r="AG2" s="542"/>
      <c r="AH2" s="542"/>
      <c r="AI2" s="543"/>
      <c r="AJ2" s="580" t="s">
        <v>211</v>
      </c>
      <c r="AK2" s="580"/>
      <c r="AL2" s="580"/>
      <c r="AM2" s="580"/>
      <c r="AN2" s="580"/>
      <c r="AO2" s="580"/>
      <c r="AP2" s="580"/>
      <c r="AQ2" s="580"/>
      <c r="AR2" s="581"/>
      <c r="AS2" s="367" t="s">
        <v>121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>
      <c r="A3" s="431">
        <f>'UNIFIED INTAKE'!F5</f>
        <v>45398</v>
      </c>
      <c r="B3" s="432"/>
      <c r="C3" s="432"/>
      <c r="D3" s="433"/>
      <c r="E3" s="434">
        <v>45354</v>
      </c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4"/>
      <c r="AC3" s="545"/>
      <c r="AD3" s="545"/>
      <c r="AE3" s="546"/>
      <c r="AF3" s="544"/>
      <c r="AG3" s="545"/>
      <c r="AH3" s="545"/>
      <c r="AI3" s="546"/>
      <c r="AJ3" s="436">
        <f>IF('UNIFIED INTAKE'!Q3=0,"",'UNIFIED INTAKE'!Q3)</f>
        <v>186207</v>
      </c>
      <c r="AK3" s="419"/>
      <c r="AL3" s="419"/>
      <c r="AM3" s="419"/>
      <c r="AN3" s="419"/>
      <c r="AO3" s="419"/>
      <c r="AP3" s="419"/>
      <c r="AQ3" s="419"/>
      <c r="AR3" s="420"/>
      <c r="AS3" s="437" t="s">
        <v>355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40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7" t="s">
        <v>150</v>
      </c>
      <c r="B6" s="548"/>
      <c r="C6" s="548"/>
      <c r="D6" s="548"/>
      <c r="E6" s="548"/>
      <c r="F6" s="548"/>
      <c r="G6" s="548"/>
      <c r="H6" s="548"/>
      <c r="I6" s="549"/>
      <c r="J6" s="547" t="s">
        <v>151</v>
      </c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 s="548"/>
      <c r="W6" s="548"/>
      <c r="X6" s="548"/>
      <c r="Y6" s="548"/>
      <c r="Z6" s="548"/>
      <c r="AA6" s="548"/>
      <c r="AB6" s="548"/>
      <c r="AC6" s="548"/>
      <c r="AD6" s="548"/>
      <c r="AE6" s="548"/>
      <c r="AF6" s="548"/>
      <c r="AG6" s="548"/>
      <c r="AH6" s="548"/>
      <c r="AI6" s="548"/>
      <c r="AJ6" s="548"/>
      <c r="AK6" s="548"/>
      <c r="AL6" s="548"/>
      <c r="AM6" s="548"/>
      <c r="AN6" s="548"/>
      <c r="AO6" s="549"/>
      <c r="AP6" s="550" t="s">
        <v>152</v>
      </c>
      <c r="AQ6" s="551"/>
      <c r="AR6" s="551"/>
      <c r="AS6" s="551"/>
      <c r="AT6" s="551"/>
      <c r="AU6" s="551"/>
      <c r="AV6" s="551"/>
      <c r="AW6" s="551"/>
      <c r="AX6" s="551"/>
      <c r="AY6" s="551"/>
      <c r="AZ6" s="551"/>
      <c r="BA6" s="551"/>
      <c r="BB6" s="552"/>
    </row>
    <row r="7" spans="1:54" ht="10.5" customHeight="1">
      <c r="A7" s="441" t="s">
        <v>173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ALBAY, PACITA DE GUZMAN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SPOUSE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6">
        <f>'UNIFIED INTAKE'!Q7</f>
        <v>9312146786</v>
      </c>
      <c r="AQ8" s="567"/>
      <c r="AR8" s="567"/>
      <c r="AS8" s="567"/>
      <c r="AT8" s="567"/>
      <c r="AU8" s="567"/>
      <c r="AV8" s="567"/>
      <c r="AW8" s="567"/>
      <c r="AX8" s="567"/>
      <c r="AY8" s="567"/>
      <c r="AZ8" s="567"/>
      <c r="BA8" s="567"/>
      <c r="BB8" s="568"/>
    </row>
    <row r="9" spans="1:54" ht="11.25" customHeight="1">
      <c r="A9" s="553" t="s">
        <v>36</v>
      </c>
      <c r="B9" s="554"/>
      <c r="C9" s="554"/>
      <c r="D9" s="554"/>
      <c r="E9" s="554"/>
      <c r="F9" s="554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  <c r="U9" s="554"/>
      <c r="V9" s="554"/>
      <c r="W9" s="554"/>
      <c r="X9" s="554"/>
      <c r="Y9" s="554"/>
      <c r="Z9" s="554"/>
      <c r="AA9" s="554"/>
      <c r="AB9" s="554"/>
      <c r="AC9" s="554"/>
      <c r="AD9" s="554"/>
      <c r="AE9" s="554"/>
      <c r="AF9" s="554"/>
      <c r="AG9" s="554"/>
      <c r="AH9" s="554"/>
      <c r="AI9" s="554"/>
      <c r="AJ9" s="554"/>
      <c r="AK9" s="554"/>
      <c r="AL9" s="554"/>
      <c r="AM9" s="554"/>
      <c r="AN9" s="554"/>
      <c r="AO9" s="554"/>
      <c r="AP9" s="554"/>
      <c r="AQ9" s="554"/>
      <c r="AR9" s="554"/>
      <c r="AS9" s="554"/>
      <c r="AT9" s="554"/>
      <c r="AU9" s="554"/>
      <c r="AV9" s="554"/>
      <c r="AW9" s="554"/>
      <c r="AX9" s="554"/>
      <c r="AY9" s="554"/>
      <c r="AZ9" s="554"/>
      <c r="BA9" s="554"/>
      <c r="BB9" s="555"/>
    </row>
    <row r="10" spans="1:54" ht="1.5" customHeight="1">
      <c r="A10" s="556"/>
      <c r="B10" s="557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8"/>
    </row>
    <row r="11" spans="1:54" ht="12" customHeight="1">
      <c r="A11" s="520" t="s">
        <v>122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2" t="s">
        <v>6</v>
      </c>
      <c r="AI11" s="413"/>
      <c r="AJ11" s="414"/>
      <c r="AK11" s="520" t="s">
        <v>15</v>
      </c>
      <c r="AL11" s="521"/>
      <c r="AM11" s="522"/>
      <c r="AN11" s="458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9"/>
    </row>
    <row r="12" spans="1:54" ht="11.25" customHeight="1">
      <c r="A12" s="412" t="s">
        <v>117</v>
      </c>
      <c r="B12" s="413"/>
      <c r="C12" s="413"/>
      <c r="D12" s="413"/>
      <c r="E12" s="414"/>
      <c r="F12" s="559" t="s">
        <v>123</v>
      </c>
      <c r="G12" s="559"/>
      <c r="H12" s="559"/>
      <c r="I12" s="559"/>
      <c r="J12" s="559"/>
      <c r="K12" s="559"/>
      <c r="L12" s="559"/>
      <c r="M12" s="559"/>
      <c r="N12" s="559"/>
      <c r="O12" s="559"/>
      <c r="P12" s="559"/>
      <c r="Q12" s="559"/>
      <c r="R12" s="559"/>
      <c r="S12" s="559"/>
      <c r="T12" s="559"/>
      <c r="U12" s="560"/>
      <c r="V12" s="561" t="s">
        <v>124</v>
      </c>
      <c r="W12" s="562"/>
      <c r="X12" s="562"/>
      <c r="Y12" s="562"/>
      <c r="Z12" s="562"/>
      <c r="AA12" s="562"/>
      <c r="AB12" s="562"/>
      <c r="AC12" s="562"/>
      <c r="AD12" s="562"/>
      <c r="AE12" s="562"/>
      <c r="AF12" s="562"/>
      <c r="AG12" s="563"/>
      <c r="AH12" s="418">
        <f ca="1">'UNIFIED INTAKE'!G12</f>
        <v>57</v>
      </c>
      <c r="AI12" s="419"/>
      <c r="AJ12" s="420"/>
      <c r="AK12" s="421" t="str">
        <f>IF('UNIFIED INTAKE'!R10=0,"",'UNIFIED INTAKE'!R10)</f>
        <v xml:space="preserve">MALE </v>
      </c>
      <c r="AL12" s="419"/>
      <c r="AM12" s="419"/>
      <c r="AN12" s="378" t="s">
        <v>174</v>
      </c>
      <c r="AO12" s="379"/>
      <c r="AP12" s="379"/>
      <c r="AQ12" s="379"/>
      <c r="AR12" s="380"/>
      <c r="AS12" s="397" t="s">
        <v>176</v>
      </c>
      <c r="AT12" s="397"/>
      <c r="AU12" s="397"/>
      <c r="AV12" s="397"/>
      <c r="AW12" s="465"/>
      <c r="AX12" s="466" t="s">
        <v>175</v>
      </c>
      <c r="AY12" s="397"/>
      <c r="AZ12" s="397"/>
      <c r="BA12" s="397"/>
      <c r="BB12" s="398"/>
    </row>
    <row r="13" spans="1:54" ht="15" customHeight="1">
      <c r="A13" s="526" t="str">
        <f>IF('UNIFIED INTAKE'!D10=0,"",'UNIFIED INTAKE'!D10)</f>
        <v>ALBAY, ELISEO CAÑAVERAL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4"/>
      <c r="P13" s="564"/>
      <c r="Q13" s="564"/>
      <c r="R13" s="564"/>
      <c r="S13" s="564"/>
      <c r="T13" s="564"/>
      <c r="U13" s="564"/>
      <c r="V13" s="564"/>
      <c r="W13" s="564"/>
      <c r="X13" s="564"/>
      <c r="Y13" s="564"/>
      <c r="Z13" s="564"/>
      <c r="AA13" s="564"/>
      <c r="AB13" s="564"/>
      <c r="AC13" s="564"/>
      <c r="AD13" s="564"/>
      <c r="AE13" s="564"/>
      <c r="AF13" s="564"/>
      <c r="AG13" s="565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7"/>
      <c r="AX13" s="582"/>
      <c r="AY13" s="353"/>
      <c r="AZ13" s="353"/>
      <c r="BA13" s="353"/>
      <c r="BB13" s="354"/>
    </row>
    <row r="14" spans="1:54" ht="11.25" customHeight="1">
      <c r="A14" s="412" t="s">
        <v>177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24272</v>
      </c>
      <c r="B15" s="524"/>
      <c r="C15" s="525"/>
      <c r="D15" s="526" t="str">
        <f>IF('UNIFIED INTAKE'!M12=0,"",'UNIFIED INTAKE'!M12)</f>
        <v xml:space="preserve"> TAGKAWAYAN, QUEZON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5"/>
      <c r="P15" s="416"/>
      <c r="Q15" s="583" t="s">
        <v>158</v>
      </c>
      <c r="R15" s="583"/>
      <c r="S15" s="583"/>
      <c r="T15" s="34"/>
      <c r="U15" s="529" t="s">
        <v>178</v>
      </c>
      <c r="V15" s="529"/>
      <c r="W15" s="529"/>
      <c r="X15" s="529"/>
      <c r="Y15" s="529"/>
      <c r="Z15" s="529"/>
      <c r="AA15" s="577"/>
      <c r="AB15" s="577"/>
      <c r="AC15" s="529" t="s">
        <v>159</v>
      </c>
      <c r="AD15" s="529"/>
      <c r="AE15" s="529"/>
      <c r="AF15" s="34"/>
      <c r="AG15" s="39" t="s">
        <v>179</v>
      </c>
      <c r="AH15" s="39"/>
      <c r="AI15" s="34"/>
      <c r="AJ15" s="39"/>
      <c r="AK15" s="34"/>
      <c r="AL15" s="34"/>
      <c r="AM15" s="577"/>
      <c r="AN15" s="577"/>
      <c r="AO15" s="529" t="s">
        <v>180</v>
      </c>
      <c r="AP15" s="529"/>
      <c r="AQ15" s="529"/>
      <c r="AR15" s="529"/>
      <c r="AS15" s="578"/>
      <c r="AT15" s="520" t="str">
        <f>IF('UNIFIED INTAKE'!D19="","",'UNIFIED INTAKE'!D19)</f>
        <v xml:space="preserve">ROMAN CATHOLIC 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2" t="s">
        <v>39</v>
      </c>
      <c r="B16" s="573"/>
      <c r="C16" s="573"/>
      <c r="D16" s="573"/>
      <c r="E16" s="573"/>
      <c r="F16" s="573"/>
      <c r="G16" s="573"/>
      <c r="H16" s="573"/>
      <c r="I16" s="573"/>
      <c r="J16" s="573"/>
      <c r="K16" s="573"/>
      <c r="L16" s="573"/>
      <c r="M16" s="574"/>
      <c r="N16" s="575" t="s">
        <v>40</v>
      </c>
      <c r="O16" s="576"/>
      <c r="P16" s="576"/>
      <c r="Q16" s="576"/>
      <c r="R16" s="576"/>
      <c r="S16" s="576"/>
      <c r="T16" s="576"/>
      <c r="U16" s="576"/>
      <c r="V16" s="576"/>
      <c r="W16" s="576"/>
      <c r="X16" s="576"/>
      <c r="Y16" s="576"/>
      <c r="Z16" s="576"/>
      <c r="AA16" s="576"/>
      <c r="AB16" s="576"/>
      <c r="AC16" s="576"/>
      <c r="AD16" s="576"/>
      <c r="AE16" s="576"/>
      <c r="AF16" s="412" t="s">
        <v>181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>
      <c r="A17" s="594" t="str">
        <f>IF('UNIFIED INTAKE'!E14=0,"",'UNIFIED INTAKE'!E14)</f>
        <v>LANDING, TAGKAWAYAN, QUEZON</v>
      </c>
      <c r="B17" s="595"/>
      <c r="C17" s="595"/>
      <c r="D17" s="595"/>
      <c r="E17" s="595"/>
      <c r="F17" s="595"/>
      <c r="G17" s="595"/>
      <c r="H17" s="595"/>
      <c r="I17" s="595"/>
      <c r="J17" s="595"/>
      <c r="K17" s="595"/>
      <c r="L17" s="595"/>
      <c r="M17" s="596"/>
      <c r="N17" s="594" t="str">
        <f>IF('UNIFIED INTAKE'!E16=0,"",'UNIFIED INTAKE'!E16)</f>
        <v>LANDING, TAGKAWAYAN, QUEZON</v>
      </c>
      <c r="O17" s="595"/>
      <c r="P17" s="595"/>
      <c r="Q17" s="595"/>
      <c r="R17" s="595"/>
      <c r="S17" s="595"/>
      <c r="T17" s="595"/>
      <c r="U17" s="595"/>
      <c r="V17" s="595"/>
      <c r="W17" s="595"/>
      <c r="X17" s="595"/>
      <c r="Y17" s="595"/>
      <c r="Z17" s="595"/>
      <c r="AA17" s="595"/>
      <c r="AB17" s="595"/>
      <c r="AC17" s="595"/>
      <c r="AD17" s="595"/>
      <c r="AE17" s="596"/>
      <c r="AF17" s="401" t="s">
        <v>182</v>
      </c>
      <c r="AG17" s="401"/>
      <c r="AH17" s="401"/>
      <c r="AI17" s="401" t="s">
        <v>183</v>
      </c>
      <c r="AJ17" s="401"/>
      <c r="AK17" s="401"/>
      <c r="AL17" s="401"/>
      <c r="AM17" s="570" t="s">
        <v>184</v>
      </c>
      <c r="AN17" s="570"/>
      <c r="AO17" s="570"/>
      <c r="AP17" s="570"/>
      <c r="AQ17" s="31"/>
      <c r="AR17" s="401" t="s">
        <v>185</v>
      </c>
      <c r="AS17" s="401"/>
      <c r="AT17" s="401"/>
      <c r="AU17" s="570" t="s">
        <v>186</v>
      </c>
      <c r="AV17" s="570"/>
      <c r="AW17" s="570"/>
      <c r="AX17" s="570"/>
      <c r="AY17" s="570" t="s">
        <v>187</v>
      </c>
      <c r="AZ17" s="570"/>
      <c r="BA17" s="570"/>
      <c r="BB17" s="570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7"/>
      <c r="AG18" s="597"/>
      <c r="AH18" s="597"/>
      <c r="AI18" s="597"/>
      <c r="AJ18" s="597"/>
      <c r="AK18" s="597"/>
      <c r="AL18" s="597"/>
      <c r="AM18" s="569"/>
      <c r="AN18" s="569"/>
      <c r="AO18" s="569"/>
      <c r="AP18" s="569"/>
      <c r="AQ18" s="35"/>
      <c r="AR18" s="569"/>
      <c r="AS18" s="569"/>
      <c r="AT18" s="569"/>
      <c r="AU18" s="569"/>
      <c r="AV18" s="569"/>
      <c r="AW18" s="569"/>
      <c r="AX18" s="569"/>
      <c r="AY18" s="569"/>
      <c r="AZ18" s="569"/>
      <c r="BA18" s="569"/>
      <c r="BB18" s="569"/>
    </row>
    <row r="19" spans="1:84" ht="22.5" customHeight="1">
      <c r="A19" s="401" t="s">
        <v>188</v>
      </c>
      <c r="B19" s="401"/>
      <c r="C19" s="586" t="s">
        <v>13</v>
      </c>
      <c r="D19" s="586"/>
      <c r="E19" s="586"/>
      <c r="F19" s="586"/>
      <c r="G19" s="586"/>
      <c r="H19" s="520" t="s">
        <v>189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6" t="s">
        <v>42</v>
      </c>
      <c r="W19" s="586"/>
      <c r="X19" s="586"/>
      <c r="Y19" s="586"/>
      <c r="Z19" s="586"/>
      <c r="AA19" s="586"/>
      <c r="AB19" s="586"/>
      <c r="AC19" s="520" t="s">
        <v>191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5"/>
      <c r="AP19" s="540" t="s">
        <v>190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>
      <c r="A20" s="587"/>
      <c r="B20" s="587"/>
      <c r="C20" s="587" t="str">
        <f>IF('UNIFIED INTAKE'!D24=0,"",'UNIFIED INTAKE'!D24)</f>
        <v/>
      </c>
      <c r="D20" s="587"/>
      <c r="E20" s="587"/>
      <c r="F20" s="587"/>
      <c r="G20" s="587"/>
      <c r="H20" s="588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90"/>
      <c r="V20" s="591">
        <f>'UNIFIED INTAKE'!M24</f>
        <v>0</v>
      </c>
      <c r="W20" s="592"/>
      <c r="X20" s="592"/>
      <c r="Y20" s="592"/>
      <c r="Z20" s="592"/>
      <c r="AA20" s="592"/>
      <c r="AB20" s="593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4"/>
    </row>
    <row r="21" spans="1:84" ht="11.25" customHeight="1">
      <c r="A21" s="412" t="s">
        <v>192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>
      <c r="A22" s="378" t="s">
        <v>193</v>
      </c>
      <c r="B22" s="380"/>
      <c r="C22" s="378" t="s">
        <v>195</v>
      </c>
      <c r="D22" s="379"/>
      <c r="E22" s="380"/>
      <c r="F22" s="378" t="s">
        <v>156</v>
      </c>
      <c r="G22" s="379"/>
      <c r="H22" s="379"/>
      <c r="I22" s="379"/>
      <c r="J22" s="380"/>
      <c r="K22" s="378" t="s">
        <v>196</v>
      </c>
      <c r="L22" s="379"/>
      <c r="M22" s="379"/>
      <c r="N22" s="379"/>
      <c r="O22" s="379"/>
      <c r="P22" s="379"/>
      <c r="Q22" s="380"/>
      <c r="R22" s="378" t="s">
        <v>197</v>
      </c>
      <c r="S22" s="379"/>
      <c r="T22" s="379"/>
      <c r="U22" s="380"/>
      <c r="V22" s="402" t="s">
        <v>155</v>
      </c>
      <c r="W22" s="403"/>
      <c r="X22" s="403"/>
      <c r="Y22" s="403"/>
      <c r="Z22" s="403"/>
      <c r="AA22" s="404"/>
      <c r="AB22" s="402" t="s">
        <v>198</v>
      </c>
      <c r="AC22" s="403"/>
      <c r="AD22" s="403"/>
      <c r="AE22" s="403"/>
      <c r="AF22" s="404"/>
      <c r="AG22" s="402" t="s">
        <v>199</v>
      </c>
      <c r="AH22" s="403"/>
      <c r="AI22" s="403"/>
      <c r="AJ22" s="403"/>
      <c r="AK22" s="403"/>
      <c r="AL22" s="404"/>
      <c r="AM22" s="402" t="s">
        <v>194</v>
      </c>
      <c r="AN22" s="403"/>
      <c r="AO22" s="403"/>
      <c r="AP22" s="403"/>
      <c r="AQ22" s="403"/>
      <c r="AR22" s="403"/>
      <c r="AS22" s="404"/>
      <c r="AT22" s="401" t="s">
        <v>160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200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>
      <c r="A26" s="381" t="str">
        <f>IF('UNIFIED INTAKE'!A31=0,"",'UNIFIED INTAKE'!A31)</f>
        <v xml:space="preserve">ALBAY, PACITA 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>
        <f>IF('UNIFIED INTAKE'!S31=0,"",'UNIFIED INTAKE'!S31)</f>
        <v>50</v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SPOUSE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ELEM LEVEL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>COCONUT FARMER</v>
      </c>
      <c r="AK26" s="385"/>
      <c r="AL26" s="385"/>
      <c r="AM26" s="385"/>
      <c r="AN26" s="385"/>
      <c r="AO26" s="385"/>
      <c r="AP26" s="385"/>
      <c r="AQ26" s="386"/>
      <c r="AR26" s="387">
        <f>IF('UNIFIED INTAKE'!R31=0,"",'UNIFIED INTAKE'!R31)</f>
        <v>2400</v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>
      <c r="A27" s="381" t="str">
        <f>IF('UNIFIED INTAKE'!A32=0,"",'UNIFIED INTAKE'!A32)</f>
        <v>ALBAY, IRISH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>
        <f>IF('UNIFIED INTAKE'!S32=0,"",'UNIFIED INTAKE'!S32)</f>
        <v>18</v>
      </c>
      <c r="L27" s="385"/>
      <c r="M27" s="385"/>
      <c r="N27" s="386"/>
      <c r="O27" s="384" t="str">
        <f>IF('UNIFIED INTAKE'!K32=0,"",'UNIFIED INTAKE'!K32)</f>
        <v>S</v>
      </c>
      <c r="P27" s="385"/>
      <c r="Q27" s="385"/>
      <c r="R27" s="385"/>
      <c r="S27" s="386"/>
      <c r="T27" s="384" t="str">
        <f>IF('UNIFIED INTAKE'!L32=0,"",'UNIFIED INTAKE'!L32)</f>
        <v>DAUGHTER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 xml:space="preserve">GRADE 12 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INS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>
      <c r="A28" s="381" t="str">
        <f>IF('UNIFIED INTAKE'!A33=0,"",'UNIFIED INTAKE'!A33)</f>
        <v>ALBAY, IVAN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>
        <f>IF('UNIFIED INTAKE'!S33=0,"",'UNIFIED INTAKE'!S33)</f>
        <v>16</v>
      </c>
      <c r="L28" s="385"/>
      <c r="M28" s="385"/>
      <c r="N28" s="386"/>
      <c r="O28" s="384" t="str">
        <f>IF('UNIFIED INTAKE'!K33=0,"",'UNIFIED INTAKE'!K33)</f>
        <v>S</v>
      </c>
      <c r="P28" s="385"/>
      <c r="Q28" s="385"/>
      <c r="R28" s="385"/>
      <c r="S28" s="386"/>
      <c r="T28" s="384" t="str">
        <f>IF('UNIFIED INTAKE'!L33=0,"",'UNIFIED INTAKE'!L33)</f>
        <v>SON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 xml:space="preserve">GRADE 7 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>COCONUT FARMER</v>
      </c>
      <c r="AK28" s="385"/>
      <c r="AL28" s="385"/>
      <c r="AM28" s="385"/>
      <c r="AN28" s="385"/>
      <c r="AO28" s="385"/>
      <c r="AP28" s="385"/>
      <c r="AQ28" s="386"/>
      <c r="AR28" s="387">
        <f>IF('UNIFIED INTAKE'!R33=0,"",'UNIFIED INTAKE'!R33)</f>
        <v>2400</v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>
      <c r="A29" s="381" t="str">
        <f>IF('UNIFIED INTAKE'!A34=0,"",'UNIFIED INTAKE'!A34)</f>
        <v xml:space="preserve">ALBAY, ASHLEY </v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>
        <f>IF('UNIFIED INTAKE'!S34=0,"",'UNIFIED INTAKE'!S34)</f>
        <v>15</v>
      </c>
      <c r="L29" s="385"/>
      <c r="M29" s="385"/>
      <c r="N29" s="386"/>
      <c r="O29" s="384" t="str">
        <f>IF('UNIFIED INTAKE'!K34=0,"",'UNIFIED INTAKE'!K34)</f>
        <v xml:space="preserve"> C </v>
      </c>
      <c r="P29" s="385"/>
      <c r="Q29" s="385"/>
      <c r="R29" s="385"/>
      <c r="S29" s="386"/>
      <c r="T29" s="384" t="str">
        <f>IF('UNIFIED INTAKE'!L34=0,"",'UNIFIED INTAKE'!L34)</f>
        <v>DAUGHTER</v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 xml:space="preserve">GRADE 9 </v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>INS</v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>
      <c r="A30" s="381" t="str">
        <f>IF('UNIFIED INTAKE'!A35=0,"",'UNIFIED INTAKE'!A35)</f>
        <v xml:space="preserve">ALBAY, JORDAN </v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>
        <f>IF('UNIFIED INTAKE'!S35=0,"",'UNIFIED INTAKE'!S35)</f>
        <v>11</v>
      </c>
      <c r="L30" s="385"/>
      <c r="M30" s="385"/>
      <c r="N30" s="386"/>
      <c r="O30" s="384" t="str">
        <f>IF('UNIFIED INTAKE'!K35=0,"",'UNIFIED INTAKE'!K35)</f>
        <v xml:space="preserve">C  </v>
      </c>
      <c r="P30" s="385"/>
      <c r="Q30" s="385"/>
      <c r="R30" s="385"/>
      <c r="S30" s="386"/>
      <c r="T30" s="384" t="str">
        <f>IF('UNIFIED INTAKE'!L35=0,"",'UNIFIED INTAKE'!L35)</f>
        <v>SON</v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 xml:space="preserve">GRADE 4 </v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>INS</v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>
      <c r="A31" s="381" t="str">
        <f>IF('UNIFIED INTAKE'!A36=0,"",'UNIFIED INTAKE'!A36)</f>
        <v xml:space="preserve">ALBAY, AARON </v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>
        <f>IF('UNIFIED INTAKE'!S36=0,"",'UNIFIED INTAKE'!S36)</f>
        <v>8</v>
      </c>
      <c r="L31" s="385"/>
      <c r="M31" s="385"/>
      <c r="N31" s="386"/>
      <c r="O31" s="384" t="str">
        <f>IF('UNIFIED INTAKE'!K36=0,"",'UNIFIED INTAKE'!K36)</f>
        <v xml:space="preserve">C  </v>
      </c>
      <c r="P31" s="385"/>
      <c r="Q31" s="385"/>
      <c r="R31" s="385"/>
      <c r="S31" s="386"/>
      <c r="T31" s="384" t="str">
        <f>IF('UNIFIED INTAKE'!L36=0,"",'UNIFIED INTAKE'!L36)</f>
        <v>SON</v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 xml:space="preserve">GRADE 2 </v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>INS</v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>
      <c r="A36" s="390" t="s">
        <v>201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203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125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202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>
      <c r="A37" s="451" t="str">
        <f>IF('UNIFIED INTAKE'!A44=0,"",'UNIFIED INTAKE'!A44)</f>
        <v>CCT (WIFE)</v>
      </c>
      <c r="B37" s="452"/>
      <c r="C37" s="452"/>
      <c r="D37" s="452"/>
      <c r="E37" s="452"/>
      <c r="F37" s="452"/>
      <c r="G37" s="452"/>
      <c r="H37" s="452"/>
      <c r="I37" s="450">
        <f>IF('UNIFIED INTAKE'!I44=0,"",'UNIFIED INTAKE'!I44)</f>
        <v>4900</v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2">
        <v>7</v>
      </c>
      <c r="U37" s="353"/>
      <c r="V37" s="353"/>
      <c r="W37" s="353"/>
      <c r="X37" s="353"/>
      <c r="Y37" s="353"/>
      <c r="Z37" s="353"/>
      <c r="AA37" s="353"/>
      <c r="AB37" s="353"/>
      <c r="AC37" s="354"/>
      <c r="AD37" s="453">
        <f>'UNIFIED INTAKE'!P45</f>
        <v>7250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>
        <f>AD37/T37</f>
        <v>1035.7142857142901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/>
      </c>
      <c r="B38" s="452"/>
      <c r="C38" s="452"/>
      <c r="D38" s="452"/>
      <c r="E38" s="452"/>
      <c r="F38" s="452"/>
      <c r="G38" s="452"/>
      <c r="H38" s="452"/>
      <c r="I38" s="450" t="str">
        <f>IF('UNIFIED INTAKE'!I45=0,"",'UNIFIED INTAKE'!I45)</f>
        <v/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204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205</v>
      </c>
      <c r="B41" s="442"/>
      <c r="C41" s="442"/>
      <c r="D41" s="442"/>
      <c r="E41" s="442"/>
      <c r="F41" s="442"/>
      <c r="G41" s="443"/>
      <c r="H41" s="365" t="s">
        <v>126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9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60"/>
      <c r="AN41" s="447" t="s">
        <v>127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71" t="s">
        <v>148</v>
      </c>
      <c r="K42" s="571"/>
      <c r="L42" s="571"/>
      <c r="M42" s="571"/>
      <c r="N42" s="571"/>
      <c r="O42" s="571"/>
      <c r="P42" s="358">
        <f>'UNIFIED INTAKE'!K50</f>
        <v>214</v>
      </c>
      <c r="Q42" s="358"/>
      <c r="R42" s="358"/>
      <c r="S42" s="358"/>
      <c r="T42" s="358"/>
      <c r="U42" s="358"/>
      <c r="V42" s="358"/>
      <c r="W42" s="359"/>
      <c r="X42" s="22"/>
      <c r="Y42" s="7" t="s">
        <v>143</v>
      </c>
      <c r="Z42" s="20"/>
      <c r="AA42" s="20"/>
      <c r="AB42" s="20"/>
      <c r="AC42" s="20"/>
      <c r="AD42" s="353"/>
      <c r="AE42" s="353"/>
      <c r="AF42" s="4"/>
      <c r="AG42" s="360" t="str">
        <f>'UNIFIED INTAKE'!I56</f>
        <v xml:space="preserve">JETMATIC PUMP </v>
      </c>
      <c r="AH42" s="360"/>
      <c r="AI42" s="360"/>
      <c r="AJ42" s="360"/>
      <c r="AK42" s="360"/>
      <c r="AL42" s="360"/>
      <c r="AM42" s="361"/>
      <c r="AN42" s="22"/>
      <c r="AO42" s="6" t="s">
        <v>130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149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206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140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170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145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138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161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207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161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5"/>
      <c r="X46" s="466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7"/>
      <c r="AN46" s="466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>
      <c r="A47" s="468">
        <f>IF('UNIFIED INTAKE'!Q52="","",'UNIFIED INTAKE'!Q52)</f>
        <v>6000</v>
      </c>
      <c r="B47" s="468"/>
      <c r="C47" s="468"/>
      <c r="D47" s="468"/>
      <c r="E47" s="468"/>
      <c r="F47" s="468"/>
      <c r="G47" s="468"/>
      <c r="H47" s="469">
        <f>IF('UNIFIED INTAKE'!Q51="","",'UNIFIED INTAKE'!Q51)</f>
        <v>1210</v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161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208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>
        <f>IF('UNIFIED INTAKE'!Q53="","",'UNIFIED INTAKE'!Q53)</f>
        <v>2000</v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7250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209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4" t="s">
        <v>356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55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>
      <c r="A52" s="533" t="s">
        <v>357</v>
      </c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 t="s">
        <v>357</v>
      </c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4" t="s">
        <v>56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57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>
      <c r="A54" s="535" t="s">
        <v>357</v>
      </c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6" t="s">
        <v>304</v>
      </c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4" t="s">
        <v>58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59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>
      <c r="A56" s="537" t="s">
        <v>358</v>
      </c>
      <c r="B56" s="538"/>
      <c r="C56" s="538"/>
      <c r="D56" s="538"/>
      <c r="E56" s="538"/>
      <c r="F56" s="538"/>
      <c r="G56" s="538"/>
      <c r="H56" s="538"/>
      <c r="I56" s="538"/>
      <c r="J56" s="538"/>
      <c r="K56" s="538"/>
      <c r="L56" s="538"/>
      <c r="M56" s="538"/>
      <c r="N56" s="538"/>
      <c r="O56" s="538"/>
      <c r="P56" s="538"/>
      <c r="Q56" s="538"/>
      <c r="R56" s="538"/>
      <c r="S56" s="538"/>
      <c r="T56" s="538"/>
      <c r="U56" s="538"/>
      <c r="V56" s="538"/>
      <c r="W56" s="538"/>
      <c r="X56" s="537" t="s">
        <v>304</v>
      </c>
      <c r="Y56" s="538"/>
      <c r="Z56" s="538"/>
      <c r="AA56" s="538"/>
      <c r="AB56" s="538"/>
      <c r="AC56" s="538"/>
      <c r="AD56" s="538"/>
      <c r="AE56" s="538"/>
      <c r="AF56" s="538"/>
      <c r="AG56" s="538"/>
      <c r="AH56" s="538"/>
      <c r="AI56" s="538"/>
      <c r="AJ56" s="538"/>
      <c r="AK56" s="538"/>
      <c r="AL56" s="538"/>
      <c r="AM56" s="538"/>
      <c r="AN56" s="538"/>
      <c r="AO56" s="538"/>
      <c r="AP56" s="538"/>
      <c r="AQ56" s="538"/>
      <c r="AR56" s="538"/>
      <c r="AS56" s="538"/>
      <c r="AT56" s="538"/>
      <c r="AU56" s="538"/>
      <c r="AV56" s="538"/>
      <c r="AW56" s="538"/>
      <c r="AX56" s="538"/>
      <c r="AY56" s="538"/>
      <c r="AZ56" s="538"/>
      <c r="BA56" s="538"/>
      <c r="BB56" s="539"/>
    </row>
    <row r="57" spans="1:54">
      <c r="A57" s="369" t="s">
        <v>60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>
      <c r="A58" s="372" t="s">
        <v>61</v>
      </c>
      <c r="B58" s="373"/>
      <c r="C58" s="373"/>
      <c r="D58" s="374"/>
      <c r="E58" s="375" t="s">
        <v>62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63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64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65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1"/>
    </row>
    <row r="59" spans="1:54">
      <c r="A59" s="372" t="s">
        <v>66</v>
      </c>
      <c r="B59" s="373"/>
      <c r="C59" s="373"/>
      <c r="D59" s="374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2" t="s">
        <v>67</v>
      </c>
      <c r="B60" s="373"/>
      <c r="C60" s="373"/>
      <c r="D60" s="374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2" t="s">
        <v>68</v>
      </c>
      <c r="B61" s="373"/>
      <c r="C61" s="373"/>
      <c r="D61" s="374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2" t="s">
        <v>69</v>
      </c>
      <c r="B62" s="373"/>
      <c r="C62" s="373"/>
      <c r="D62" s="374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2" t="s">
        <v>70</v>
      </c>
      <c r="B63" s="373"/>
      <c r="C63" s="373"/>
      <c r="D63" s="374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2" t="s">
        <v>71</v>
      </c>
      <c r="B64" s="373"/>
      <c r="C64" s="373"/>
      <c r="D64" s="374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118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2" t="s">
        <v>72</v>
      </c>
      <c r="B66" s="373"/>
      <c r="C66" s="373"/>
      <c r="D66" s="374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2" t="s">
        <v>73</v>
      </c>
      <c r="B67" s="373"/>
      <c r="C67" s="373"/>
      <c r="D67" s="374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2" t="s">
        <v>74</v>
      </c>
      <c r="B68" s="373"/>
      <c r="C68" s="373"/>
      <c r="D68" s="374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2" t="s">
        <v>75</v>
      </c>
      <c r="B69" s="373"/>
      <c r="C69" s="373"/>
      <c r="D69" s="374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2" t="s">
        <v>76</v>
      </c>
      <c r="B70" s="373"/>
      <c r="C70" s="373"/>
      <c r="D70" s="374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119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2" t="s">
        <v>77</v>
      </c>
      <c r="B72" s="373"/>
      <c r="C72" s="373"/>
      <c r="D72" s="374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2" t="s">
        <v>78</v>
      </c>
      <c r="B73" s="373"/>
      <c r="C73" s="373"/>
      <c r="D73" s="374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2" t="s">
        <v>79</v>
      </c>
      <c r="B74" s="373"/>
      <c r="C74" s="373"/>
      <c r="D74" s="374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2" t="s">
        <v>80</v>
      </c>
      <c r="B75" s="373"/>
      <c r="C75" s="373"/>
      <c r="D75" s="374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2" t="s">
        <v>81</v>
      </c>
      <c r="B76" s="373"/>
      <c r="C76" s="373"/>
      <c r="D76" s="374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120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2" t="s">
        <v>82</v>
      </c>
      <c r="B78" s="373"/>
      <c r="C78" s="373"/>
      <c r="D78" s="374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2" t="s">
        <v>83</v>
      </c>
      <c r="B79" s="373"/>
      <c r="C79" s="373"/>
      <c r="D79" s="374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2" t="s">
        <v>84</v>
      </c>
      <c r="B80" s="373"/>
      <c r="C80" s="373"/>
      <c r="D80" s="374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2" t="s">
        <v>85</v>
      </c>
      <c r="B81" s="373"/>
      <c r="C81" s="373"/>
      <c r="D81" s="374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2" t="s">
        <v>86</v>
      </c>
      <c r="B82" s="373"/>
      <c r="C82" s="373"/>
      <c r="D82" s="374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2" t="s">
        <v>87</v>
      </c>
      <c r="B83" s="373"/>
      <c r="C83" s="373"/>
      <c r="D83" s="374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2" t="s">
        <v>88</v>
      </c>
      <c r="B84" s="373"/>
      <c r="C84" s="373"/>
      <c r="D84" s="374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2" t="s">
        <v>81</v>
      </c>
      <c r="B85" s="373"/>
      <c r="C85" s="373"/>
      <c r="D85" s="374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89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90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91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92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93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94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95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96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97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98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99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100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97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101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102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103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104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97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105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106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107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97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108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109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97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110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111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112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113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114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97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115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116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39" t="str">
        <f>'UNIFIED INTAKE'!A74</f>
        <v>PATIENT IS CURRENTLY RE-ADMITTED IN MEDICAL WARD AND HIS ADMITTING DIAGNOSIS IS A CKD CHF. HE WAS CONFINED AT BRGHGMC LAST MARCH 3, 2024.  THE PATIENT HAS BEEN SUFFERING FROM KIDNEY DISEASE FOR ALMOST 3 YEARS. SINCE THEN, HE ALSO STOPPED FROM TAKING HIS MAINTENANCE MEDICATION DUE TO FINANCIAL CONSTRAINTS. ADDITIONAL BURDEN WAS PATIENTS' SPOUSE IS ALSO SUFFERING FROM LOW BLOOD. THE HH HAS 7 MEMBERS. ALL THEIR 5 CHILDREN ARE IN-SCHOOL ALSO. PATIENT IS A PHIC MEMBER CATEGORIZED AS NHTS PR WITH PIN  082016198192. *READMITTED PATIENT RETRIEVE INTERVIEW LAST MARCH BY MS ARRIOLA THUS, HE IS ASSESSED AND CLASSIFIED AS PHIC SERVICE-C3 *RETRIEVED PREVIOUS UIS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JANA LUISA E. ARRIOLA, RSW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210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55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8" t="s">
        <v>215</v>
      </c>
      <c r="B1" s="598"/>
      <c r="C1" s="598"/>
      <c r="D1" s="598"/>
      <c r="E1" s="598"/>
      <c r="F1" s="598"/>
      <c r="G1" s="598"/>
      <c r="H1" s="598"/>
      <c r="I1" s="598"/>
      <c r="J1" s="598"/>
      <c r="K1" s="598"/>
      <c r="L1" s="598"/>
      <c r="M1" s="598"/>
      <c r="N1" s="598"/>
    </row>
    <row r="2" spans="1:14" ht="18.75">
      <c r="B2" s="45" t="s">
        <v>216</v>
      </c>
      <c r="C2" s="599">
        <f>IF('UNIFIED INTAKE'!Q3=0,"",'UNIFIED INTAKE'!Q3)</f>
        <v>186207</v>
      </c>
      <c r="D2" s="600"/>
      <c r="E2" s="600"/>
      <c r="M2" s="45" t="s">
        <v>29</v>
      </c>
      <c r="N2" s="46">
        <f>'UNIFIED INTAKE'!F5</f>
        <v>45398</v>
      </c>
    </row>
    <row r="3" spans="1:14" ht="18.75">
      <c r="B3" s="45" t="s">
        <v>217</v>
      </c>
      <c r="C3" s="601">
        <f>'UNIFIED INTAKE'!D3</f>
        <v>82016198192</v>
      </c>
      <c r="D3" s="601"/>
      <c r="E3" s="601"/>
      <c r="M3" s="45" t="s">
        <v>218</v>
      </c>
      <c r="N3" s="47">
        <f>'UNIFIED INTAKE'!R5</f>
        <v>0.39236111111111099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219</v>
      </c>
      <c r="B6" s="49"/>
      <c r="C6" s="602" t="str">
        <f>IF('UNIFIED INTAKE'!D10=0,"",'UNIFIED INTAKE'!D10)</f>
        <v>ALBAY, ELISEO CAÑAVERAL</v>
      </c>
      <c r="D6" s="602"/>
      <c r="E6" s="602"/>
      <c r="F6" s="602"/>
      <c r="G6" s="602"/>
      <c r="H6" s="602"/>
      <c r="I6" s="602"/>
      <c r="J6" s="602"/>
      <c r="K6" s="602"/>
      <c r="L6" s="602"/>
      <c r="M6" s="51" t="s">
        <v>220</v>
      </c>
      <c r="N6" s="136" t="str">
        <f>IF('UNIFIED INTAKE'!R10=0,"",'UNIFIED INTAKE'!R10)</f>
        <v xml:space="preserve">MALE </v>
      </c>
    </row>
    <row r="7" spans="1:14" ht="18.75">
      <c r="A7" s="49" t="s">
        <v>221</v>
      </c>
      <c r="B7" s="49"/>
      <c r="C7" s="602" t="str">
        <f>'UNIFIED INTAKE'!E14</f>
        <v>LANDING, TAGKAWAYAN, QUEZON</v>
      </c>
      <c r="D7" s="602"/>
      <c r="E7" s="602"/>
      <c r="F7" s="602"/>
      <c r="G7" s="602"/>
      <c r="H7" s="602"/>
      <c r="I7" s="602"/>
      <c r="J7" s="602"/>
      <c r="K7" s="602"/>
      <c r="L7" s="602"/>
      <c r="M7" s="602"/>
      <c r="N7" s="602"/>
    </row>
    <row r="8" spans="1:14" ht="18.75">
      <c r="A8" s="49" t="s">
        <v>222</v>
      </c>
      <c r="B8" s="49"/>
      <c r="C8" s="135" t="s">
        <v>322</v>
      </c>
      <c r="D8" s="52"/>
      <c r="E8" s="51" t="s">
        <v>223</v>
      </c>
      <c r="F8" s="603">
        <f ca="1">'UNIFIED INTAKE'!G12</f>
        <v>57</v>
      </c>
      <c r="G8" s="603"/>
      <c r="H8" s="603"/>
      <c r="I8" s="603"/>
      <c r="J8" s="604" t="s">
        <v>224</v>
      </c>
      <c r="K8" s="604"/>
      <c r="L8" s="604"/>
      <c r="M8" s="605" t="str">
        <f>IF('UNIFIED INTAKE'!D19=0,"",'UNIFIED INTAKE'!D19)</f>
        <v xml:space="preserve">ROMAN CATHOLIC </v>
      </c>
      <c r="N8" s="605"/>
    </row>
    <row r="9" spans="1:14" ht="18.75">
      <c r="A9" s="49" t="s">
        <v>225</v>
      </c>
      <c r="B9" s="49"/>
      <c r="C9" s="610">
        <f>'UNIFIED INTAKE'!A12</f>
        <v>24272</v>
      </c>
      <c r="D9" s="610"/>
      <c r="E9" s="610"/>
      <c r="F9" s="610"/>
      <c r="G9" s="610"/>
      <c r="H9" s="610"/>
      <c r="I9" s="611" t="s">
        <v>226</v>
      </c>
      <c r="J9" s="611"/>
      <c r="K9" s="612" t="str">
        <f>IF('UNIFIED INTAKE'!M12="","",'UNIFIED INTAKE'!M12)</f>
        <v xml:space="preserve"> TAGKAWAYAN, QUEZON</v>
      </c>
      <c r="L9" s="612"/>
      <c r="M9" s="612"/>
      <c r="N9" s="612"/>
    </row>
    <row r="10" spans="1:14" ht="18.75">
      <c r="A10" s="49" t="s">
        <v>227</v>
      </c>
      <c r="B10" s="49"/>
      <c r="C10" s="49"/>
      <c r="D10" s="602" t="s">
        <v>354</v>
      </c>
      <c r="E10" s="602"/>
      <c r="F10" s="602"/>
      <c r="G10" s="602"/>
      <c r="H10" s="602"/>
      <c r="I10" s="602"/>
      <c r="J10" s="602"/>
      <c r="K10" s="602"/>
      <c r="L10" s="602"/>
      <c r="M10" s="602"/>
      <c r="N10" s="602"/>
    </row>
    <row r="11" spans="1:14" ht="18.75">
      <c r="A11" s="49" t="s">
        <v>228</v>
      </c>
      <c r="B11" s="49"/>
      <c r="C11" s="602" t="s">
        <v>304</v>
      </c>
      <c r="D11" s="602"/>
      <c r="E11" s="602"/>
      <c r="F11" s="602"/>
      <c r="G11" s="602"/>
      <c r="H11" s="602"/>
      <c r="I11" s="602"/>
      <c r="J11" s="53" t="s">
        <v>229</v>
      </c>
      <c r="K11" s="613">
        <f>'UNIFIED INTAKE'!P24</f>
        <v>0</v>
      </c>
      <c r="L11" s="613"/>
      <c r="M11" s="613"/>
      <c r="N11" s="613"/>
    </row>
    <row r="12" spans="1:14" ht="18.75">
      <c r="A12" s="49" t="s">
        <v>230</v>
      </c>
      <c r="B12" s="49"/>
      <c r="C12" s="602" t="s">
        <v>304</v>
      </c>
      <c r="D12" s="602"/>
      <c r="E12" s="602"/>
      <c r="F12" s="602"/>
      <c r="G12" s="602"/>
      <c r="H12" s="602"/>
      <c r="I12" s="602"/>
      <c r="J12" s="602"/>
      <c r="K12" s="602"/>
      <c r="L12" s="602"/>
      <c r="M12" s="602"/>
      <c r="N12" s="602"/>
    </row>
    <row r="13" spans="1:14" ht="6.75" customHeight="1">
      <c r="A13" s="49"/>
      <c r="B13" s="49"/>
      <c r="C13" s="49"/>
      <c r="D13" s="606"/>
      <c r="E13" s="60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231</v>
      </c>
      <c r="B14" s="49"/>
      <c r="C14" s="602" t="s">
        <v>304</v>
      </c>
      <c r="D14" s="602"/>
      <c r="E14" s="602"/>
      <c r="F14" s="602"/>
      <c r="G14" s="602"/>
      <c r="H14" s="602"/>
      <c r="I14" s="602"/>
      <c r="J14" s="602"/>
      <c r="K14" s="602"/>
      <c r="L14" s="602"/>
      <c r="M14" s="602"/>
      <c r="N14" s="602"/>
    </row>
    <row r="15" spans="1:14" ht="18.75">
      <c r="A15" s="49" t="s">
        <v>232</v>
      </c>
      <c r="B15" s="49"/>
      <c r="C15" s="49"/>
      <c r="D15" s="607">
        <v>45392</v>
      </c>
      <c r="E15" s="608"/>
      <c r="F15" s="608"/>
      <c r="G15" s="608"/>
      <c r="H15" s="608"/>
      <c r="I15" s="608"/>
      <c r="J15" s="608"/>
      <c r="K15" s="609" t="s">
        <v>233</v>
      </c>
      <c r="L15" s="609"/>
      <c r="M15" s="609"/>
      <c r="N15" s="54">
        <f>D15</f>
        <v>45392</v>
      </c>
    </row>
    <row r="16" spans="1:14" ht="18.75">
      <c r="A16" s="49" t="s">
        <v>234</v>
      </c>
      <c r="B16" s="49"/>
      <c r="C16" s="49"/>
      <c r="D16" s="602" t="s">
        <v>304</v>
      </c>
      <c r="E16" s="602"/>
      <c r="F16" s="602"/>
      <c r="G16" s="602"/>
      <c r="H16" s="602"/>
      <c r="I16" s="602"/>
      <c r="J16" s="602"/>
      <c r="K16" s="602"/>
      <c r="L16" s="602"/>
      <c r="M16" s="602"/>
      <c r="N16" s="602"/>
    </row>
    <row r="17" spans="1:14" ht="9.75" customHeight="1"/>
    <row r="18" spans="1:14" ht="18.75">
      <c r="A18" s="48" t="s">
        <v>235</v>
      </c>
      <c r="B18" s="49"/>
      <c r="C18" s="49"/>
      <c r="D18" s="606"/>
      <c r="E18" s="60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9" t="s">
        <v>18</v>
      </c>
      <c r="B19" s="619"/>
      <c r="C19" s="55" t="s">
        <v>236</v>
      </c>
      <c r="D19" s="619" t="s">
        <v>237</v>
      </c>
      <c r="E19" s="619"/>
      <c r="F19" s="55" t="s">
        <v>238</v>
      </c>
      <c r="G19" s="619" t="s">
        <v>239</v>
      </c>
      <c r="H19" s="619"/>
      <c r="I19" s="620" t="s">
        <v>227</v>
      </c>
      <c r="J19" s="620"/>
      <c r="K19" s="620"/>
      <c r="L19" s="620"/>
      <c r="M19" s="55" t="s">
        <v>228</v>
      </c>
      <c r="N19" s="55" t="s">
        <v>240</v>
      </c>
    </row>
    <row r="20" spans="1:14">
      <c r="A20" s="614" t="str">
        <f>IF('UNIFIED INTAKE'!A31=0,"",'UNIFIED INTAKE'!A31)</f>
        <v xml:space="preserve">ALBAY, PACITA </v>
      </c>
      <c r="B20" s="615"/>
      <c r="C20" s="71" t="str">
        <f>IF('UNIFIED INTAKE'!L31=0,"",'UNIFIED INTAKE'!L31)</f>
        <v>SPOUSE</v>
      </c>
      <c r="D20" s="616">
        <f>IF('UNIFIED INTAKE'!S31=0,"",'UNIFIED INTAKE'!S31)</f>
        <v>50</v>
      </c>
      <c r="E20" s="617"/>
      <c r="F20" s="71" t="str">
        <f>IF('UNIFIED INTAKE'!I31=0,"",'UNIFIED INTAKE'!I31)</f>
        <v>F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>ELEM LEVEL</v>
      </c>
      <c r="J20" s="618"/>
      <c r="K20" s="618"/>
      <c r="L20" s="617"/>
      <c r="M20" s="71" t="str">
        <f>IF('UNIFIED INTAKE'!P31=0,"",'UNIFIED INTAKE'!P31)</f>
        <v>COCONUT FARMER</v>
      </c>
      <c r="N20" s="74">
        <f>'UNIFIED INTAKE'!R31</f>
        <v>2400</v>
      </c>
    </row>
    <row r="21" spans="1:14">
      <c r="A21" s="614" t="str">
        <f>IF('UNIFIED INTAKE'!A32=0,"",'UNIFIED INTAKE'!A32)</f>
        <v>ALBAY, IRISH</v>
      </c>
      <c r="B21" s="615"/>
      <c r="C21" s="71" t="str">
        <f>IF('UNIFIED INTAKE'!L32=0,"",'UNIFIED INTAKE'!L32)</f>
        <v>DAUGHTER</v>
      </c>
      <c r="D21" s="616">
        <f>IF('UNIFIED INTAKE'!S32=0,"",'UNIFIED INTAKE'!S32)</f>
        <v>18</v>
      </c>
      <c r="E21" s="617"/>
      <c r="F21" s="71" t="str">
        <f>IF('UNIFIED INTAKE'!I32=0,"",'UNIFIED INTAKE'!I32)</f>
        <v>F</v>
      </c>
      <c r="G21" s="616" t="str">
        <f>IF('UNIFIED INTAKE'!K32=0,"",'UNIFIED INTAKE'!K32)</f>
        <v>S</v>
      </c>
      <c r="H21" s="617"/>
      <c r="I21" s="616" t="str">
        <f>IF('UNIFIED INTAKE'!M32=0,"",'UNIFIED INTAKE'!M32)</f>
        <v xml:space="preserve">GRADE 12 </v>
      </c>
      <c r="J21" s="618"/>
      <c r="K21" s="618"/>
      <c r="L21" s="617"/>
      <c r="M21" s="71" t="str">
        <f>IF('UNIFIED INTAKE'!P32=0,"",'UNIFIED INTAKE'!P32)</f>
        <v>INS</v>
      </c>
      <c r="N21" s="74">
        <f>'UNIFIED INTAKE'!R32</f>
        <v>0</v>
      </c>
    </row>
    <row r="22" spans="1:14">
      <c r="A22" s="614" t="str">
        <f>IF('UNIFIED INTAKE'!A33=0,"",'UNIFIED INTAKE'!A33)</f>
        <v>ALBAY, IVAN</v>
      </c>
      <c r="B22" s="615"/>
      <c r="C22" s="71" t="str">
        <f>IF('UNIFIED INTAKE'!L33=0,"",'UNIFIED INTAKE'!L33)</f>
        <v>SON</v>
      </c>
      <c r="D22" s="616">
        <f>IF('UNIFIED INTAKE'!S33=0,"",'UNIFIED INTAKE'!S33)</f>
        <v>16</v>
      </c>
      <c r="E22" s="617"/>
      <c r="F22" s="71" t="str">
        <f>IF('UNIFIED INTAKE'!I33=0,"",'UNIFIED INTAKE'!I33)</f>
        <v>M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 xml:space="preserve">GRADE 7 </v>
      </c>
      <c r="J22" s="618"/>
      <c r="K22" s="618"/>
      <c r="L22" s="617"/>
      <c r="M22" s="71" t="str">
        <f>IF('UNIFIED INTAKE'!P33=0,"",'UNIFIED INTAKE'!P33)</f>
        <v>COCONUT FARMER</v>
      </c>
      <c r="N22" s="74">
        <f>'UNIFIED INTAKE'!R33</f>
        <v>2400</v>
      </c>
    </row>
    <row r="23" spans="1:14">
      <c r="A23" s="614" t="str">
        <f>IF('UNIFIED INTAKE'!A34=0,"",'UNIFIED INTAKE'!A34)</f>
        <v xml:space="preserve">ALBAY, ASHLEY </v>
      </c>
      <c r="B23" s="615"/>
      <c r="C23" s="71" t="str">
        <f>IF('UNIFIED INTAKE'!L34=0,"",'UNIFIED INTAKE'!L34)</f>
        <v>DAUGHTER</v>
      </c>
      <c r="D23" s="616">
        <f>IF('UNIFIED INTAKE'!S34=0,"",'UNIFIED INTAKE'!S34)</f>
        <v>15</v>
      </c>
      <c r="E23" s="617"/>
      <c r="F23" s="71" t="str">
        <f>IF('UNIFIED INTAKE'!I34=0,"",'UNIFIED INTAKE'!I34)</f>
        <v>F</v>
      </c>
      <c r="G23" s="616" t="str">
        <f>IF('UNIFIED INTAKE'!K34=0,"",'UNIFIED INTAKE'!K34)</f>
        <v xml:space="preserve"> C </v>
      </c>
      <c r="H23" s="617"/>
      <c r="I23" s="616" t="str">
        <f>IF('UNIFIED INTAKE'!M34=0,"",'UNIFIED INTAKE'!M34)</f>
        <v xml:space="preserve">GRADE 9 </v>
      </c>
      <c r="J23" s="618"/>
      <c r="K23" s="618"/>
      <c r="L23" s="617"/>
      <c r="M23" s="71" t="str">
        <f>IF('UNIFIED INTAKE'!P34=0,"",'UNIFIED INTAKE'!P34)</f>
        <v>INS</v>
      </c>
      <c r="N23" s="74">
        <f>'UNIFIED INTAKE'!R34</f>
        <v>0</v>
      </c>
    </row>
    <row r="24" spans="1:14">
      <c r="A24" s="614" t="str">
        <f>IF('UNIFIED INTAKE'!A35=0,"",'UNIFIED INTAKE'!A35)</f>
        <v xml:space="preserve">ALBAY, JORDAN </v>
      </c>
      <c r="B24" s="615"/>
      <c r="C24" s="71" t="str">
        <f>IF('UNIFIED INTAKE'!L35=0,"",'UNIFIED INTAKE'!L35)</f>
        <v>SON</v>
      </c>
      <c r="D24" s="616">
        <f>IF('UNIFIED INTAKE'!S35=0,"",'UNIFIED INTAKE'!S35)</f>
        <v>11</v>
      </c>
      <c r="E24" s="617"/>
      <c r="F24" s="71" t="str">
        <f>IF('UNIFIED INTAKE'!I35=0,"",'UNIFIED INTAKE'!I35)</f>
        <v>M</v>
      </c>
      <c r="G24" s="616" t="str">
        <f>IF('UNIFIED INTAKE'!K35=0,"",'UNIFIED INTAKE'!K35)</f>
        <v xml:space="preserve">C  </v>
      </c>
      <c r="H24" s="617"/>
      <c r="I24" s="616" t="str">
        <f>IF('UNIFIED INTAKE'!M35=0,"",'UNIFIED INTAKE'!M35)</f>
        <v xml:space="preserve">GRADE 4 </v>
      </c>
      <c r="J24" s="618"/>
      <c r="K24" s="618"/>
      <c r="L24" s="617"/>
      <c r="M24" s="71" t="str">
        <f>IF('UNIFIED INTAKE'!P35=0,"",'UNIFIED INTAKE'!P35)</f>
        <v>INS</v>
      </c>
      <c r="N24" s="74">
        <f>'UNIFIED INTAKE'!R35</f>
        <v>0</v>
      </c>
    </row>
    <row r="25" spans="1:14">
      <c r="A25" s="614" t="str">
        <f>IF('UNIFIED INTAKE'!A36=0,"",'UNIFIED INTAKE'!A36)</f>
        <v xml:space="preserve">ALBAY, AARON </v>
      </c>
      <c r="B25" s="615"/>
      <c r="C25" s="71" t="str">
        <f>IF('UNIFIED INTAKE'!L36=0,"",'UNIFIED INTAKE'!L36)</f>
        <v>SON</v>
      </c>
      <c r="D25" s="616">
        <f>IF('UNIFIED INTAKE'!S36=0,"",'UNIFIED INTAKE'!S36)</f>
        <v>8</v>
      </c>
      <c r="E25" s="617"/>
      <c r="F25" s="71" t="str">
        <f>IF('UNIFIED INTAKE'!I36=0,"",'UNIFIED INTAKE'!I36)</f>
        <v>M</v>
      </c>
      <c r="G25" s="616" t="str">
        <f>IF('UNIFIED INTAKE'!K36=0,"",'UNIFIED INTAKE'!K36)</f>
        <v xml:space="preserve">C  </v>
      </c>
      <c r="H25" s="617"/>
      <c r="I25" s="616" t="str">
        <f>IF('UNIFIED INTAKE'!M36=0,"",'UNIFIED INTAKE'!M36)</f>
        <v xml:space="preserve">GRADE 2 </v>
      </c>
      <c r="J25" s="618"/>
      <c r="K25" s="618"/>
      <c r="L25" s="617"/>
      <c r="M25" s="71" t="str">
        <f>IF('UNIFIED INTAKE'!P36=0,"",'UNIFIED INTAKE'!P36)</f>
        <v>INS</v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5" t="s">
        <v>21</v>
      </c>
      <c r="B31" s="625"/>
      <c r="C31" s="56" t="s">
        <v>22</v>
      </c>
      <c r="D31" s="57"/>
      <c r="E31" s="621" t="s">
        <v>23</v>
      </c>
      <c r="F31" s="621"/>
      <c r="G31" s="621"/>
      <c r="H31" s="621"/>
      <c r="I31" s="621" t="s">
        <v>212</v>
      </c>
      <c r="J31" s="621"/>
      <c r="K31" s="57"/>
      <c r="L31" s="621" t="s">
        <v>24</v>
      </c>
      <c r="M31" s="621"/>
      <c r="N31" s="56" t="s">
        <v>22</v>
      </c>
    </row>
    <row r="32" spans="1:14" ht="15.75">
      <c r="A32" s="25"/>
      <c r="B32" t="s">
        <v>128</v>
      </c>
      <c r="C32" s="72">
        <f>'UNIFIED INTAKE'!D50</f>
        <v>0</v>
      </c>
      <c r="E32" s="25"/>
      <c r="F32" s="622" t="s">
        <v>129</v>
      </c>
      <c r="G32" s="622"/>
      <c r="I32" s="25"/>
      <c r="J32" t="s">
        <v>130</v>
      </c>
      <c r="L32" s="25"/>
      <c r="M32" t="s">
        <v>131</v>
      </c>
      <c r="N32" s="73">
        <f>'UNIFIED INTAKE'!Q50</f>
        <v>0</v>
      </c>
    </row>
    <row r="33" spans="1:14" ht="15.75">
      <c r="A33" s="25"/>
      <c r="B33" t="s">
        <v>132</v>
      </c>
      <c r="C33" s="72">
        <f>'UNIFIED INTAKE'!D51</f>
        <v>0</v>
      </c>
      <c r="E33" s="25"/>
      <c r="F33" t="s">
        <v>133</v>
      </c>
      <c r="I33" s="25"/>
      <c r="J33" t="s">
        <v>134</v>
      </c>
      <c r="L33" s="25"/>
      <c r="M33" t="s">
        <v>135</v>
      </c>
      <c r="N33" s="73">
        <f>'UNIFIED INTAKE'!Q51</f>
        <v>1210</v>
      </c>
    </row>
    <row r="34" spans="1:14" ht="15.75">
      <c r="A34" s="25"/>
      <c r="B34" t="s">
        <v>136</v>
      </c>
      <c r="C34" s="72">
        <f>'UNIFIED INTAKE'!D52</f>
        <v>0</v>
      </c>
      <c r="E34" s="25"/>
      <c r="F34" s="623" t="s">
        <v>137</v>
      </c>
      <c r="G34" s="623"/>
      <c r="I34" s="25"/>
      <c r="J34" t="s">
        <v>138</v>
      </c>
      <c r="L34" s="25"/>
      <c r="M34" t="s">
        <v>139</v>
      </c>
      <c r="N34" s="73">
        <f>'UNIFIED INTAKE'!Q52</f>
        <v>6000</v>
      </c>
    </row>
    <row r="35" spans="1:14" ht="15.75">
      <c r="A35" s="25"/>
      <c r="B35" t="s">
        <v>241</v>
      </c>
      <c r="C35" s="72">
        <f>'UNIFIED INTAKE'!D53</f>
        <v>0</v>
      </c>
      <c r="I35" s="25"/>
      <c r="J35" t="s">
        <v>140</v>
      </c>
      <c r="L35" s="25"/>
      <c r="M35" t="s">
        <v>242</v>
      </c>
      <c r="N35" s="73">
        <f>'UNIFIED INTAKE'!Q53</f>
        <v>2000</v>
      </c>
    </row>
    <row r="36" spans="1:14" ht="15.75">
      <c r="K36" s="58"/>
      <c r="L36" s="25"/>
      <c r="M36" t="s">
        <v>141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1" t="s">
        <v>26</v>
      </c>
      <c r="F37" s="621"/>
      <c r="G37" s="621"/>
      <c r="H37" s="621"/>
      <c r="I37" s="621" t="s">
        <v>22</v>
      </c>
      <c r="J37" s="621"/>
      <c r="L37" s="25"/>
      <c r="M37" s="60" t="s">
        <v>142</v>
      </c>
      <c r="N37" s="73">
        <f>'UNIFIED INTAKE'!Q55</f>
        <v>0</v>
      </c>
    </row>
    <row r="38" spans="1:14" ht="15.75">
      <c r="A38" s="25"/>
      <c r="B38" t="s">
        <v>128</v>
      </c>
      <c r="C38" s="72">
        <f>'UNIFIED INTAKE'!D56</f>
        <v>0</v>
      </c>
      <c r="E38" s="25"/>
      <c r="F38" s="623" t="s">
        <v>143</v>
      </c>
      <c r="G38" s="623"/>
      <c r="H38" s="623"/>
      <c r="I38" s="624" t="str">
        <f>'UNIFIED INTAKE'!I56:L56</f>
        <v xml:space="preserve">JETMATIC PUMP </v>
      </c>
      <c r="J38" s="624"/>
      <c r="L38" s="25"/>
      <c r="M38" t="s">
        <v>243</v>
      </c>
      <c r="N38" s="73">
        <f>'UNIFIED INTAKE'!Q56</f>
        <v>0</v>
      </c>
    </row>
    <row r="39" spans="1:14" ht="15.75">
      <c r="A39" s="25"/>
      <c r="B39" t="s">
        <v>136</v>
      </c>
      <c r="C39" s="72">
        <f>'UNIFIED INTAKE'!D57</f>
        <v>0</v>
      </c>
      <c r="E39" s="25"/>
      <c r="F39" s="623" t="s">
        <v>144</v>
      </c>
      <c r="G39" s="623"/>
      <c r="H39" s="623"/>
      <c r="I39" s="624">
        <f>'UNIFIED INTAKE'!I57:L57</f>
        <v>0</v>
      </c>
      <c r="J39" s="624"/>
      <c r="L39" s="25"/>
      <c r="M39" t="s">
        <v>148</v>
      </c>
      <c r="N39" s="73">
        <f>'UNIFIED INTAKE'!Q57</f>
        <v>0</v>
      </c>
    </row>
    <row r="40" spans="1:14" ht="15.75">
      <c r="A40" s="25"/>
      <c r="B40" t="s">
        <v>146</v>
      </c>
      <c r="C40" s="72">
        <f>'UNIFIED INTAKE'!D58</f>
        <v>0</v>
      </c>
      <c r="E40" s="25"/>
      <c r="F40" s="623" t="s">
        <v>145</v>
      </c>
      <c r="G40" s="623"/>
      <c r="H40" s="623"/>
      <c r="I40" s="624">
        <f>'UNIFIED INTAKE'!I58:L58</f>
        <v>0</v>
      </c>
      <c r="J40" s="624"/>
      <c r="L40" s="25"/>
      <c r="M40" t="s">
        <v>161</v>
      </c>
      <c r="N40" s="73">
        <f>'UNIFIED INTAKE'!Q58</f>
        <v>0</v>
      </c>
    </row>
    <row r="41" spans="1:14" ht="15.75">
      <c r="A41" s="25"/>
      <c r="B41" s="57" t="s">
        <v>147</v>
      </c>
      <c r="C41" s="72">
        <f>'UNIFIED INTAKE'!D59</f>
        <v>0</v>
      </c>
      <c r="E41" s="25"/>
      <c r="F41" s="623" t="s">
        <v>244</v>
      </c>
      <c r="G41" s="623"/>
      <c r="H41" s="623"/>
      <c r="I41" s="624">
        <f>'UNIFIED INTAKE'!I59:L59</f>
        <v>0</v>
      </c>
      <c r="J41" s="624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6" t="s">
        <v>245</v>
      </c>
      <c r="B43" s="626"/>
      <c r="C43" s="626"/>
      <c r="D43" s="61"/>
      <c r="E43" s="626" t="s">
        <v>22</v>
      </c>
      <c r="F43" s="626"/>
      <c r="G43" s="626"/>
      <c r="H43" s="626"/>
      <c r="I43" s="62"/>
      <c r="J43" s="58" t="s">
        <v>246</v>
      </c>
      <c r="K43" s="58"/>
      <c r="L43" s="626"/>
      <c r="M43" s="626"/>
      <c r="N43" s="58"/>
    </row>
    <row r="44" spans="1:14" ht="15.75">
      <c r="A44" s="627" t="str">
        <f>IF('UNIFIED INTAKE'!A44=0,"",'UNIFIED INTAKE'!A44)</f>
        <v>CCT (WIFE)</v>
      </c>
      <c r="B44" s="627"/>
      <c r="C44" s="627"/>
      <c r="D44" s="63"/>
      <c r="E44" s="628">
        <f>'UNIFIED INTAKE'!I44</f>
        <v>4900</v>
      </c>
      <c r="F44" s="628"/>
      <c r="G44" s="628"/>
      <c r="H44" s="628"/>
      <c r="I44" s="63"/>
      <c r="J44" s="70" t="s">
        <v>352</v>
      </c>
      <c r="L44" s="25"/>
      <c r="N44" s="69"/>
    </row>
    <row r="45" spans="1:14" ht="15.75">
      <c r="A45" s="627" t="str">
        <f>IF('UNIFIED INTAKE'!A45=0,"",'UNIFIED INTAKE'!A45)</f>
        <v/>
      </c>
      <c r="B45" s="627"/>
      <c r="C45" s="627"/>
      <c r="D45" s="63"/>
      <c r="E45" s="628">
        <f>'UNIFIED INTAKE'!I45</f>
        <v>0</v>
      </c>
      <c r="F45" s="628"/>
      <c r="G45" s="628"/>
      <c r="H45" s="628"/>
      <c r="I45" s="63"/>
      <c r="J45" s="64"/>
      <c r="L45" s="25"/>
      <c r="N45" s="69"/>
    </row>
    <row r="46" spans="1:14" ht="15.75">
      <c r="A46" s="627" t="str">
        <f>IF('UNIFIED INTAKE'!A46=0,"",'UNIFIED INTAKE'!A46)</f>
        <v/>
      </c>
      <c r="B46" s="627"/>
      <c r="C46" s="627"/>
      <c r="D46" s="63"/>
      <c r="E46" s="628">
        <f>'UNIFIED INTAKE'!I46</f>
        <v>0</v>
      </c>
      <c r="F46" s="628"/>
      <c r="G46" s="628"/>
      <c r="H46" s="628"/>
      <c r="I46" s="63"/>
      <c r="J46" s="64"/>
      <c r="L46" s="25"/>
      <c r="N46" s="69"/>
    </row>
    <row r="47" spans="1:14" ht="4.5" customHeight="1"/>
    <row r="48" spans="1:14" ht="18.75">
      <c r="A48" s="48" t="s">
        <v>247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4" t="s">
        <v>252</v>
      </c>
      <c r="B49" s="634"/>
      <c r="C49" s="634"/>
      <c r="D49" s="634"/>
      <c r="E49" s="634"/>
      <c r="F49" s="634"/>
      <c r="G49" s="634"/>
      <c r="H49" s="634"/>
      <c r="I49" s="634"/>
      <c r="J49" s="634"/>
      <c r="K49" s="634"/>
      <c r="L49" s="634"/>
      <c r="M49" s="634"/>
      <c r="N49" s="634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5" t="s">
        <v>248</v>
      </c>
      <c r="B51" s="635"/>
      <c r="C51" s="635"/>
      <c r="D51" s="635"/>
      <c r="E51" s="635"/>
      <c r="F51" s="63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6" t="str">
        <f>IF('UNIFIED INTAKE'!A74=0,"",'UNIFIED INTAKE'!A74)</f>
        <v>PATIENT IS CURRENTLY RE-ADMITTED IN MEDICAL WARD AND HIS ADMITTING DIAGNOSIS IS A CKD CHF. HE WAS CONFINED AT BRGHGMC LAST MARCH 3, 2024.  THE PATIENT HAS BEEN SUFFERING FROM KIDNEY DISEASE FOR ALMOST 3 YEARS. SINCE THEN, HE ALSO STOPPED FROM TAKING HIS MAINTENANCE MEDICATION DUE TO FINANCIAL CONSTRAINTS. ADDITIONAL BURDEN WAS PATIENTS' SPOUSE IS ALSO SUFFERING FROM LOW BLOOD. THE HH HAS 7 MEMBERS. ALL THEIR 5 CHILDREN ARE IN-SCHOOL ALSO. PATIENT IS A PHIC MEMBER CATEGORIZED AS NHTS PR WITH PIN  082016198192. *READMITTED PATIENT RETRIEVE INTERVIEW LAST MARCH BY MS ARRIOLA THUS, HE IS ASSESSED AND CLASSIFIED AS PHIC SERVICE-C3 *RETRIEVED PREVIOUS UIS</v>
      </c>
      <c r="B52" s="637"/>
      <c r="C52" s="637"/>
      <c r="D52" s="637"/>
      <c r="E52" s="637"/>
      <c r="F52" s="637"/>
      <c r="G52" s="637"/>
      <c r="H52" s="637"/>
      <c r="I52" s="637"/>
      <c r="J52" s="637"/>
      <c r="K52" s="637"/>
      <c r="L52" s="637"/>
      <c r="M52" s="637"/>
      <c r="N52" s="63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249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8" t="str">
        <f>IF('UNIFIED INTAKE'!G6=0,"",'UNIFIED INTAKE'!G6)</f>
        <v>ALBAY, PACITA DE GUZMAN</v>
      </c>
      <c r="B55" s="638"/>
      <c r="C55" s="638"/>
      <c r="D55" s="638"/>
      <c r="E55" s="638"/>
      <c r="F55" s="638" t="str">
        <f>IF('UNIFIED INTAKE'!Q6=0,"",'UNIFIED INTAKE'!Q6)</f>
        <v>SPOUSE</v>
      </c>
      <c r="G55" s="638"/>
      <c r="H55" s="638"/>
      <c r="I55" s="638"/>
      <c r="J55" s="638"/>
      <c r="K55" s="639">
        <f>IF('UNIFIED INTAKE'!Q7=0,"",'UNIFIED INTAKE'!Q7)</f>
        <v>9312146786</v>
      </c>
      <c r="L55" s="639"/>
      <c r="M55" s="639"/>
      <c r="N55" s="63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9" t="s">
        <v>250</v>
      </c>
      <c r="B57" s="629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0" t="str">
        <f>'UNIFIED INTAKE'!D87</f>
        <v>JANA LUISA E. ARRIOLA, RSW</v>
      </c>
      <c r="B59" s="630"/>
      <c r="C59" s="630"/>
      <c r="D59" s="630"/>
      <c r="E59" s="630"/>
      <c r="F59" s="49"/>
      <c r="G59" s="49"/>
      <c r="H59" s="49"/>
      <c r="I59" s="49"/>
      <c r="J59" s="67"/>
      <c r="K59" s="631"/>
      <c r="L59" s="631"/>
      <c r="M59" s="631"/>
      <c r="N59" s="631"/>
    </row>
    <row r="60" spans="1:14" ht="18.75">
      <c r="A60" s="632" t="s">
        <v>251</v>
      </c>
      <c r="B60" s="632"/>
      <c r="C60" s="632"/>
      <c r="D60" s="632"/>
      <c r="E60" s="632"/>
      <c r="F60" s="49"/>
      <c r="G60" s="49"/>
      <c r="H60" s="49"/>
      <c r="I60" s="49"/>
      <c r="J60" s="49"/>
      <c r="K60" s="633"/>
      <c r="L60" s="633"/>
      <c r="M60" s="633"/>
      <c r="N60" s="633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2024-04-16T01:25:48Z</cp:lastPrinted>
  <dcterms:created xsi:type="dcterms:W3CDTF">2021-01-18T06:35:54Z</dcterms:created>
  <dcterms:modified xsi:type="dcterms:W3CDTF">2024-04-16T01:31:13Z</dcterms:modified>
</cp:coreProperties>
</file>