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95BB812-9D7D-44C5-947F-7DCAB24F1F8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P24" i="2"/>
  <c r="S51" i="2"/>
  <c r="E14" i="2" l="1"/>
  <c r="S48" i="2" l="1"/>
  <c r="P45" i="2"/>
  <c r="K11" i="4"/>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<sst xmlns="http://schemas.openxmlformats.org/spreadsheetml/2006/main" count="424" uniqueCount="347">
  <si>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</si>
  <si>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</si>
  <si>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</si>
  <si>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</si>
  <si>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</si>
  <si>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</si>
  <si>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</si>
  <si>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</si>
  <si>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</si>
  <si>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</si>
  <si>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</si>
  <si>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</si>
  <si>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</si>
  <si>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</si>
  <si>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</si>
  <si>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</si>
  <si>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</si>
  <si>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</si>
  <si>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</si>
  <si>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</si>
  <si>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</si>
  <si>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</si>
  <si>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</si>
  <si>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</si>
  <si>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</si>
  <si>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</si>
  <si>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</si>
  <si>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</si>
  <si>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</si>
  <si>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</si>
  <si>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</si>
  <si>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</si>
  <si>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</si>
  <si>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</si>
  <si>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</si>
  <si>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</si>
  <si>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</si>
  <si>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</si>
  <si>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</si>
  <si>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</si>
  <si>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</si>
  <si>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</si>
  <si>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</si>
  <si>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</si>
  <si>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</si>
  <si>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</si>
  <si>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</si>
  <si>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</si>
  <si>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</si>
  <si>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</si>
  <si>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</si>
  <si>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</si>
  <si>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</si>
  <si>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</si>
  <si>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</si>
  <si>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</si>
  <si>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</si>
  <si>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</si>
  <si>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</si>
  <si>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</si>
  <si>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</si>
  <si>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</si>
  <si>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</si>
  <si>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</si>
  <si>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</si>
  <si>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</si>
  <si>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</si>
  <si>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</si>
  <si>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</si>
  <si>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</si>
  <si>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</si>
  <si>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</si>
  <si>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</si>
  <si>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</si>
  <si>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</si>
  <si>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</si>
  <si>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</si>
  <si>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</si>
  <si>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</si>
  <si>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</si>
  <si>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</si>
  <si>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</si>
  <si>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</si>
  <si>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</si>
  <si>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</si>
  <si>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</si>
  <si>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</si>
  <si>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</si>
  <si>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</si>
  <si>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</si>
  <si>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</si>
  <si>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</si>
  <si>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</si>
  <si>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</si>
  <si>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</si>
  <si>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</si>
  <si>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</si>
  <si>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</si>
  <si>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</si>
  <si>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</si>
  <si>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</si>
  <si>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</si>
  <si>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</si>
  <si>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</si>
  <si>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</si>
  <si>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</si>
  <si>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</si>
  <si>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</si>
  <si>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</si>
  <si>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</si>
  <si>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</si>
  <si>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</si>
  <si>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</si>
  <si>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</si>
  <si>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</si>
  <si>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</si>
  <si>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</si>
  <si>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</si>
  <si>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</si>
  <si>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</si>
  <si>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</si>
  <si>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</si>
  <si>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</si>
  <si>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</si>
  <si>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</si>
  <si>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</si>
  <si>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</si>
  <si>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</si>
  <si>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</si>
  <si>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</si>
  <si>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</si>
  <si>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</si>
  <si>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</si>
  <si>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</si>
  <si>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</si>
  <si>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</si>
  <si>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</si>
  <si>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</si>
  <si>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</si>
  <si>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</si>
  <si>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</si>
  <si>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</si>
  <si>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</si>
  <si>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</si>
  <si>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</si>
  <si>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</si>
  <si>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</si>
  <si>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</si>
  <si>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</si>
  <si>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</si>
  <si>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</si>
  <si>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</si>
  <si>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</si>
  <si>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</si>
  <si>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</si>
  <si>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</si>
  <si>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</si>
  <si>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</si>
  <si>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</si>
  <si>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</si>
  <si>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</si>
  <si>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</si>
  <si>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</si>
  <si>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</si>
  <si>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</si>
  <si>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</si>
  <si>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</si>
  <si>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</si>
  <si>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</si>
  <si>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</si>
  <si>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</si>
  <si>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</si>
  <si>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</si>
  <si>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</si>
  <si>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</si>
  <si>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</si>
  <si>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</si>
  <si>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</si>
  <si>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</si>
  <si>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</si>
  <si>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</si>
  <si>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</si>
  <si>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</si>
  <si>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</si>
  <si>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</si>
  <si>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</si>
  <si>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</si>
  <si>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</si>
  <si>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</si>
  <si>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</si>
  <si>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</si>
  <si>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</si>
  <si>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</si>
  <si>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</si>
  <si>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</si>
  <si>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</si>
  <si>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</si>
  <si>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</si>
  <si>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</si>
  <si>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</si>
  <si>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</si>
  <si>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</si>
  <si>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</si>
  <si>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</si>
  <si>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</si>
  <si>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</si>
  <si>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</si>
  <si>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</si>
  <si>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</si>
  <si>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</si>
  <si>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</si>
  <si>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</si>
  <si>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</si>
  <si>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</si>
  <si>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</si>
  <si>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</si>
  <si>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</si>
  <si>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</si>
  <si>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</si>
  <si>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</si>
  <si>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</si>
  <si>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</si>
  <si>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</si>
  <si>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</si>
  <si>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</si>
  <si>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</si>
  <si>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</si>
  <si>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</si>
  <si>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</si>
  <si>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</si>
  <si>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</si>
  <si>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</si>
  <si>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</si>
  <si>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</si>
  <si>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</si>
  <si>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</si>
  <si>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</si>
  <si>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</si>
  <si>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</si>
  <si>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</si>
  <si>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</si>
  <si>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</si>
  <si>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</si>
  <si>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</si>
  <si>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</si>
  <si>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</si>
  <si>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</si>
  <si>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</si>
  <si>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</si>
  <si>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</si>
  <si>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</si>
  <si>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</si>
  <si>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</si>
  <si>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</si>
  <si>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</si>
  <si>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</si>
  <si>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</si>
  <si>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</si>
  <si>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</si>
  <si>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</si>
  <si>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</si>
  <si>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</si>
  <si>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</si>
  <si>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</si>
  <si>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</si>
  <si>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</si>
  <si>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</si>
  <si>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</si>
  <si>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</si>
  <si>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</si>
  <si>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</si>
  <si>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</si>
  <si>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</si>
  <si>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</si>
  <si>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</si>
  <si>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</si>
  <si>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</si>
  <si>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</si>
  <si>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</si>
  <si>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</si>
  <si>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</si>
  <si>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</si>
  <si>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</si>
  <si>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</si>
  <si>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</si>
  <si>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</si>
  <si>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</si>
  <si>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</si>
  <si>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</si>
  <si>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</si>
  <si>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</si>
  <si>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</si>
  <si>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</si>
  <si>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</si>
  <si>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</si>
  <si>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</si>
  <si>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</si>
  <si>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</si>
  <si>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</si>
  <si>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</si>
  <si>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</si>
  <si>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</si>
  <si>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</si>
  <si>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</si>
  <si>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</si>
  <si>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</si>
  <si>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</si>
  <si>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</si>
  <si>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</si>
  <si>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</si>
  <si>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</si>
  <si>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</si>
  <si>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</si>
  <si>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</si>
  <si>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</si>
  <si>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</si>
  <si>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</si>
  <si>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</si>
  <si>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</si>
  <si>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</si>
  <si>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</si>
  <si>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</si>
  <si>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</si>
  <si>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CHILD </t>
  </si>
  <si>
    <t>N/A</t>
  </si>
  <si>
    <t xml:space="preserve">GRADE 5 </t>
  </si>
  <si>
    <t xml:space="preserve">MEDICAL </t>
  </si>
  <si>
    <t>MAIFIPP</t>
  </si>
  <si>
    <t>OPD BILL</t>
  </si>
  <si>
    <t xml:space="preserve">FEMALE </t>
  </si>
  <si>
    <t>S</t>
  </si>
  <si>
    <t>SISTER</t>
  </si>
  <si>
    <t>PATIENT</t>
  </si>
  <si>
    <t>LABORATORY</t>
  </si>
  <si>
    <t>ALFANTE, SOCORRO TAPALLA</t>
  </si>
  <si>
    <t>MALAGICO SIPOCOT CAM SUR</t>
  </si>
  <si>
    <t>SIPOCOT, CAMARINES SUR</t>
  </si>
  <si>
    <t>ROMAN CATHOLIC</t>
  </si>
  <si>
    <t>ALFANTE, VIOLETA</t>
  </si>
  <si>
    <t>COLLEGE GRADUATE</t>
  </si>
  <si>
    <t>SOCIAL PENSION</t>
  </si>
  <si>
    <t>COCONUT FARMING</t>
  </si>
  <si>
    <t>LOWER BACK PAIN
DM PT</t>
  </si>
  <si>
    <t xml:space="preserve">JESSICA A. BARBOSA, RSW </t>
  </si>
  <si>
    <t>Social Welfare Officer 1</t>
  </si>
  <si>
    <t>Medical Specialist III</t>
  </si>
  <si>
    <t xml:space="preserve">PATIENT SEEKS MEDICAL ASSISTANCE FOR HER OPD BILL DUE TO LOWER BACK PAIN. SHE IS A SENIOR CITIZEN LIVING WITH HER SISTER. SHE RELY ON HER SMALL COCONUT FARMING ALONG WITH THE SOCIAL PENSION AUGMENTATION. MORESO, SHE SEEKS MEDICAL ASSISTANCE FROM OTHER HEALTHCARE INSTITUTIONS.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</si>
</sst>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5" zoomScaleNormal="100" zoomScaleSheetLayoutView="100" zoomScalePageLayoutView="85" workbookViewId="0">
      <selection activeCell="K86" sqref="K86:M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35069</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45394</v>
      </c>
      <c r="G5" s="195"/>
      <c r="H5" s="195"/>
      <c r="I5" s="195"/>
      <c r="J5" s="195"/>
      <c r="K5" s="195"/>
      <c r="L5" s="192" t="s">
        <v>268</v>
      </c>
      <c r="M5" s="192"/>
      <c r="N5" s="192"/>
      <c r="O5" s="192"/>
      <c r="P5" s="192"/>
      <c r="Q5" s="192"/>
      <c r="R5" s="28">
        <v>0.47361111111111098</v>
      </c>
    </row>
    <row r="6" spans="1:18" ht="15" customHeight="1">
      <c r="A6" s="196" t="s">
        <v>266</v>
      </c>
      <c r="B6" s="197"/>
      <c r="C6" s="197"/>
      <c r="D6" s="197"/>
      <c r="E6" s="197"/>
      <c r="F6" s="197"/>
      <c r="G6" s="284" t="s">
        <v>334</v>
      </c>
      <c r="H6" s="284"/>
      <c r="I6" s="284"/>
      <c r="J6" s="284"/>
      <c r="K6" s="284"/>
      <c r="L6" s="284"/>
      <c r="M6" s="208" t="s">
        <v>269</v>
      </c>
      <c r="N6" s="208"/>
      <c r="O6" s="208"/>
      <c r="P6" s="208"/>
      <c r="Q6" s="206" t="s">
        <v>332</v>
      </c>
      <c r="R6" s="207"/>
    </row>
    <row r="7" spans="1:18" ht="15" customHeight="1">
      <c r="A7" s="196" t="s">
        <v>267</v>
      </c>
      <c r="B7" s="197"/>
      <c r="C7" s="197"/>
      <c r="D7" s="203" t="s">
        <v>335</v>
      </c>
      <c r="E7" s="203"/>
      <c r="F7" s="203"/>
      <c r="G7" s="203"/>
      <c r="H7" s="203"/>
      <c r="I7" s="203"/>
      <c r="J7" s="203"/>
      <c r="K7" s="203"/>
      <c r="L7" s="203"/>
      <c r="M7" s="211" t="s">
        <v>270</v>
      </c>
      <c r="N7" s="211"/>
      <c r="O7" s="211"/>
      <c r="P7" s="211"/>
      <c r="Q7" s="212" t="s">
        <v>306</v>
      </c>
      <c r="R7" s="213"/>
    </row>
    <row r="8" spans="1:18" ht="6" customHeight="1" thickBot="1">
      <c r="A8" s="295"/>
      <c r="B8" s="296"/>
      <c r="C8" s="296"/>
      <c r="D8" s="296"/>
      <c r="E8" s="296"/>
      <c r="F8" s="296"/>
      <c r="G8" s="296"/>
      <c r="H8" s="296"/>
      <c r="I8" s="296"/>
      <c r="J8" s="296"/>
      <c r="K8" s="296"/>
      <c r="L8" s="296"/>
      <c r="M8" s="81"/>
      <c r="N8" s="296"/>
      <c r="O8" s="296"/>
      <c r="P8" s="296"/>
      <c r="Q8" s="296"/>
      <c r="R8" s="297"/>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298" t="s">
        <v>334</v>
      </c>
      <c r="E10" s="298"/>
      <c r="F10" s="298"/>
      <c r="G10" s="298"/>
      <c r="H10" s="298"/>
      <c r="I10" s="298"/>
      <c r="J10" s="298"/>
      <c r="K10" s="298"/>
      <c r="L10" s="298"/>
      <c r="M10" s="298"/>
      <c r="N10" s="298"/>
      <c r="O10" s="298"/>
      <c r="P10" s="298"/>
      <c r="Q10" s="89"/>
      <c r="R10" s="27" t="s">
        <v>329</v>
      </c>
    </row>
    <row r="11" spans="1:18" s="87" customFormat="1" ht="11.25" customHeight="1">
      <c r="A11" s="232" t="s">
        <v>272</v>
      </c>
      <c r="B11" s="283"/>
      <c r="C11" s="283"/>
      <c r="D11" s="233" t="s">
        <v>273</v>
      </c>
      <c r="E11" s="233"/>
      <c r="F11" s="233"/>
      <c r="G11" s="233"/>
      <c r="H11" s="233"/>
      <c r="I11" s="233"/>
      <c r="J11" s="233"/>
      <c r="K11" s="233"/>
      <c r="L11" s="233"/>
      <c r="M11" s="233"/>
      <c r="N11" s="233"/>
      <c r="O11" s="233"/>
      <c r="P11" s="233"/>
      <c r="Q11" s="102"/>
      <c r="R11" s="90" t="s">
        <v>297</v>
      </c>
    </row>
    <row r="12" spans="1:18" ht="18.75" customHeight="1">
      <c r="A12" s="199">
        <v>20001</v>
      </c>
      <c r="B12" s="200"/>
      <c r="C12" s="200"/>
      <c r="D12" s="200"/>
      <c r="E12" s="103"/>
      <c r="F12" s="80"/>
      <c r="G12" s="205">
        <f ca="1">IF(DATEDIF(A12,NOW(),"y")&gt;120,"",DATEDIF(A12,NOW(),"y"))</f>
        <v>69</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MALAGICO SIPOCOT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1" t="s">
        <v>9</v>
      </c>
      <c r="F15" s="301"/>
      <c r="G15" s="301"/>
      <c r="H15" s="301"/>
      <c r="I15" s="301"/>
      <c r="J15" s="301"/>
      <c r="K15" s="301"/>
      <c r="L15" s="301"/>
      <c r="M15" s="301"/>
      <c r="N15" s="301"/>
      <c r="O15" s="301"/>
      <c r="P15" s="301"/>
      <c r="Q15" s="301"/>
      <c r="R15" s="302"/>
    </row>
    <row r="16" spans="1:18" ht="15.75" customHeight="1">
      <c r="A16" s="216" t="s">
        <v>10</v>
      </c>
      <c r="B16" s="217"/>
      <c r="C16" s="217"/>
      <c r="D16" s="217"/>
      <c r="E16" s="303" t="str">
        <f>E14</f>
        <v>MALAGICO SIPOCOT CAM SUR</v>
      </c>
      <c r="F16" s="303"/>
      <c r="G16" s="303"/>
      <c r="H16" s="303"/>
      <c r="I16" s="303"/>
      <c r="J16" s="303"/>
      <c r="K16" s="303"/>
      <c r="L16" s="303"/>
      <c r="M16" s="303"/>
      <c r="N16" s="303"/>
      <c r="O16" s="303"/>
      <c r="P16" s="303"/>
      <c r="Q16" s="303"/>
      <c r="R16" s="304"/>
    </row>
    <row r="17" spans="1:28" s="88" customFormat="1" ht="13.5" customHeight="1">
      <c r="A17" s="201" t="s">
        <v>277</v>
      </c>
      <c r="B17" s="202"/>
      <c r="C17" s="202"/>
      <c r="D17" s="202"/>
      <c r="E17" s="301" t="s">
        <v>9</v>
      </c>
      <c r="F17" s="301"/>
      <c r="G17" s="301"/>
      <c r="H17" s="301"/>
      <c r="I17" s="301"/>
      <c r="J17" s="301"/>
      <c r="K17" s="301"/>
      <c r="L17" s="301"/>
      <c r="M17" s="301"/>
      <c r="N17" s="301"/>
      <c r="O17" s="301"/>
      <c r="P17" s="301"/>
      <c r="Q17" s="301"/>
      <c r="R17" s="302"/>
    </row>
    <row r="18" spans="1:28">
      <c r="A18" s="299"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299" t="s">
        <v>279</v>
      </c>
      <c r="B19" s="211"/>
      <c r="C19" s="211"/>
      <c r="D19" s="203" t="s">
        <v>337</v>
      </c>
      <c r="E19" s="203"/>
      <c r="F19" s="203"/>
      <c r="G19" s="203"/>
      <c r="H19" s="80"/>
      <c r="I19" s="80"/>
      <c r="J19" s="80"/>
      <c r="K19" s="231" t="s">
        <v>280</v>
      </c>
      <c r="L19" s="231"/>
      <c r="M19" s="231"/>
      <c r="N19" s="260" t="s">
        <v>307</v>
      </c>
      <c r="O19" s="260"/>
      <c r="P19" s="260"/>
      <c r="Q19" s="260"/>
      <c r="R19" s="30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341</v>
      </c>
      <c r="E24" s="230"/>
      <c r="F24" s="230"/>
      <c r="G24" s="230"/>
      <c r="H24" s="230"/>
      <c r="I24" s="230"/>
      <c r="J24" s="230"/>
      <c r="K24" s="236" t="s">
        <v>287</v>
      </c>
      <c r="L24" s="236"/>
      <c r="M24" s="236"/>
      <c r="N24" s="236"/>
      <c r="O24" s="236"/>
      <c r="P24" s="237">
        <f>2000</f>
        <v>2000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1" t="s">
        <v>18</v>
      </c>
      <c r="B29" s="292"/>
      <c r="C29" s="292"/>
      <c r="D29" s="292"/>
      <c r="E29" s="292"/>
      <c r="F29" s="292"/>
      <c r="G29" s="292"/>
      <c r="H29" s="293"/>
      <c r="I29" s="185" t="s">
        <v>15</v>
      </c>
      <c r="J29" s="186"/>
      <c r="K29" s="285" t="s">
        <v>11</v>
      </c>
      <c r="L29" s="285" t="s">
        <v>16</v>
      </c>
      <c r="M29" s="185" t="s">
        <v>17</v>
      </c>
      <c r="N29" s="287"/>
      <c r="O29" s="186"/>
      <c r="P29" s="185" t="s">
        <v>13</v>
      </c>
      <c r="Q29" s="186"/>
      <c r="R29" s="289" t="s">
        <v>14</v>
      </c>
      <c r="S29" s="189" t="s">
        <v>239</v>
      </c>
      <c r="U29" s="125"/>
      <c r="V29" s="140" t="s">
        <v>308</v>
      </c>
      <c r="W29" s="141"/>
      <c r="X29" s="141"/>
      <c r="Y29" s="141"/>
      <c r="Z29" s="142"/>
      <c r="AA29" s="164" t="s">
        <v>310</v>
      </c>
      <c r="AB29" s="126"/>
    </row>
    <row r="30" spans="1:28" ht="10.5" customHeight="1">
      <c r="A30" s="294" t="s">
        <v>301</v>
      </c>
      <c r="B30" s="288"/>
      <c r="C30" s="288"/>
      <c r="D30" s="288"/>
      <c r="E30" s="288"/>
      <c r="F30" s="288"/>
      <c r="G30" s="288"/>
      <c r="H30" s="188"/>
      <c r="I30" s="187"/>
      <c r="J30" s="188"/>
      <c r="K30" s="286"/>
      <c r="L30" s="286"/>
      <c r="M30" s="187"/>
      <c r="N30" s="288"/>
      <c r="O30" s="188"/>
      <c r="P30" s="187"/>
      <c r="Q30" s="188"/>
      <c r="R30" s="290"/>
      <c r="S30" s="189"/>
      <c r="U30" s="125"/>
      <c r="V30" s="143"/>
      <c r="W30" s="144"/>
      <c r="X30" s="144"/>
      <c r="Y30" s="144"/>
      <c r="Z30" s="145"/>
      <c r="AA30" s="165"/>
      <c r="AB30" s="126"/>
    </row>
    <row r="31" spans="1:28" ht="18" customHeight="1">
      <c r="A31" s="248" t="s">
        <v>338</v>
      </c>
      <c r="B31" s="249"/>
      <c r="C31" s="249"/>
      <c r="D31" s="249"/>
      <c r="E31" s="249"/>
      <c r="F31" s="249"/>
      <c r="G31" s="249"/>
      <c r="H31" s="250"/>
      <c r="I31" s="218" t="s">
        <v>330</v>
      </c>
      <c r="J31" s="219"/>
      <c r="K31" s="96" t="s">
        <v>330</v>
      </c>
      <c r="L31" s="96" t="s">
        <v>331</v>
      </c>
      <c r="M31" s="218" t="s">
        <v>339</v>
      </c>
      <c r="N31" s="220"/>
      <c r="O31" s="219"/>
      <c r="P31" s="221" t="s">
        <v>306</v>
      </c>
      <c r="Q31" s="222"/>
      <c r="R31" s="97"/>
      <c r="S31" s="60">
        <v>60</v>
      </c>
      <c r="U31" s="125"/>
      <c r="V31" s="143"/>
      <c r="W31" s="144"/>
      <c r="X31" s="144"/>
      <c r="Y31" s="144"/>
      <c r="Z31" s="145"/>
      <c r="AA31" s="165"/>
      <c r="AB31" s="126"/>
    </row>
    <row r="32" spans="1:28" ht="15.75" customHeight="1" thickBot="1">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309</v>
      </c>
      <c r="W33" s="167" t="s">
        <v>316</v>
      </c>
      <c r="X33" s="155" t="s">
        <v>311</v>
      </c>
      <c r="Y33" s="158" t="s">
        <v>312</v>
      </c>
      <c r="Z33" s="170" t="s">
        <v>313</v>
      </c>
      <c r="AA33" s="161" t="str">
        <f>IF(AND(S49&gt;=4298,S49&lt;=5353),"C1",IF(AND(S49&gt;=3344,S49&lt;=4297),"C2",IF(AND(S49&lt;=3343),"C3",IF(AND(S49&gt;=5254,S49&lt;=1000000),"B",""))))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S35" s="60"/>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320</v>
      </c>
      <c r="X36" s="180" t="s">
        <v>317</v>
      </c>
      <c r="Y36" s="180" t="s">
        <v>318</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340</v>
      </c>
      <c r="B45" s="241"/>
      <c r="C45" s="241"/>
      <c r="D45" s="241"/>
      <c r="E45" s="241"/>
      <c r="F45" s="241"/>
      <c r="G45" s="241"/>
      <c r="H45" s="86"/>
      <c r="I45" s="242">
        <v>500</v>
      </c>
      <c r="J45" s="242"/>
      <c r="K45" s="242"/>
      <c r="L45" s="242"/>
      <c r="M45" s="84"/>
      <c r="N45" s="84"/>
      <c r="O45" s="84"/>
      <c r="P45" s="251">
        <f>(I44/2)+SUM(I45:L46)+SUM(R31:R42)+P24</f>
        <v>2500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3600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1250</v>
      </c>
      <c r="T49" s="23" t="s">
        <v>216</v>
      </c>
    </row>
    <row r="50" spans="1:21" s="23" customFormat="1" ht="14.1" customHeight="1">
      <c r="A50" s="24"/>
      <c r="B50" s="191" t="s">
        <v>129</v>
      </c>
      <c r="C50" s="191"/>
      <c r="D50" s="254"/>
      <c r="E50" s="254"/>
      <c r="F50" s="25"/>
      <c r="G50" s="80"/>
      <c r="H50" s="198" t="s">
        <v>149</v>
      </c>
      <c r="I50" s="198"/>
      <c r="J50" s="198"/>
      <c r="K50" s="29">
        <v>400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c r="R51" s="313"/>
      <c r="S51" s="23">
        <f>COUNTA(A31:H42,D10)</f>
        <v>2</v>
      </c>
      <c r="U51" s="23" t="s">
        <v>314</v>
      </c>
    </row>
    <row r="52" spans="1:21" s="23" customFormat="1" ht="14.1" customHeight="1">
      <c r="A52" s="24"/>
      <c r="B52" s="191" t="s">
        <v>137</v>
      </c>
      <c r="C52" s="191"/>
      <c r="D52" s="254" t="s">
        <v>331</v>
      </c>
      <c r="E52" s="254"/>
      <c r="F52" s="25"/>
      <c r="G52" s="80"/>
      <c r="H52" s="8" t="s">
        <v>172</v>
      </c>
      <c r="I52" s="8"/>
      <c r="K52" s="29"/>
      <c r="M52" s="25"/>
      <c r="N52" s="258" t="s">
        <v>140</v>
      </c>
      <c r="O52" s="258"/>
      <c r="P52" s="258"/>
      <c r="Q52" s="312">
        <f>100*30</f>
        <v>3000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t="s">
        <v>331</v>
      </c>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200</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635" t="s">
        <v>342</v>
      </c>
      <c r="G62" s="635"/>
      <c r="H62" s="635"/>
      <c r="I62" s="635"/>
      <c r="J62" s="120"/>
      <c r="K62" s="120"/>
      <c r="L62" s="120"/>
      <c r="M62" s="120"/>
      <c r="N62" s="120"/>
      <c r="O62" s="120"/>
      <c r="P62" s="120"/>
      <c r="Q62" s="120"/>
      <c r="R62" s="17"/>
    </row>
    <row r="63" spans="1:21" s="23" customFormat="1" ht="12.75" customHeight="1">
      <c r="A63" s="24"/>
      <c r="B63" s="314" t="s">
        <v>167</v>
      </c>
      <c r="C63" s="314"/>
      <c r="D63" s="314"/>
      <c r="E63" s="314"/>
      <c r="F63" s="636"/>
      <c r="G63" s="636"/>
      <c r="H63" s="636"/>
      <c r="I63" s="636"/>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328</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ALFANTE, SOCORRO TAPALLA</v>
      </c>
      <c r="D68" s="241"/>
      <c r="E68" s="241"/>
      <c r="F68" s="241"/>
      <c r="G68" s="241"/>
      <c r="H68" s="280" t="s">
        <v>303</v>
      </c>
      <c r="I68" s="280"/>
      <c r="J68" s="280"/>
      <c r="K68" s="280"/>
      <c r="L68" s="280"/>
      <c r="M68" s="280"/>
      <c r="N68" s="280"/>
      <c r="O68" s="280"/>
      <c r="P68" s="280"/>
      <c r="Q68" s="122"/>
      <c r="R68" s="18"/>
    </row>
    <row r="69" spans="1:19" ht="32.25" customHeight="1">
      <c r="A69" s="281" t="s">
        <v>304</v>
      </c>
      <c r="B69" s="282"/>
      <c r="C69" s="282"/>
      <c r="D69" s="282"/>
      <c r="E69" s="282"/>
      <c r="F69" s="282"/>
      <c r="G69" s="282"/>
      <c r="H69" s="282"/>
      <c r="I69" s="282"/>
      <c r="J69" s="282"/>
      <c r="K69" s="282"/>
      <c r="L69" s="282"/>
      <c r="M69" s="282"/>
      <c r="N69" s="282"/>
      <c r="O69" s="282"/>
      <c r="P69" s="282"/>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0"/>
      <c r="C71" s="280"/>
      <c r="D71" s="280"/>
      <c r="E71" s="280"/>
      <c r="F71" s="280"/>
      <c r="G71" s="280"/>
      <c r="H71" s="280"/>
      <c r="I71" s="280"/>
      <c r="J71" s="280"/>
      <c r="K71" s="280"/>
      <c r="L71" s="280"/>
      <c r="M71" s="280"/>
      <c r="N71" s="280"/>
      <c r="O71" s="280"/>
      <c r="P71" s="280"/>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346</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30.75"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326</v>
      </c>
      <c r="C80" s="278"/>
      <c r="D80" s="278"/>
      <c r="E80" s="278"/>
      <c r="F80" s="278"/>
      <c r="G80" s="278"/>
      <c r="H80" s="278"/>
      <c r="I80" s="321">
        <v>1715</v>
      </c>
      <c r="J80" s="321"/>
      <c r="K80" s="321"/>
      <c r="L80" s="321"/>
      <c r="M80" s="278" t="s">
        <v>333</v>
      </c>
      <c r="N80" s="278"/>
      <c r="O80" s="278"/>
      <c r="P80" s="269" t="s">
        <v>327</v>
      </c>
      <c r="Q80" s="269"/>
      <c r="R80" s="270"/>
    </row>
    <row r="81" spans="1:18" ht="15.75" customHeight="1">
      <c r="A81" s="85">
        <v>2</v>
      </c>
      <c r="B81" s="278"/>
      <c r="C81" s="278"/>
      <c r="D81" s="278"/>
      <c r="E81" s="278"/>
      <c r="F81" s="278"/>
      <c r="G81" s="278"/>
      <c r="H81" s="278"/>
      <c r="I81" s="277"/>
      <c r="J81" s="277"/>
      <c r="K81" s="277"/>
      <c r="L81" s="277"/>
      <c r="M81" s="279"/>
      <c r="N81" s="279"/>
      <c r="O81" s="279"/>
      <c r="P81" s="269"/>
      <c r="Q81" s="269"/>
      <c r="R81" s="270"/>
    </row>
    <row r="82" spans="1:18" ht="15.75" customHeight="1">
      <c r="A82" s="85">
        <v>3</v>
      </c>
      <c r="B82" s="278"/>
      <c r="C82" s="278"/>
      <c r="D82" s="278"/>
      <c r="E82" s="278"/>
      <c r="F82" s="278"/>
      <c r="G82" s="278"/>
      <c r="H82" s="278"/>
      <c r="I82" s="277"/>
      <c r="J82" s="277"/>
      <c r="K82" s="277"/>
      <c r="L82" s="277"/>
      <c r="M82" s="279"/>
      <c r="N82" s="279"/>
      <c r="O82" s="279"/>
      <c r="P82" s="269"/>
      <c r="Q82" s="269"/>
      <c r="R82" s="270"/>
    </row>
    <row r="83" spans="1:18" ht="15.75" customHeight="1">
      <c r="A83" s="85">
        <v>4</v>
      </c>
      <c r="B83" s="278"/>
      <c r="C83" s="278"/>
      <c r="D83" s="278"/>
      <c r="E83" s="278"/>
      <c r="F83" s="278"/>
      <c r="G83" s="278"/>
      <c r="H83" s="278"/>
      <c r="I83" s="277"/>
      <c r="J83" s="277"/>
      <c r="K83" s="277"/>
      <c r="L83" s="277"/>
      <c r="M83" s="279"/>
      <c r="N83" s="279"/>
      <c r="O83" s="279"/>
      <c r="P83" s="269"/>
      <c r="Q83" s="269"/>
      <c r="R83" s="270"/>
    </row>
    <row r="84" spans="1:18" ht="15.75" customHeight="1">
      <c r="A84" s="85">
        <v>5</v>
      </c>
      <c r="B84" s="279"/>
      <c r="C84" s="279"/>
      <c r="D84" s="279"/>
      <c r="E84" s="279"/>
      <c r="F84" s="279"/>
      <c r="G84" s="279"/>
      <c r="H84" s="279"/>
      <c r="I84" s="277"/>
      <c r="J84" s="277"/>
      <c r="K84" s="277"/>
      <c r="L84" s="277"/>
      <c r="M84" s="279"/>
      <c r="N84" s="279"/>
      <c r="O84" s="279"/>
      <c r="P84" s="305"/>
      <c r="Q84" s="305"/>
      <c r="R84" s="306"/>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343</v>
      </c>
      <c r="E87" s="334"/>
      <c r="F87" s="334"/>
      <c r="G87" s="334"/>
      <c r="H87" s="334"/>
      <c r="I87" s="334"/>
      <c r="J87" s="334"/>
      <c r="K87" s="329"/>
      <c r="L87" s="329"/>
      <c r="M87" s="329"/>
      <c r="N87" s="322" t="s">
        <v>315</v>
      </c>
      <c r="O87" s="323"/>
      <c r="P87" s="323"/>
      <c r="Q87" s="323"/>
      <c r="R87" s="324"/>
    </row>
    <row r="88" spans="1:18" ht="12" customHeight="1" thickBot="1">
      <c r="A88" s="330"/>
      <c r="B88" s="331"/>
      <c r="C88" s="331"/>
      <c r="D88" s="332" t="s">
        <v>344</v>
      </c>
      <c r="E88" s="332"/>
      <c r="F88" s="332"/>
      <c r="G88" s="332"/>
      <c r="H88" s="332"/>
      <c r="I88" s="332"/>
      <c r="J88" s="332"/>
      <c r="K88" s="331"/>
      <c r="L88" s="331"/>
      <c r="M88" s="331"/>
      <c r="N88" s="325" t="s">
        <v>345</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45394</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35069</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ALFANTE, SOCORRO TAPALLA</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t="str">
        <f>'UNIFIED INTAKE'!Q7</f>
        <v>NONE</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69</v>
      </c>
      <c r="AI12" s="417"/>
      <c r="AJ12" s="418"/>
      <c r="AK12" s="419" t="str">
        <f>IF('UNIFIED INTAKE'!R10=0,"",'UNIFIED INTAKE'!R10)</f>
        <v xml:space="preserve">FEMALE </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ALFANTE, SOCORRO TAPALLA</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20001</v>
      </c>
      <c r="B15" s="521"/>
      <c r="C15" s="522"/>
      <c r="D15" s="523" t="str">
        <f>IF('UNIFIED INTAKE'!M12=0,"",'UNIFIED INTAKE'!M12)</f>
        <v>SIPOCOT, CAMARINES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MALAGICO SIPOCOT CAM SUR</v>
      </c>
      <c r="B17" s="590"/>
      <c r="C17" s="590"/>
      <c r="D17" s="590"/>
      <c r="E17" s="590"/>
      <c r="F17" s="590"/>
      <c r="G17" s="590"/>
      <c r="H17" s="590"/>
      <c r="I17" s="590"/>
      <c r="J17" s="590"/>
      <c r="K17" s="590"/>
      <c r="L17" s="590"/>
      <c r="M17" s="591"/>
      <c r="N17" s="589" t="str">
        <f>IF('UNIFIED INTAKE'!E16=0,"",'UNIFIED INTAKE'!E16)</f>
        <v>MALAGICO SIPOCOT CAM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COCONUT FARMING</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ALFANTE, VIOLETA</v>
      </c>
      <c r="B26" s="380"/>
      <c r="C26" s="380"/>
      <c r="D26" s="380"/>
      <c r="E26" s="380"/>
      <c r="F26" s="380"/>
      <c r="G26" s="380"/>
      <c r="H26" s="380"/>
      <c r="I26" s="380"/>
      <c r="J26" s="381"/>
      <c r="K26" s="382">
        <f>IF('UNIFIED INTAKE'!S31=0,"",'UNIFIED INTAKE'!S31)</f>
        <v>60</v>
      </c>
      <c r="L26" s="383"/>
      <c r="M26" s="383"/>
      <c r="N26" s="384"/>
      <c r="O26" s="382" t="str">
        <f>IF('UNIFIED INTAKE'!K31=0,"",'UNIFIED INTAKE'!K31)</f>
        <v>S</v>
      </c>
      <c r="P26" s="383"/>
      <c r="Q26" s="383"/>
      <c r="R26" s="383"/>
      <c r="S26" s="384"/>
      <c r="T26" s="382" t="str">
        <f>IF('UNIFIED INTAKE'!L31=0,"",'UNIFIED INTAKE'!L31)</f>
        <v>SISTER</v>
      </c>
      <c r="U26" s="383"/>
      <c r="V26" s="383"/>
      <c r="W26" s="383"/>
      <c r="X26" s="383"/>
      <c r="Y26" s="383"/>
      <c r="Z26" s="383"/>
      <c r="AA26" s="384"/>
      <c r="AB26" s="382" t="str">
        <f>IF('UNIFIED INTAKE'!M31=0,"",'UNIFIED INTAKE'!M31)</f>
        <v>COLLEGE GRADUATE</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2500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SOCIAL PENSION</v>
      </c>
      <c r="B38" s="449"/>
      <c r="C38" s="449"/>
      <c r="D38" s="449"/>
      <c r="E38" s="449"/>
      <c r="F38" s="449"/>
      <c r="G38" s="449"/>
      <c r="H38" s="449"/>
      <c r="I38" s="447">
        <f>IF('UNIFIED INTAKE'!I45=0,"",'UNIFIED INTAKE'!I45)</f>
        <v>500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400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t="str">
        <f>'UNIFIED INTAKE'!D52</f>
        <v>SISTER</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200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3000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2500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PATIENT SEEKS MEDICAL ASSISTANCE FOR HER OPD BILL DUE TO LOWER BACK PAIN. SHE IS A SENIOR CITIZEN LIVING WITH HER SISTER. SHE RELY ON HER SMALL COCONUT FARMING ALONG WITH THE SOCIAL PENSION AUGMENTATION. MORESO, SHE SEEKS MEDICAL ASSISTANCE FROM OTHER HEALTHCARE INSTITUTIONS. ASSESSED AND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 xml:space="preserve">JESSICA A. BARBOSA, RSW </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35069</v>
      </c>
      <c r="D2" s="595"/>
      <c r="E2" s="595"/>
      <c r="M2" s="45" t="s">
        <v>29</v>
      </c>
      <c r="N2" s="46">
        <f>'UNIFIED INTAKE'!F5</f>
        <v>45394</v>
      </c>
    </row>
    <row r="3" spans="1:14" ht="18.75">
      <c r="B3" s="45" t="s">
        <v>219</v>
      </c>
      <c r="C3" s="596">
        <f>'UNIFIED INTAKE'!D3</f>
        <v>0</v>
      </c>
      <c r="D3" s="596"/>
      <c r="E3" s="596"/>
      <c r="M3" s="45" t="s">
        <v>220</v>
      </c>
      <c r="N3" s="47">
        <f>'UNIFIED INTAKE'!R5</f>
        <v>0.47361111111111098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ALFANTE, SOCORRO TAPALLA</v>
      </c>
      <c r="D6" s="597"/>
      <c r="E6" s="597"/>
      <c r="F6" s="597"/>
      <c r="G6" s="597"/>
      <c r="H6" s="597"/>
      <c r="I6" s="597"/>
      <c r="J6" s="597"/>
      <c r="K6" s="597"/>
      <c r="L6" s="597"/>
      <c r="M6" s="51" t="s">
        <v>222</v>
      </c>
      <c r="N6" s="136" t="str">
        <f>IF('UNIFIED INTAKE'!R10=0,"",'UNIFIED INTAKE'!R10)</f>
        <v xml:space="preserve">FEMALE </v>
      </c>
    </row>
    <row r="7" spans="1:14" ht="18.75">
      <c r="A7" s="49" t="s">
        <v>223</v>
      </c>
      <c r="B7" s="49"/>
      <c r="C7" s="597" t="str">
        <f>'UNIFIED INTAKE'!E14</f>
        <v>MALAGICO SIPOCOT CAM SUR</v>
      </c>
      <c r="D7" s="597"/>
      <c r="E7" s="597"/>
      <c r="F7" s="597"/>
      <c r="G7" s="597"/>
      <c r="H7" s="597"/>
      <c r="I7" s="597"/>
      <c r="J7" s="597"/>
      <c r="K7" s="597"/>
      <c r="L7" s="597"/>
      <c r="M7" s="597"/>
      <c r="N7" s="597"/>
    </row>
    <row r="8" spans="1:14" ht="18.75">
      <c r="A8" s="49" t="s">
        <v>224</v>
      </c>
      <c r="B8" s="49"/>
      <c r="C8" s="135" t="s">
        <v>323</v>
      </c>
      <c r="D8" s="52"/>
      <c r="E8" s="51" t="s">
        <v>225</v>
      </c>
      <c r="F8" s="598">
        <f ca="1">'UNIFIED INTAKE'!G12</f>
        <v>69</v>
      </c>
      <c r="G8" s="598"/>
      <c r="H8" s="598"/>
      <c r="I8" s="598"/>
      <c r="J8" s="599" t="s">
        <v>226</v>
      </c>
      <c r="K8" s="599"/>
      <c r="L8" s="599"/>
      <c r="M8" s="600" t="str">
        <f>IF('UNIFIED INTAKE'!D19=0,"",'UNIFIED INTAKE'!D19)</f>
        <v>ROMAN CATHOLIC</v>
      </c>
      <c r="N8" s="600"/>
    </row>
    <row r="9" spans="1:14" ht="18.75">
      <c r="A9" s="49" t="s">
        <v>227</v>
      </c>
      <c r="B9" s="49"/>
      <c r="C9" s="605">
        <f>'UNIFIED INTAKE'!A12</f>
        <v>20001</v>
      </c>
      <c r="D9" s="605"/>
      <c r="E9" s="605"/>
      <c r="F9" s="605"/>
      <c r="G9" s="605"/>
      <c r="H9" s="605"/>
      <c r="I9" s="606" t="s">
        <v>228</v>
      </c>
      <c r="J9" s="606"/>
      <c r="K9" s="607" t="str">
        <f>IF('UNIFIED INTAKE'!M12="","",'UNIFIED INTAKE'!M12)</f>
        <v>SIPOCOT, CAMARINES SUR</v>
      </c>
      <c r="L9" s="607"/>
      <c r="M9" s="607"/>
      <c r="N9" s="607"/>
    </row>
    <row r="10" spans="1:14" ht="18.75">
      <c r="A10" s="49" t="s">
        <v>229</v>
      </c>
      <c r="B10" s="49"/>
      <c r="C10" s="49"/>
      <c r="D10" s="597" t="s">
        <v>325</v>
      </c>
      <c r="E10" s="597"/>
      <c r="F10" s="597"/>
      <c r="G10" s="597"/>
      <c r="H10" s="597"/>
      <c r="I10" s="597"/>
      <c r="J10" s="597"/>
      <c r="K10" s="597"/>
      <c r="L10" s="597"/>
      <c r="M10" s="597"/>
      <c r="N10" s="597"/>
    </row>
    <row r="11" spans="1:14" ht="18.75">
      <c r="A11" s="49" t="s">
        <v>230</v>
      </c>
      <c r="B11" s="49"/>
      <c r="C11" s="597" t="str">
        <f>IF('UNIFIED INTAKE'!D24=0,"",'UNIFIED INTAKE'!D24)</f>
        <v>COCONUT FARMING</v>
      </c>
      <c r="D11" s="597"/>
      <c r="E11" s="597"/>
      <c r="F11" s="597"/>
      <c r="G11" s="597"/>
      <c r="H11" s="597"/>
      <c r="I11" s="597"/>
      <c r="J11" s="53" t="s">
        <v>231</v>
      </c>
      <c r="K11" s="608">
        <f>'UNIFIED INTAKE'!P24</f>
        <v>2000</v>
      </c>
      <c r="L11" s="608"/>
      <c r="M11" s="608"/>
      <c r="N11" s="608"/>
    </row>
    <row r="12" spans="1:14" ht="18.75">
      <c r="A12" s="49" t="s">
        <v>232</v>
      </c>
      <c r="B12" s="49"/>
      <c r="C12" s="597" t="s">
        <v>324</v>
      </c>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306</v>
      </c>
      <c r="D14" s="597"/>
      <c r="E14" s="597"/>
      <c r="F14" s="597"/>
      <c r="G14" s="597"/>
      <c r="H14" s="597"/>
      <c r="I14" s="597"/>
      <c r="J14" s="597"/>
      <c r="K14" s="597"/>
      <c r="L14" s="597"/>
      <c r="M14" s="597"/>
      <c r="N14" s="597"/>
    </row>
    <row r="15" spans="1:14" ht="18.75">
      <c r="A15" s="49" t="s">
        <v>234</v>
      </c>
      <c r="B15" s="49"/>
      <c r="C15" s="49"/>
      <c r="D15" s="602">
        <v>45273</v>
      </c>
      <c r="E15" s="603"/>
      <c r="F15" s="603"/>
      <c r="G15" s="603"/>
      <c r="H15" s="603"/>
      <c r="I15" s="603"/>
      <c r="J15" s="603"/>
      <c r="K15" s="604" t="s">
        <v>235</v>
      </c>
      <c r="L15" s="604"/>
      <c r="M15" s="604"/>
      <c r="N15" s="54">
        <f>D15</f>
        <v>45273</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ALFANTE, VIOLETA</v>
      </c>
      <c r="B20" s="610"/>
      <c r="C20" s="71" t="str">
        <f>IF('UNIFIED INTAKE'!L31=0,"",'UNIFIED INTAKE'!L31)</f>
        <v>SISTER</v>
      </c>
      <c r="D20" s="611">
        <f>IF('UNIFIED INTAKE'!S31=0,"",'UNIFIED INTAKE'!S31)</f>
        <v>60</v>
      </c>
      <c r="E20" s="612"/>
      <c r="F20" s="71" t="str">
        <f>IF('UNIFIED INTAKE'!I31=0,"",'UNIFIED INTAKE'!I31)</f>
        <v>S</v>
      </c>
      <c r="G20" s="611" t="str">
        <f>IF('UNIFIED INTAKE'!K31=0,"",'UNIFIED INTAKE'!K31)</f>
        <v>S</v>
      </c>
      <c r="H20" s="612"/>
      <c r="I20" s="611" t="str">
        <f>IF('UNIFIED INTAKE'!M31=0,"",'UNIFIED INTAKE'!M31)</f>
        <v>COLLEGE GRADUATE</v>
      </c>
      <c r="J20" s="613"/>
      <c r="K20" s="613"/>
      <c r="L20" s="612"/>
      <c r="M20" s="71" t="str">
        <f>IF('UNIFIED INTAKE'!P31=0,"",'UNIFIED INTAKE'!P31)</f>
        <v>NONE</v>
      </c>
      <c r="N20" s="74">
        <f>'UNIFIED INTAKE'!R31</f>
        <v>0</v>
      </c>
    </row>
    <row r="21" spans="1:14">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t="str">
        <f>'UNIFIED INTAKE'!D52</f>
        <v>SISTER</v>
      </c>
      <c r="E34" s="25"/>
      <c r="F34" s="618" t="s">
        <v>138</v>
      </c>
      <c r="G34" s="618"/>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t="str">
        <f>'UNIFIED INTAKE'!D57</f>
        <v>SISTER</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200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SOCIAL PENSION</v>
      </c>
      <c r="B45" s="622"/>
      <c r="C45" s="622"/>
      <c r="D45" s="63"/>
      <c r="E45" s="623">
        <f>'UNIFIED INTAKE'!I45</f>
        <v>500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PATIENT SEEKS MEDICAL ASSISTANCE FOR HER OPD BILL DUE TO LOWER BACK PAIN. SHE IS A SENIOR CITIZEN LIVING WITH HER SISTER. SHE RELY ON HER SMALL COCONUT FARMING ALONG WITH THE SOCIAL PENSION AUGMENTATION. MORESO, SHE SEEKS MEDICAL ASSISTANCE FROM OTHER HEALTHCARE INSTITUTIONS. ASSESSED AND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ALFANTE, SOCORRO TAPALLA</v>
      </c>
      <c r="B55" s="633"/>
      <c r="C55" s="633"/>
      <c r="D55" s="633"/>
      <c r="E55" s="633"/>
      <c r="F55" s="633" t="str">
        <f>IF('UNIFIED INTAKE'!Q6=0,"",'UNIFIED INTAKE'!Q6)</f>
        <v>PATIENT</v>
      </c>
      <c r="G55" s="633"/>
      <c r="H55" s="633"/>
      <c r="I55" s="633"/>
      <c r="J55" s="633"/>
      <c r="K55" s="634" t="str">
        <f>IF('UNIFIED INTAKE'!Q7=0,"",'UNIFIED INTAKE'!Q7)</f>
        <v>NONE</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 xml:space="preserve">JESSICA A. BARBOSA, RSW </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2024-04-12T03:23:20Z</cp:lastPrinted>
  <dcterms:created xsi:type="dcterms:W3CDTF">2021-01-18T06:35:54Z</dcterms:created>
  <dcterms:modified xsi:type="dcterms:W3CDTF">2024-04-12T03:23:58Z</dcterms:modified>
</cp:coreProperties>
</file>