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0957E8E-D4C6-427A-92AA-526FC62B27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1" i="2" l="1"/>
  <c r="G12" i="2"/>
  <c r="K11" i="4"/>
  <c r="S48" i="2"/>
  <c r="P45" i="2" l="1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<sst xmlns="http://schemas.openxmlformats.org/spreadsheetml/2006/main" count="441" uniqueCount="361">
  <si>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</si>
  <si>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</si>
  <si>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</si>
  <si>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</si>
  <si>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</si>
  <si>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</si>
  <si>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</si>
  <si>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</si>
  <si>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</si>
  <si>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</si>
  <si>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</si>
  <si>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</si>
  <si>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</si>
  <si>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</si>
  <si>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</si>
  <si>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</si>
  <si>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</si>
  <si>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</si>
  <si>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</si>
  <si>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</si>
  <si>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</si>
  <si>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</si>
  <si>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</si>
  <si>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</si>
  <si>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</si>
  <si>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</si>
  <si>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</si>
  <si>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</si>
  <si>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</si>
  <si>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</si>
  <si>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</si>
  <si>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</si>
  <si>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</si>
  <si>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</si>
  <si>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</si>
  <si>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</si>
  <si>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</si>
  <si>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</si>
  <si>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</si>
  <si>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</si>
  <si>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</si>
  <si>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</si>
  <si>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</si>
  <si>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</si>
  <si>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</si>
  <si>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</si>
  <si>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</si>
  <si>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</si>
  <si>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</si>
  <si>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</si>
  <si>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</si>
  <si>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</si>
  <si>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</si>
  <si>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</si>
  <si>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</si>
  <si>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</si>
  <si>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</si>
  <si>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</si>
  <si>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</si>
  <si>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</si>
  <si>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</si>
  <si>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</si>
  <si>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</si>
  <si>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</si>
  <si>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</si>
  <si>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</si>
  <si>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</si>
  <si>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</si>
  <si>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</si>
  <si>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</si>
  <si>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</si>
  <si>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</si>
  <si>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</si>
  <si>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</si>
  <si>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</si>
  <si>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</si>
  <si>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</si>
  <si>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</si>
  <si>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</si>
  <si>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</si>
  <si>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</si>
  <si>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</si>
  <si>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</si>
  <si>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</si>
  <si>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</si>
  <si>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</si>
  <si>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</si>
  <si>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</si>
  <si>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</si>
  <si>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</si>
  <si>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</si>
  <si>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</si>
  <si>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</si>
  <si>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</si>
  <si>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</si>
  <si>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</si>
  <si>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</si>
  <si>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</si>
  <si>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</si>
  <si>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</si>
  <si>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</si>
  <si>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</si>
  <si>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</si>
  <si>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</si>
  <si>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</si>
  <si>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</si>
  <si>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</si>
  <si>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</si>
  <si>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</si>
  <si>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</si>
  <si>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</si>
  <si>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</si>
  <si>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</si>
  <si>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</si>
  <si>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</si>
  <si>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</si>
  <si>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</si>
  <si>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</si>
  <si>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</si>
  <si>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</si>
  <si>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</si>
  <si>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</si>
  <si>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</si>
  <si>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</si>
  <si>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</si>
  <si>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</si>
  <si>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</si>
  <si>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</si>
  <si>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</si>
  <si>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</si>
  <si>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</si>
  <si>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</si>
  <si>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</si>
  <si>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</si>
  <si>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</si>
  <si>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</si>
  <si>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</si>
  <si>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</si>
  <si>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</si>
  <si>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</si>
  <si>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</si>
  <si>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</si>
  <si>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</si>
  <si>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</si>
  <si>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</si>
  <si>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</si>
  <si>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</si>
  <si>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</si>
  <si>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</si>
  <si>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</si>
  <si>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</si>
  <si>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</si>
  <si>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</si>
  <si>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</si>
  <si>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</si>
  <si>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</si>
  <si>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</si>
  <si>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</si>
  <si>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</si>
  <si>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</si>
  <si>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</si>
  <si>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</si>
  <si>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</si>
  <si>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</si>
  <si>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</si>
  <si>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</si>
  <si>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</si>
  <si>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</si>
  <si>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</si>
  <si>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</si>
  <si>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</si>
  <si>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</si>
  <si>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</si>
  <si>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</si>
  <si>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</si>
  <si>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</si>
  <si>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</si>
  <si>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</si>
  <si>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</si>
  <si>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</si>
  <si>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</si>
  <si>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</si>
  <si>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</si>
  <si>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</si>
  <si>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</si>
  <si>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</si>
  <si>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</si>
  <si>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</si>
  <si>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</si>
  <si>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</si>
  <si>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</si>
  <si>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</si>
  <si>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</si>
  <si>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</si>
  <si>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</si>
  <si>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</si>
  <si>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</si>
  <si>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</si>
  <si>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</si>
  <si>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</si>
  <si>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</si>
  <si>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</si>
  <si>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</si>
  <si>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</si>
  <si>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</si>
  <si>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</si>
  <si>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</si>
  <si>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</si>
  <si>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</si>
  <si>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</si>
  <si>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</si>
  <si>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</si>
  <si>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</si>
  <si>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</si>
  <si>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</si>
  <si>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</si>
  <si>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</si>
  <si>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</si>
  <si>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</si>
  <si>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</si>
  <si>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</si>
  <si>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</si>
  <si>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</si>
  <si>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</si>
  <si>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</si>
  <si>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</si>
  <si>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</si>
  <si>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</si>
  <si>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</si>
  <si>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</si>
  <si>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</si>
  <si>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</si>
  <si>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</si>
  <si>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</si>
  <si>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</si>
  <si>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</si>
  <si>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</si>
  <si>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</si>
  <si>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</si>
  <si>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</si>
  <si>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</si>
  <si>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</si>
  <si>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</si>
  <si>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</si>
  <si>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</si>
  <si>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</si>
  <si>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</si>
  <si>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</si>
  <si>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</si>
  <si>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</si>
  <si>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</si>
  <si>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</si>
  <si>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</si>
  <si>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</si>
  <si>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</si>
  <si>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</si>
  <si>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</si>
  <si>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</si>
  <si>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</si>
  <si>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</si>
  <si>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</si>
  <si>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</si>
  <si>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</si>
  <si>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</si>
  <si>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</si>
  <si>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</si>
  <si>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</si>
  <si>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</si>
  <si>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</si>
  <si>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</si>
  <si>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</si>
  <si>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</si>
  <si>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</si>
  <si>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</si>
  <si>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</si>
  <si>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</si>
  <si>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</si>
  <si>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</si>
  <si>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</si>
  <si>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</si>
  <si>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</si>
  <si>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</si>
  <si>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</si>
  <si>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</si>
  <si>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</si>
  <si>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</si>
  <si>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</si>
  <si>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</si>
  <si>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</si>
  <si>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</si>
  <si>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</si>
  <si>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</si>
  <si>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</si>
  <si>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</si>
  <si>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</si>
  <si>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</si>
  <si>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</si>
  <si>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</si>
  <si>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</si>
  <si>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</si>
  <si>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</si>
  <si>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</si>
  <si>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</si>
  <si>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</si>
  <si>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</si>
  <si>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</si>
  <si>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</si>
  <si>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</si>
  <si>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</si>
  <si>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</si>
  <si>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</si>
  <si>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</si>
  <si>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</si>
  <si>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</si>
  <si>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</si>
  <si>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</si>
  <si>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</si>
  <si>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</si>
  <si>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</si>
  <si>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</si>
  <si>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</si>
  <si>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</si>
  <si>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</si>
  <si>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</si>
  <si>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</si>
  <si>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</si>
  <si>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</si>
  <si>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OPD BILL</t>
  </si>
  <si>
    <t>MEDICAL</t>
  </si>
  <si>
    <t>MAIFIPP</t>
  </si>
  <si>
    <t xml:space="preserve">JESSICA A. BARBOSA, RSW </t>
  </si>
  <si>
    <t xml:space="preserve">PATIENT </t>
  </si>
  <si>
    <t xml:space="preserve">FEMALE </t>
  </si>
  <si>
    <t>E</t>
  </si>
  <si>
    <t xml:space="preserve">SOCIAL PENSION </t>
  </si>
  <si>
    <t xml:space="preserve">DEEP WELL </t>
  </si>
  <si>
    <t>LAB</t>
  </si>
  <si>
    <t>AQUINO, JASMINA LASTRILLA</t>
  </si>
  <si>
    <t xml:space="preserve">BRGY. IV, GARCHITORENA, CAM. SUR </t>
  </si>
  <si>
    <t xml:space="preserve">GARCHITORENA, CAM. SUR </t>
  </si>
  <si>
    <t xml:space="preserve">ROMAN CATHOLIC </t>
  </si>
  <si>
    <t xml:space="preserve">AQUINO, JOEY </t>
  </si>
  <si>
    <t>CORDOVEZ, CATALINA</t>
  </si>
  <si>
    <t xml:space="preserve">AQUINO, YSAMENE JOY </t>
  </si>
  <si>
    <t xml:space="preserve">CORDOVEZ, JAYTAN </t>
  </si>
  <si>
    <t>S</t>
  </si>
  <si>
    <t xml:space="preserve">C  </t>
  </si>
  <si>
    <t>C</t>
  </si>
  <si>
    <t xml:space="preserve">SON </t>
  </si>
  <si>
    <t xml:space="preserve">PWD-MENTALLY CHALLENGED </t>
  </si>
  <si>
    <t xml:space="preserve">HS GRAD </t>
  </si>
  <si>
    <t>GRANDDAUGHTER</t>
  </si>
  <si>
    <t xml:space="preserve">GRANDSON </t>
  </si>
  <si>
    <t xml:space="preserve">GRADE 10 </t>
  </si>
  <si>
    <t xml:space="preserve">GRADE 8 </t>
  </si>
  <si>
    <t xml:space="preserve">3RD YR COLLEGE </t>
  </si>
  <si>
    <t>INS</t>
  </si>
  <si>
    <t xml:space="preserve">FS FROM MOTHER OF CORDOVEZ </t>
  </si>
  <si>
    <t xml:space="preserve">IN KIND SUPPORT  FROM CHILDREN </t>
  </si>
  <si>
    <t>DM/HPN PT
FLANK PAIN</t>
  </si>
  <si>
    <t xml:space="preserve">PATIENT IS SUFFERING FROM FLANK PAIN AND SHE IS A DM/HPN PT. SHE IS A SC WHO RECEIVES HER MOMTHLY SOCIAL PENSION. HER CHILDREN ARE HER PRIMARY PROVIDERS WHO EXTENDS IN KIND SUPPORT TO HER. SHE LIVES WITH HER GRANDCHILDREN WHOSE MOTHER OF CORDOVEZ EXTEND A MINIMAL FS ALSO. WITH THEIR LIMITED RESOURCES, SHE IS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</si>
</sst>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40" fillId="0" borderId="8" xfId="0" applyFont="1" applyBorder="1" applyAlignment="1" applyProtection="1">
      <alignment horizontal="center" vertical="center" wrapText="1" shrinkToFit="1"/>
      <protection locked="0"/>
    </xf>
    <xf numFmtId="0" fontId="40" fillId="0" borderId="5" xfId="0" applyFont="1" applyBorder="1" applyAlignment="1" applyProtection="1">
      <alignment horizontal="center" vertical="center" wrapText="1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W12" sqref="W1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7" t="s">
        <v>0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Q1" s="267"/>
      <c r="R1" s="267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0" t="s">
        <v>262</v>
      </c>
      <c r="B3" s="140"/>
      <c r="C3" s="140"/>
      <c r="D3" s="269"/>
      <c r="E3" s="269"/>
      <c r="F3" s="269"/>
      <c r="G3" s="269"/>
      <c r="H3" s="269"/>
      <c r="I3" s="269"/>
      <c r="J3" s="269"/>
      <c r="K3" s="79"/>
      <c r="L3" s="79"/>
      <c r="M3" s="8"/>
      <c r="N3" s="8"/>
      <c r="O3" s="8"/>
      <c r="P3" s="9" t="s">
        <v>264</v>
      </c>
      <c r="Q3" s="270">
        <v>70992</v>
      </c>
      <c r="R3" s="27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3" t="s">
        <v>265</v>
      </c>
      <c r="B5" s="284"/>
      <c r="C5" s="284"/>
      <c r="D5" s="284"/>
      <c r="E5" s="284"/>
      <c r="F5" s="271">
        <v>45363</v>
      </c>
      <c r="G5" s="271"/>
      <c r="H5" s="271"/>
      <c r="I5" s="271"/>
      <c r="J5" s="271"/>
      <c r="K5" s="271"/>
      <c r="L5" s="268" t="s">
        <v>268</v>
      </c>
      <c r="M5" s="268"/>
      <c r="N5" s="268"/>
      <c r="O5" s="268"/>
      <c r="P5" s="268"/>
      <c r="Q5" s="268"/>
      <c r="R5" s="28">
        <v>0.52361111111111103</v>
      </c>
    </row>
    <row r="6" spans="1:18" ht="15" customHeight="1">
      <c r="A6" s="272" t="s">
        <v>266</v>
      </c>
      <c r="B6" s="273"/>
      <c r="C6" s="273"/>
      <c r="D6" s="273"/>
      <c r="E6" s="273"/>
      <c r="F6" s="273"/>
      <c r="G6" s="196" t="s">
        <v>337</v>
      </c>
      <c r="H6" s="196"/>
      <c r="I6" s="196"/>
      <c r="J6" s="196"/>
      <c r="K6" s="196"/>
      <c r="L6" s="196"/>
      <c r="M6" s="282" t="s">
        <v>269</v>
      </c>
      <c r="N6" s="282"/>
      <c r="O6" s="282"/>
      <c r="P6" s="282"/>
      <c r="Q6" s="280" t="s">
        <v>331</v>
      </c>
      <c r="R6" s="281"/>
    </row>
    <row r="7" spans="1:18" ht="15" customHeight="1">
      <c r="A7" s="272" t="s">
        <v>267</v>
      </c>
      <c r="B7" s="273"/>
      <c r="C7" s="273"/>
      <c r="D7" s="219" t="s">
        <v>338</v>
      </c>
      <c r="E7" s="219"/>
      <c r="F7" s="219"/>
      <c r="G7" s="219"/>
      <c r="H7" s="219"/>
      <c r="I7" s="219"/>
      <c r="J7" s="219"/>
      <c r="K7" s="219"/>
      <c r="L7" s="219"/>
      <c r="M7" s="218" t="s">
        <v>270</v>
      </c>
      <c r="N7" s="218"/>
      <c r="O7" s="218"/>
      <c r="P7" s="218"/>
      <c r="Q7" s="285">
        <v>9810587170</v>
      </c>
      <c r="R7" s="286"/>
    </row>
    <row r="8" spans="1:18" ht="6" customHeight="1" thickBo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81"/>
      <c r="N8" s="213"/>
      <c r="O8" s="213"/>
      <c r="P8" s="213"/>
      <c r="Q8" s="213"/>
      <c r="R8" s="214"/>
    </row>
    <row r="9" spans="1:18" ht="12" customHeight="1" thickBot="1">
      <c r="A9" s="167" t="s">
        <v>271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9"/>
    </row>
    <row r="10" spans="1:18" ht="21" customHeight="1">
      <c r="A10" s="287" t="s">
        <v>4</v>
      </c>
      <c r="B10" s="288"/>
      <c r="C10" s="288"/>
      <c r="D10" s="215" t="s">
        <v>337</v>
      </c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89"/>
      <c r="R10" s="27" t="s">
        <v>332</v>
      </c>
    </row>
    <row r="11" spans="1:18" s="87" customFormat="1" ht="11.25" customHeight="1">
      <c r="A11" s="194" t="s">
        <v>272</v>
      </c>
      <c r="B11" s="195"/>
      <c r="C11" s="195"/>
      <c r="D11" s="216" t="s">
        <v>273</v>
      </c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102"/>
      <c r="R11" s="90" t="s">
        <v>297</v>
      </c>
    </row>
    <row r="12" spans="1:18" ht="18.75" customHeight="1">
      <c r="A12" s="274">
        <v>21079</v>
      </c>
      <c r="B12" s="275"/>
      <c r="C12" s="275"/>
      <c r="D12" s="275"/>
      <c r="E12" s="103"/>
      <c r="F12" s="80"/>
      <c r="G12" s="279">
        <f ca="1">IF(DATEDIF(A12,NOW(),"y")&gt;120,"",DATEDIF(A12,NOW(),"y"))</f>
        <v>66</v>
      </c>
      <c r="H12" s="279"/>
      <c r="I12" s="279"/>
      <c r="J12" s="279"/>
      <c r="K12" s="80"/>
      <c r="L12" s="80"/>
      <c r="M12" s="221" t="s">
        <v>339</v>
      </c>
      <c r="N12" s="221"/>
      <c r="O12" s="221"/>
      <c r="P12" s="221"/>
      <c r="Q12" s="221"/>
      <c r="R12" s="222"/>
    </row>
    <row r="13" spans="1:18" ht="12" customHeight="1">
      <c r="A13" s="254" t="s">
        <v>274</v>
      </c>
      <c r="B13" s="255"/>
      <c r="C13" s="255"/>
      <c r="D13" s="255"/>
      <c r="E13" s="102"/>
      <c r="F13" s="104"/>
      <c r="G13" s="256" t="s">
        <v>275</v>
      </c>
      <c r="H13" s="256"/>
      <c r="I13" s="256"/>
      <c r="J13" s="256"/>
      <c r="K13" s="102"/>
      <c r="L13" s="104"/>
      <c r="M13" s="255" t="s">
        <v>7</v>
      </c>
      <c r="N13" s="255"/>
      <c r="O13" s="255"/>
      <c r="P13" s="255"/>
      <c r="Q13" s="255"/>
      <c r="R13" s="257"/>
    </row>
    <row r="14" spans="1:18" ht="18" customHeight="1">
      <c r="A14" s="259" t="s">
        <v>8</v>
      </c>
      <c r="B14" s="260"/>
      <c r="C14" s="260"/>
      <c r="D14" s="260"/>
      <c r="E14" s="221" t="str">
        <f>D7</f>
        <v xml:space="preserve">BRGY. IV, GARCHITORENA, CAM. SUR 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18" s="88" customFormat="1" ht="9.75" customHeight="1">
      <c r="A15" s="276" t="s">
        <v>276</v>
      </c>
      <c r="B15" s="277"/>
      <c r="C15" s="277"/>
      <c r="D15" s="277"/>
      <c r="E15" s="223" t="s">
        <v>9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4"/>
    </row>
    <row r="16" spans="1:18" ht="15.75" customHeight="1">
      <c r="A16" s="259" t="s">
        <v>10</v>
      </c>
      <c r="B16" s="260"/>
      <c r="C16" s="260"/>
      <c r="D16" s="260"/>
      <c r="E16" s="225" t="str">
        <f>E14</f>
        <v xml:space="preserve">BRGY. IV, GARCHITORENA, CAM. SUR </v>
      </c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6"/>
    </row>
    <row r="17" spans="1:28" s="88" customFormat="1" ht="13.5" customHeight="1">
      <c r="A17" s="276" t="s">
        <v>277</v>
      </c>
      <c r="B17" s="277"/>
      <c r="C17" s="277"/>
      <c r="D17" s="277"/>
      <c r="E17" s="223" t="s">
        <v>9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4"/>
    </row>
    <row r="18" spans="1:28">
      <c r="A18" s="217" t="s">
        <v>11</v>
      </c>
      <c r="B18" s="218"/>
      <c r="C18" s="218"/>
      <c r="D18" s="80"/>
      <c r="E18" s="80" t="s">
        <v>160</v>
      </c>
      <c r="F18" s="80"/>
      <c r="G18" s="80" t="s">
        <v>161</v>
      </c>
      <c r="H18" s="80"/>
      <c r="I18" s="80"/>
      <c r="J18" s="211" t="s">
        <v>278</v>
      </c>
      <c r="K18" s="211"/>
      <c r="L18" s="80"/>
      <c r="M18" s="80"/>
      <c r="N18" s="80"/>
      <c r="O18" s="80"/>
      <c r="P18" s="80" t="s">
        <v>162</v>
      </c>
      <c r="Q18" s="219"/>
      <c r="R18" s="278"/>
    </row>
    <row r="19" spans="1:28" ht="13.5" customHeight="1">
      <c r="A19" s="217" t="s">
        <v>279</v>
      </c>
      <c r="B19" s="218"/>
      <c r="C19" s="218"/>
      <c r="D19" s="219" t="s">
        <v>340</v>
      </c>
      <c r="E19" s="219"/>
      <c r="F19" s="219"/>
      <c r="G19" s="219"/>
      <c r="H19" s="80"/>
      <c r="I19" s="80"/>
      <c r="J19" s="80"/>
      <c r="K19" s="211" t="s">
        <v>280</v>
      </c>
      <c r="L19" s="211"/>
      <c r="M19" s="211"/>
      <c r="N19" s="159" t="s">
        <v>309</v>
      </c>
      <c r="O19" s="159"/>
      <c r="P19" s="159"/>
      <c r="Q19" s="159"/>
      <c r="R19" s="220"/>
    </row>
    <row r="20" spans="1:28" ht="0.95" customHeight="1">
      <c r="A20" s="91"/>
      <c r="B20" s="80"/>
      <c r="C20" s="80"/>
      <c r="D20" s="105" t="s">
        <v>333</v>
      </c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9" t="s">
        <v>284</v>
      </c>
      <c r="B21" s="260"/>
      <c r="C21" s="260"/>
      <c r="D21" s="260"/>
      <c r="E21" s="260"/>
      <c r="F21" s="211"/>
      <c r="G21" s="261" t="s">
        <v>155</v>
      </c>
      <c r="H21" s="261"/>
      <c r="I21" s="80"/>
      <c r="J21" s="261" t="s">
        <v>281</v>
      </c>
      <c r="K21" s="261"/>
      <c r="L21" s="253" t="s">
        <v>282</v>
      </c>
      <c r="M21" s="253"/>
      <c r="N21" s="107"/>
      <c r="O21" s="262"/>
      <c r="P21" s="261" t="s">
        <v>283</v>
      </c>
      <c r="Q21" s="262"/>
      <c r="R21" s="263" t="s">
        <v>156</v>
      </c>
    </row>
    <row r="22" spans="1:28" ht="10.5" customHeight="1">
      <c r="A22" s="194" t="s">
        <v>285</v>
      </c>
      <c r="B22" s="216"/>
      <c r="C22" s="216"/>
      <c r="D22" s="216"/>
      <c r="E22" s="216"/>
      <c r="F22" s="211"/>
      <c r="G22" s="261"/>
      <c r="H22" s="261"/>
      <c r="I22" s="80"/>
      <c r="J22" s="261"/>
      <c r="K22" s="261"/>
      <c r="L22" s="253"/>
      <c r="M22" s="253"/>
      <c r="N22" s="108"/>
      <c r="O22" s="262"/>
      <c r="P22" s="261"/>
      <c r="Q22" s="262"/>
      <c r="R22" s="263"/>
    </row>
    <row r="23" spans="1:28" ht="1.5" customHeight="1">
      <c r="A23" s="93"/>
      <c r="B23" s="109"/>
      <c r="C23" s="109"/>
      <c r="D23" s="109"/>
      <c r="E23" s="109"/>
      <c r="F23" s="80"/>
      <c r="G23" s="261"/>
      <c r="H23" s="26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9" t="s">
        <v>286</v>
      </c>
      <c r="B24" s="211"/>
      <c r="C24" s="211"/>
      <c r="D24" s="258" t="s">
        <v>306</v>
      </c>
      <c r="E24" s="258"/>
      <c r="F24" s="258"/>
      <c r="G24" s="258"/>
      <c r="H24" s="258"/>
      <c r="I24" s="258"/>
      <c r="J24" s="258"/>
      <c r="K24" s="264" t="s">
        <v>287</v>
      </c>
      <c r="L24" s="264"/>
      <c r="M24" s="264"/>
      <c r="N24" s="264"/>
      <c r="O24" s="264"/>
      <c r="P24" s="265"/>
      <c r="Q24" s="265"/>
      <c r="R24" s="266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6" t="s">
        <v>261</v>
      </c>
      <c r="Q26" s="336"/>
      <c r="R26" s="76" t="s">
        <v>256</v>
      </c>
      <c r="U26" s="123"/>
      <c r="V26" s="303"/>
      <c r="W26" s="303"/>
      <c r="X26" s="303"/>
      <c r="Y26" s="303"/>
      <c r="Z26" s="303"/>
      <c r="AA26" s="303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4"/>
      <c r="W27" s="304"/>
      <c r="X27" s="304"/>
      <c r="Y27" s="304"/>
      <c r="Z27" s="304"/>
      <c r="AA27" s="304"/>
      <c r="AB27" s="126"/>
    </row>
    <row r="28" spans="1:28" ht="12" customHeight="1" thickBot="1">
      <c r="A28" s="167" t="s">
        <v>237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9"/>
      <c r="U28" s="125"/>
      <c r="V28" s="305"/>
      <c r="W28" s="305"/>
      <c r="X28" s="305"/>
      <c r="Y28" s="305"/>
      <c r="Z28" s="305"/>
      <c r="AA28" s="305"/>
      <c r="AB28" s="126"/>
    </row>
    <row r="29" spans="1:28" ht="10.5" customHeight="1">
      <c r="A29" s="207" t="s">
        <v>18</v>
      </c>
      <c r="B29" s="208"/>
      <c r="C29" s="208"/>
      <c r="D29" s="208"/>
      <c r="E29" s="208"/>
      <c r="F29" s="208"/>
      <c r="G29" s="208"/>
      <c r="H29" s="209"/>
      <c r="I29" s="199" t="s">
        <v>15</v>
      </c>
      <c r="J29" s="201"/>
      <c r="K29" s="197" t="s">
        <v>11</v>
      </c>
      <c r="L29" s="197" t="s">
        <v>16</v>
      </c>
      <c r="M29" s="199" t="s">
        <v>17</v>
      </c>
      <c r="N29" s="200"/>
      <c r="O29" s="201"/>
      <c r="P29" s="199" t="s">
        <v>13</v>
      </c>
      <c r="Q29" s="201"/>
      <c r="R29" s="205" t="s">
        <v>14</v>
      </c>
      <c r="S29" s="333" t="s">
        <v>239</v>
      </c>
      <c r="U29" s="125"/>
      <c r="V29" s="291" t="s">
        <v>310</v>
      </c>
      <c r="W29" s="292"/>
      <c r="X29" s="292"/>
      <c r="Y29" s="292"/>
      <c r="Z29" s="293"/>
      <c r="AA29" s="315" t="s">
        <v>312</v>
      </c>
      <c r="AB29" s="126"/>
    </row>
    <row r="30" spans="1:28" ht="10.5" customHeight="1">
      <c r="A30" s="210" t="s">
        <v>301</v>
      </c>
      <c r="B30" s="203"/>
      <c r="C30" s="203"/>
      <c r="D30" s="203"/>
      <c r="E30" s="203"/>
      <c r="F30" s="203"/>
      <c r="G30" s="203"/>
      <c r="H30" s="204"/>
      <c r="I30" s="202"/>
      <c r="J30" s="204"/>
      <c r="K30" s="198"/>
      <c r="L30" s="198"/>
      <c r="M30" s="202"/>
      <c r="N30" s="203"/>
      <c r="O30" s="204"/>
      <c r="P30" s="202"/>
      <c r="Q30" s="204"/>
      <c r="R30" s="206"/>
      <c r="S30" s="333"/>
      <c r="U30" s="125"/>
      <c r="V30" s="294"/>
      <c r="W30" s="295"/>
      <c r="X30" s="295"/>
      <c r="Y30" s="295"/>
      <c r="Z30" s="296"/>
      <c r="AA30" s="316"/>
      <c r="AB30" s="126"/>
    </row>
    <row r="31" spans="1:28" ht="18" customHeight="1">
      <c r="A31" s="162" t="s">
        <v>341</v>
      </c>
      <c r="B31" s="163"/>
      <c r="C31" s="163"/>
      <c r="D31" s="163"/>
      <c r="E31" s="163"/>
      <c r="F31" s="163"/>
      <c r="G31" s="163"/>
      <c r="H31" s="164"/>
      <c r="I31" s="175" t="s">
        <v>176</v>
      </c>
      <c r="J31" s="176"/>
      <c r="K31" s="96" t="s">
        <v>345</v>
      </c>
      <c r="L31" s="96" t="s">
        <v>348</v>
      </c>
      <c r="M31" s="175" t="s">
        <v>350</v>
      </c>
      <c r="N31" s="177"/>
      <c r="O31" s="176"/>
      <c r="P31" s="334" t="s">
        <v>349</v>
      </c>
      <c r="Q31" s="335"/>
      <c r="R31" s="97"/>
      <c r="S31" s="60"/>
      <c r="U31" s="125"/>
      <c r="V31" s="294"/>
      <c r="W31" s="295"/>
      <c r="X31" s="295"/>
      <c r="Y31" s="295"/>
      <c r="Z31" s="296"/>
      <c r="AA31" s="316"/>
      <c r="AB31" s="126"/>
    </row>
    <row r="32" spans="1:28" ht="15.75" customHeight="1" thickBot="1">
      <c r="A32" s="162" t="s">
        <v>342</v>
      </c>
      <c r="B32" s="163"/>
      <c r="C32" s="163"/>
      <c r="D32" s="163"/>
      <c r="E32" s="163"/>
      <c r="F32" s="163"/>
      <c r="G32" s="163"/>
      <c r="H32" s="164"/>
      <c r="I32" s="175" t="s">
        <v>178</v>
      </c>
      <c r="J32" s="176"/>
      <c r="K32" s="96" t="s">
        <v>346</v>
      </c>
      <c r="L32" s="96" t="s">
        <v>351</v>
      </c>
      <c r="M32" s="175" t="s">
        <v>353</v>
      </c>
      <c r="N32" s="177"/>
      <c r="O32" s="176"/>
      <c r="P32" s="175" t="s">
        <v>356</v>
      </c>
      <c r="Q32" s="176"/>
      <c r="R32" s="97"/>
      <c r="S32" s="60"/>
      <c r="U32" s="125"/>
      <c r="V32" s="297"/>
      <c r="W32" s="298"/>
      <c r="X32" s="298"/>
      <c r="Y32" s="298"/>
      <c r="Z32" s="299"/>
      <c r="AA32" s="317"/>
      <c r="AB32" s="126"/>
    </row>
    <row r="33" spans="1:28" ht="15.75" customHeight="1">
      <c r="A33" s="162" t="s">
        <v>344</v>
      </c>
      <c r="B33" s="163"/>
      <c r="C33" s="163"/>
      <c r="D33" s="163"/>
      <c r="E33" s="163"/>
      <c r="F33" s="163"/>
      <c r="G33" s="163"/>
      <c r="H33" s="164"/>
      <c r="I33" s="175" t="s">
        <v>176</v>
      </c>
      <c r="J33" s="176"/>
      <c r="K33" s="96" t="s">
        <v>347</v>
      </c>
      <c r="L33" s="96" t="s">
        <v>352</v>
      </c>
      <c r="M33" s="175" t="s">
        <v>354</v>
      </c>
      <c r="N33" s="177"/>
      <c r="O33" s="176"/>
      <c r="P33" s="175" t="s">
        <v>356</v>
      </c>
      <c r="Q33" s="176"/>
      <c r="R33" s="97"/>
      <c r="S33" s="60"/>
      <c r="U33" s="125"/>
      <c r="V33" s="324" t="s">
        <v>311</v>
      </c>
      <c r="W33" s="318" t="s">
        <v>318</v>
      </c>
      <c r="X33" s="306" t="s">
        <v>313</v>
      </c>
      <c r="Y33" s="309" t="s">
        <v>314</v>
      </c>
      <c r="Z33" s="321" t="s">
        <v>315</v>
      </c>
      <c r="AA33" s="31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2" t="s">
        <v>343</v>
      </c>
      <c r="B34" s="163"/>
      <c r="C34" s="163"/>
      <c r="D34" s="163"/>
      <c r="E34" s="163"/>
      <c r="F34" s="163"/>
      <c r="G34" s="163"/>
      <c r="H34" s="164"/>
      <c r="I34" s="175" t="s">
        <v>178</v>
      </c>
      <c r="J34" s="176"/>
      <c r="K34" s="96" t="s">
        <v>347</v>
      </c>
      <c r="L34" s="96" t="s">
        <v>351</v>
      </c>
      <c r="M34" s="175" t="s">
        <v>355</v>
      </c>
      <c r="N34" s="177"/>
      <c r="O34" s="176"/>
      <c r="P34" s="175" t="s">
        <v>356</v>
      </c>
      <c r="Q34" s="176"/>
      <c r="R34" s="97"/>
      <c r="S34" s="60"/>
      <c r="U34" s="125"/>
      <c r="V34" s="325"/>
      <c r="W34" s="319"/>
      <c r="X34" s="307"/>
      <c r="Y34" s="310"/>
      <c r="Z34" s="322"/>
      <c r="AA34" s="313"/>
      <c r="AB34" s="126"/>
    </row>
    <row r="35" spans="1:28" ht="15.75" customHeight="1" thickBot="1">
      <c r="A35" s="162"/>
      <c r="B35" s="163"/>
      <c r="C35" s="163"/>
      <c r="D35" s="163"/>
      <c r="E35" s="163"/>
      <c r="F35" s="163"/>
      <c r="G35" s="163"/>
      <c r="H35" s="164"/>
      <c r="I35" s="175"/>
      <c r="J35" s="176"/>
      <c r="K35" s="96"/>
      <c r="L35" s="96"/>
      <c r="M35" s="175"/>
      <c r="N35" s="177"/>
      <c r="O35" s="176"/>
      <c r="P35" s="175"/>
      <c r="Q35" s="176"/>
      <c r="R35" s="97"/>
      <c r="S35" s="60"/>
      <c r="U35" s="125"/>
      <c r="V35" s="326"/>
      <c r="W35" s="320"/>
      <c r="X35" s="308"/>
      <c r="Y35" s="311"/>
      <c r="Z35" s="323"/>
      <c r="AA35" s="313"/>
      <c r="AB35" s="126"/>
    </row>
    <row r="36" spans="1:28" ht="15.75" customHeight="1">
      <c r="A36" s="162"/>
      <c r="B36" s="163"/>
      <c r="C36" s="163"/>
      <c r="D36" s="163"/>
      <c r="E36" s="163"/>
      <c r="F36" s="163"/>
      <c r="G36" s="163"/>
      <c r="H36" s="164"/>
      <c r="I36" s="175"/>
      <c r="J36" s="176"/>
      <c r="K36" s="96"/>
      <c r="L36" s="96"/>
      <c r="M36" s="175"/>
      <c r="N36" s="177"/>
      <c r="O36" s="176"/>
      <c r="P36" s="175"/>
      <c r="Q36" s="176"/>
      <c r="R36" s="97"/>
      <c r="S36" s="60"/>
      <c r="U36" s="125"/>
      <c r="V36" s="327" t="s">
        <v>323</v>
      </c>
      <c r="W36" s="289" t="s">
        <v>324</v>
      </c>
      <c r="X36" s="331" t="s">
        <v>319</v>
      </c>
      <c r="Y36" s="331" t="s">
        <v>320</v>
      </c>
      <c r="Z36" s="329" t="s">
        <v>322</v>
      </c>
      <c r="AA36" s="313"/>
      <c r="AB36" s="126"/>
    </row>
    <row r="37" spans="1:28" ht="15.75" customHeight="1">
      <c r="A37" s="162"/>
      <c r="B37" s="163"/>
      <c r="C37" s="163"/>
      <c r="D37" s="163"/>
      <c r="E37" s="163"/>
      <c r="F37" s="163"/>
      <c r="G37" s="163"/>
      <c r="H37" s="164"/>
      <c r="I37" s="170"/>
      <c r="J37" s="171"/>
      <c r="K37" s="98"/>
      <c r="L37" s="99"/>
      <c r="M37" s="172"/>
      <c r="N37" s="173"/>
      <c r="O37" s="174"/>
      <c r="P37" s="172"/>
      <c r="Q37" s="174"/>
      <c r="R37" s="100"/>
      <c r="U37" s="125"/>
      <c r="V37" s="327"/>
      <c r="W37" s="289"/>
      <c r="X37" s="331"/>
      <c r="Y37" s="331"/>
      <c r="Z37" s="329"/>
      <c r="AA37" s="313"/>
      <c r="AB37" s="126"/>
    </row>
    <row r="38" spans="1:28" ht="15.75" customHeight="1">
      <c r="A38" s="162"/>
      <c r="B38" s="163"/>
      <c r="C38" s="163"/>
      <c r="D38" s="163"/>
      <c r="E38" s="163"/>
      <c r="F38" s="163"/>
      <c r="G38" s="163"/>
      <c r="H38" s="164"/>
      <c r="I38" s="170"/>
      <c r="J38" s="171"/>
      <c r="K38" s="98"/>
      <c r="L38" s="99"/>
      <c r="M38" s="172"/>
      <c r="N38" s="173"/>
      <c r="O38" s="174"/>
      <c r="P38" s="172"/>
      <c r="Q38" s="174"/>
      <c r="R38" s="100"/>
      <c r="U38" s="125"/>
      <c r="V38" s="328"/>
      <c r="W38" s="290"/>
      <c r="X38" s="332"/>
      <c r="Y38" s="332"/>
      <c r="Z38" s="330"/>
      <c r="AA38" s="313"/>
      <c r="AB38" s="126"/>
    </row>
    <row r="39" spans="1:28" ht="15.75" customHeight="1" thickBot="1">
      <c r="A39" s="162"/>
      <c r="B39" s="163"/>
      <c r="C39" s="163"/>
      <c r="D39" s="163"/>
      <c r="E39" s="163"/>
      <c r="F39" s="163"/>
      <c r="G39" s="163"/>
      <c r="H39" s="164"/>
      <c r="I39" s="170"/>
      <c r="J39" s="171"/>
      <c r="K39" s="98"/>
      <c r="L39" s="99"/>
      <c r="M39" s="172"/>
      <c r="N39" s="173"/>
      <c r="O39" s="174"/>
      <c r="P39" s="172"/>
      <c r="Q39" s="174"/>
      <c r="R39" s="100"/>
      <c r="U39" s="125"/>
      <c r="V39" s="137" t="s">
        <v>321</v>
      </c>
      <c r="W39" s="131">
        <v>0</v>
      </c>
      <c r="X39" s="132">
        <v>0.5</v>
      </c>
      <c r="Y39" s="133">
        <v>0.75</v>
      </c>
      <c r="Z39" s="134">
        <v>1</v>
      </c>
      <c r="AA39" s="314"/>
      <c r="AB39" s="126"/>
    </row>
    <row r="40" spans="1:28" ht="15.75" customHeight="1" thickBot="1">
      <c r="A40" s="162"/>
      <c r="B40" s="163"/>
      <c r="C40" s="163"/>
      <c r="D40" s="163"/>
      <c r="E40" s="163"/>
      <c r="F40" s="163"/>
      <c r="G40" s="163"/>
      <c r="H40" s="164"/>
      <c r="I40" s="170"/>
      <c r="J40" s="171"/>
      <c r="K40" s="98"/>
      <c r="L40" s="99"/>
      <c r="M40" s="172"/>
      <c r="N40" s="173"/>
      <c r="O40" s="174"/>
      <c r="P40" s="172"/>
      <c r="Q40" s="17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2"/>
      <c r="B41" s="163"/>
      <c r="C41" s="163"/>
      <c r="D41" s="163"/>
      <c r="E41" s="163"/>
      <c r="F41" s="163"/>
      <c r="G41" s="163"/>
      <c r="H41" s="164"/>
      <c r="I41" s="170"/>
      <c r="J41" s="171"/>
      <c r="K41" s="98"/>
      <c r="L41" s="99"/>
      <c r="M41" s="172"/>
      <c r="N41" s="173"/>
      <c r="O41" s="174"/>
      <c r="P41" s="172"/>
      <c r="Q41" s="174"/>
      <c r="R41" s="100"/>
      <c r="V41" s="57"/>
      <c r="W41" s="57"/>
      <c r="X41" s="57"/>
      <c r="Y41" s="57"/>
      <c r="Z41" s="57"/>
      <c r="AA41" s="57"/>
    </row>
    <row r="42" spans="1:28" ht="15.75" customHeight="1">
      <c r="A42" s="162"/>
      <c r="B42" s="163"/>
      <c r="C42" s="163"/>
      <c r="D42" s="163"/>
      <c r="E42" s="163"/>
      <c r="F42" s="163"/>
      <c r="G42" s="163"/>
      <c r="H42" s="164"/>
      <c r="I42" s="170"/>
      <c r="J42" s="171"/>
      <c r="K42" s="98"/>
      <c r="L42" s="99"/>
      <c r="M42" s="172"/>
      <c r="N42" s="173"/>
      <c r="O42" s="174"/>
      <c r="P42" s="172"/>
      <c r="Q42" s="17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50" t="s">
        <v>358</v>
      </c>
      <c r="B44" s="242"/>
      <c r="C44" s="242"/>
      <c r="D44" s="242"/>
      <c r="E44" s="242"/>
      <c r="F44" s="242"/>
      <c r="G44" s="242"/>
      <c r="H44" s="86"/>
      <c r="I44" s="249"/>
      <c r="J44" s="249"/>
      <c r="K44" s="249"/>
      <c r="L44" s="249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50" t="s">
        <v>357</v>
      </c>
      <c r="B45" s="242"/>
      <c r="C45" s="242"/>
      <c r="D45" s="242"/>
      <c r="E45" s="242"/>
      <c r="F45" s="242"/>
      <c r="G45" s="242"/>
      <c r="H45" s="86"/>
      <c r="I45" s="249">
        <v>2000</v>
      </c>
      <c r="J45" s="249"/>
      <c r="K45" s="249"/>
      <c r="L45" s="249"/>
      <c r="M45" s="84"/>
      <c r="N45" s="84"/>
      <c r="O45" s="84"/>
      <c r="P45" s="251">
        <f>(I44/2)+SUM(I45:L46)+SUM(R31:R42)+P24</f>
        <v>2500</v>
      </c>
      <c r="Q45" s="251"/>
      <c r="R45" s="252"/>
    </row>
    <row r="46" spans="1:28">
      <c r="A46" s="250" t="s">
        <v>334</v>
      </c>
      <c r="B46" s="242"/>
      <c r="C46" s="242"/>
      <c r="D46" s="242"/>
      <c r="E46" s="242"/>
      <c r="F46" s="242"/>
      <c r="G46" s="242"/>
      <c r="H46" s="86"/>
      <c r="I46" s="249">
        <v>500</v>
      </c>
      <c r="J46" s="249"/>
      <c r="K46" s="249"/>
      <c r="L46" s="249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7" t="s">
        <v>299</v>
      </c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9"/>
      <c r="S48" s="43">
        <f>SUM(Q50:R59)+SUM(K50:K53)+SUM(I56:L59)+SUM(D50:E54)+SUM(D56:E59)</f>
        <v>2870</v>
      </c>
      <c r="T48" t="s">
        <v>215</v>
      </c>
    </row>
    <row r="49" spans="1:21" s="23" customFormat="1">
      <c r="A49" s="165" t="s">
        <v>21</v>
      </c>
      <c r="B49" s="166"/>
      <c r="C49" s="166"/>
      <c r="D49" s="166" t="s">
        <v>22</v>
      </c>
      <c r="E49" s="166"/>
      <c r="F49" s="82"/>
      <c r="G49" s="181" t="s">
        <v>288</v>
      </c>
      <c r="H49" s="181"/>
      <c r="I49" s="181"/>
      <c r="J49" s="181"/>
      <c r="K49" s="116" t="s">
        <v>22</v>
      </c>
      <c r="M49" s="166" t="s">
        <v>24</v>
      </c>
      <c r="N49" s="166"/>
      <c r="O49" s="166"/>
      <c r="P49" s="166"/>
      <c r="Q49" s="166"/>
      <c r="R49" s="26" t="s">
        <v>22</v>
      </c>
      <c r="S49" s="44">
        <f>P45/S51</f>
        <v>500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8"/>
      <c r="E50" s="188"/>
      <c r="F50" s="25"/>
      <c r="G50" s="80"/>
      <c r="H50" s="140" t="s">
        <v>149</v>
      </c>
      <c r="I50" s="140"/>
      <c r="J50" s="140"/>
      <c r="K50" s="29">
        <v>150</v>
      </c>
      <c r="M50" s="25"/>
      <c r="N50" s="245" t="s">
        <v>132</v>
      </c>
      <c r="O50" s="245"/>
      <c r="P50" s="245"/>
      <c r="Q50" s="179"/>
      <c r="R50" s="180"/>
    </row>
    <row r="51" spans="1:21" s="23" customFormat="1" ht="14.1" customHeight="1">
      <c r="A51" s="24"/>
      <c r="B51" s="140" t="s">
        <v>133</v>
      </c>
      <c r="C51" s="140"/>
      <c r="D51" s="188"/>
      <c r="E51" s="188"/>
      <c r="F51" s="25"/>
      <c r="G51" s="80"/>
      <c r="H51" s="8" t="s">
        <v>150</v>
      </c>
      <c r="I51" s="8"/>
      <c r="K51" s="29"/>
      <c r="M51" s="25"/>
      <c r="N51" s="245" t="s">
        <v>136</v>
      </c>
      <c r="O51" s="245"/>
      <c r="P51" s="245"/>
      <c r="Q51" s="179"/>
      <c r="R51" s="180"/>
      <c r="S51" s="23">
        <f>COUNTA(A31:H42,D10)</f>
        <v>5</v>
      </c>
      <c r="U51" s="23" t="s">
        <v>316</v>
      </c>
    </row>
    <row r="52" spans="1:21" s="23" customFormat="1" ht="14.1" customHeight="1">
      <c r="A52" s="24"/>
      <c r="B52" s="140" t="s">
        <v>137</v>
      </c>
      <c r="C52" s="140"/>
      <c r="D52" s="188"/>
      <c r="E52" s="188"/>
      <c r="F52" s="25"/>
      <c r="G52" s="80"/>
      <c r="H52" s="8" t="s">
        <v>172</v>
      </c>
      <c r="I52" s="8"/>
      <c r="K52" s="29"/>
      <c r="M52" s="25"/>
      <c r="N52" s="245" t="s">
        <v>140</v>
      </c>
      <c r="O52" s="245"/>
      <c r="P52" s="245"/>
      <c r="Q52" s="179">
        <v>2500</v>
      </c>
      <c r="R52" s="180"/>
    </row>
    <row r="53" spans="1:21" s="23" customFormat="1" ht="14.1" customHeight="1">
      <c r="A53" s="24"/>
      <c r="B53" s="140" t="s">
        <v>163</v>
      </c>
      <c r="C53" s="140"/>
      <c r="D53" s="188"/>
      <c r="E53" s="188"/>
      <c r="F53" s="8"/>
      <c r="G53" s="8"/>
      <c r="H53" s="8" t="s">
        <v>163</v>
      </c>
      <c r="I53" s="8"/>
      <c r="K53" s="42"/>
      <c r="M53" s="25"/>
      <c r="N53" s="245" t="s">
        <v>164</v>
      </c>
      <c r="O53" s="245"/>
      <c r="P53" s="245"/>
      <c r="Q53" s="179"/>
      <c r="R53" s="18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7"/>
      <c r="K54" s="247"/>
      <c r="L54" s="25"/>
      <c r="M54" s="25"/>
      <c r="N54" s="245" t="s">
        <v>142</v>
      </c>
      <c r="O54" s="245"/>
      <c r="P54" s="245"/>
      <c r="Q54" s="179"/>
      <c r="R54" s="180"/>
    </row>
    <row r="55" spans="1:21" s="23" customFormat="1" ht="14.1" customHeight="1">
      <c r="A55" s="248" t="s">
        <v>25</v>
      </c>
      <c r="B55" s="246"/>
      <c r="C55" s="116"/>
      <c r="D55" s="246" t="s">
        <v>22</v>
      </c>
      <c r="E55" s="246"/>
      <c r="F55" s="117" t="s">
        <v>26</v>
      </c>
      <c r="G55" s="117"/>
      <c r="I55" s="246" t="s">
        <v>22</v>
      </c>
      <c r="J55" s="246"/>
      <c r="K55" s="246"/>
      <c r="L55" s="246"/>
      <c r="M55" s="25"/>
      <c r="N55" s="140" t="s">
        <v>143</v>
      </c>
      <c r="O55" s="140"/>
      <c r="P55" s="140"/>
      <c r="Q55" s="179"/>
      <c r="R55" s="180"/>
    </row>
    <row r="56" spans="1:21" s="23" customFormat="1" ht="14.1" customHeight="1">
      <c r="A56" s="24"/>
      <c r="B56" s="140" t="s">
        <v>129</v>
      </c>
      <c r="C56" s="140"/>
      <c r="D56" s="188"/>
      <c r="E56" s="188"/>
      <c r="F56" s="25"/>
      <c r="G56" s="140" t="s">
        <v>144</v>
      </c>
      <c r="H56" s="140"/>
      <c r="I56" s="178"/>
      <c r="J56" s="178"/>
      <c r="K56" s="178"/>
      <c r="L56" s="178"/>
      <c r="M56" s="25"/>
      <c r="N56" s="140" t="s">
        <v>165</v>
      </c>
      <c r="O56" s="140"/>
      <c r="P56" s="140"/>
      <c r="Q56" s="179"/>
      <c r="R56" s="180"/>
    </row>
    <row r="57" spans="1:21" s="23" customFormat="1" ht="14.1" customHeight="1">
      <c r="A57" s="24"/>
      <c r="B57" s="140" t="s">
        <v>137</v>
      </c>
      <c r="C57" s="140"/>
      <c r="D57" s="188"/>
      <c r="E57" s="188"/>
      <c r="F57" s="25"/>
      <c r="G57" s="140" t="s">
        <v>145</v>
      </c>
      <c r="H57" s="140"/>
      <c r="I57" s="178" t="s">
        <v>335</v>
      </c>
      <c r="J57" s="178"/>
      <c r="K57" s="178"/>
      <c r="L57" s="178"/>
      <c r="M57" s="25"/>
      <c r="N57" s="140" t="s">
        <v>289</v>
      </c>
      <c r="O57" s="140"/>
      <c r="P57" s="140"/>
      <c r="Q57" s="179"/>
      <c r="R57" s="180"/>
    </row>
    <row r="58" spans="1:21" s="23" customFormat="1" ht="14.1" customHeight="1">
      <c r="A58" s="24"/>
      <c r="B58" s="140" t="s">
        <v>147</v>
      </c>
      <c r="C58" s="140"/>
      <c r="D58" s="188"/>
      <c r="E58" s="188"/>
      <c r="F58" s="25"/>
      <c r="G58" s="140" t="s">
        <v>146</v>
      </c>
      <c r="H58" s="140"/>
      <c r="I58" s="178">
        <v>220</v>
      </c>
      <c r="J58" s="178"/>
      <c r="K58" s="178"/>
      <c r="L58" s="178"/>
      <c r="M58" s="25"/>
      <c r="N58" s="140" t="s">
        <v>163</v>
      </c>
      <c r="O58" s="140"/>
      <c r="P58" s="140"/>
      <c r="Q58" s="179"/>
      <c r="R58" s="180"/>
    </row>
    <row r="59" spans="1:21" s="23" customFormat="1" ht="14.1" customHeight="1">
      <c r="A59" s="24"/>
      <c r="B59" s="141" t="s">
        <v>148</v>
      </c>
      <c r="C59" s="141"/>
      <c r="D59" s="188"/>
      <c r="E59" s="188"/>
      <c r="F59" s="25"/>
      <c r="G59" s="140" t="s">
        <v>166</v>
      </c>
      <c r="H59" s="140"/>
      <c r="I59" s="178"/>
      <c r="J59" s="178"/>
      <c r="K59" s="178"/>
      <c r="L59" s="178"/>
      <c r="M59" s="8"/>
      <c r="N59" s="8"/>
      <c r="O59" s="8"/>
      <c r="P59" s="8"/>
      <c r="Q59" s="179"/>
      <c r="R59" s="18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1">
      <c r="A62" s="16" t="s">
        <v>27</v>
      </c>
      <c r="B62" s="119"/>
      <c r="C62" s="119"/>
      <c r="D62" s="120"/>
      <c r="E62" s="120"/>
      <c r="F62" s="160" t="s">
        <v>359</v>
      </c>
      <c r="G62" s="160"/>
      <c r="H62" s="160"/>
      <c r="I62" s="16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9" t="s">
        <v>167</v>
      </c>
      <c r="C63" s="189"/>
      <c r="D63" s="189"/>
      <c r="E63" s="189"/>
      <c r="F63" s="161"/>
      <c r="G63" s="161"/>
      <c r="H63" s="161"/>
      <c r="I63" s="161"/>
      <c r="J63" s="25"/>
      <c r="K63" s="190" t="s">
        <v>168</v>
      </c>
      <c r="L63" s="190"/>
      <c r="M63" s="190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7"/>
      <c r="O64" s="227"/>
      <c r="P64" s="227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7"/>
      <c r="G65" s="227"/>
      <c r="H65" s="227"/>
      <c r="I65" s="227"/>
      <c r="J65" s="25"/>
      <c r="K65" s="141" t="s">
        <v>159</v>
      </c>
      <c r="L65" s="141"/>
      <c r="M65" s="141"/>
      <c r="N65" s="227" t="s">
        <v>327</v>
      </c>
      <c r="O65" s="227"/>
      <c r="P65" s="22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2"/>
      <c r="E67" s="182"/>
      <c r="F67" s="182"/>
      <c r="G67" s="18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2" t="str">
        <f>G6</f>
        <v>AQUINO, JASMINA LASTRILLA</v>
      </c>
      <c r="D68" s="242"/>
      <c r="E68" s="242"/>
      <c r="F68" s="242"/>
      <c r="G68" s="242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2"/>
      <c r="R68" s="18"/>
    </row>
    <row r="69" spans="1:19" ht="32.25" customHeight="1">
      <c r="A69" s="243" t="s">
        <v>304</v>
      </c>
      <c r="B69" s="244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122"/>
      <c r="R69" s="18"/>
    </row>
    <row r="70" spans="1:19" ht="39" customHeight="1">
      <c r="A70" s="13"/>
      <c r="B70" s="84"/>
      <c r="C70" s="84"/>
      <c r="D70" s="84"/>
      <c r="E70" s="84"/>
      <c r="F70" s="187"/>
      <c r="G70" s="187"/>
      <c r="H70" s="187"/>
      <c r="I70" s="187"/>
      <c r="J70" s="187"/>
      <c r="K70" s="187"/>
      <c r="L70" s="187"/>
      <c r="M70" s="84"/>
      <c r="N70" s="84"/>
      <c r="O70" s="84"/>
      <c r="P70" s="84"/>
      <c r="Q70" s="122"/>
      <c r="R70" s="18"/>
    </row>
    <row r="71" spans="1:19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3" t="s">
        <v>298</v>
      </c>
      <c r="R72" s="184"/>
    </row>
    <row r="73" spans="1:19" ht="12" customHeight="1" thickBot="1">
      <c r="A73" s="167" t="s">
        <v>291</v>
      </c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9"/>
    </row>
    <row r="74" spans="1:19">
      <c r="A74" s="236" t="s">
        <v>360</v>
      </c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8"/>
      <c r="S74" s="300" t="str">
        <f>AA33</f>
        <v>C3</v>
      </c>
    </row>
    <row r="75" spans="1:19" ht="15" customHeight="1">
      <c r="A75" s="239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41"/>
      <c r="S75" s="301"/>
    </row>
    <row r="76" spans="1:19">
      <c r="A76" s="239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41"/>
      <c r="S76" s="301"/>
    </row>
    <row r="77" spans="1:19" ht="48" customHeight="1" thickBot="1">
      <c r="A77" s="239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41"/>
      <c r="S77" s="302"/>
    </row>
    <row r="78" spans="1:19" ht="12" customHeight="1" thickBot="1">
      <c r="A78" s="167" t="s">
        <v>293</v>
      </c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9"/>
    </row>
    <row r="79" spans="1:19" ht="15.75" customHeight="1" thickBot="1">
      <c r="A79" s="231" t="s">
        <v>300</v>
      </c>
      <c r="B79" s="232"/>
      <c r="C79" s="232"/>
      <c r="D79" s="232"/>
      <c r="E79" s="232"/>
      <c r="F79" s="232"/>
      <c r="G79" s="232"/>
      <c r="H79" s="233"/>
      <c r="I79" s="231" t="s">
        <v>294</v>
      </c>
      <c r="J79" s="232"/>
      <c r="K79" s="232"/>
      <c r="L79" s="233"/>
      <c r="M79" s="231" t="s">
        <v>295</v>
      </c>
      <c r="N79" s="232"/>
      <c r="O79" s="233"/>
      <c r="P79" s="228" t="s">
        <v>305</v>
      </c>
      <c r="Q79" s="229"/>
      <c r="R79" s="230"/>
    </row>
    <row r="80" spans="1:19" ht="15.75" customHeight="1">
      <c r="A80" s="85">
        <v>1</v>
      </c>
      <c r="B80" s="139" t="s">
        <v>328</v>
      </c>
      <c r="C80" s="139"/>
      <c r="D80" s="139"/>
      <c r="E80" s="139"/>
      <c r="F80" s="139"/>
      <c r="G80" s="139"/>
      <c r="H80" s="139"/>
      <c r="I80" s="138">
        <v>2685</v>
      </c>
      <c r="J80" s="138"/>
      <c r="K80" s="138"/>
      <c r="L80" s="138"/>
      <c r="M80" s="139" t="s">
        <v>336</v>
      </c>
      <c r="N80" s="139"/>
      <c r="O80" s="139"/>
      <c r="P80" s="234" t="s">
        <v>329</v>
      </c>
      <c r="Q80" s="234"/>
      <c r="R80" s="235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149"/>
      <c r="J81" s="149"/>
      <c r="K81" s="149"/>
      <c r="L81" s="149"/>
      <c r="M81" s="139"/>
      <c r="N81" s="139"/>
      <c r="O81" s="139"/>
      <c r="P81" s="150"/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2"/>
      <c r="E85" s="182"/>
      <c r="F85" s="182"/>
      <c r="G85" s="18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330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317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325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326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M81:O81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2:O82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N55:P55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F62:I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45363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70992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AQUINO, JASMINA LASTRILLA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 xml:space="preserve">PATIENT 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9810587170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66</v>
      </c>
      <c r="AI12" s="367"/>
      <c r="AJ12" s="537"/>
      <c r="AK12" s="381" t="str">
        <f>IF('UNIFIED INTAKE'!R10=0,"",'UNIFIED INTAKE'!R10)</f>
        <v xml:space="preserve">FEMALE 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AQUINO, JASMINA LASTRILLA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21079</v>
      </c>
      <c r="B15" s="453"/>
      <c r="C15" s="454"/>
      <c r="D15" s="433" t="str">
        <f>IF('UNIFIED INTAKE'!M12=0,"",'UNIFIED INTAKE'!M12)</f>
        <v xml:space="preserve">GARCHITORENA, CAM. SUR 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 xml:space="preserve">ROMAN CATHOLIC 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 xml:space="preserve">BRGY. IV, GARCHITORENA, CAM. SUR 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 xml:space="preserve">BRGY. IV, GARCHITORENA, CAM. SUR 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NONE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 xml:space="preserve">AQUINO, JOEY 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 t="str">
        <f>IF('UNIFIED INTAKE'!S31=0,"",'UNIFIED INTAKE'!S31)</f>
        <v/>
      </c>
      <c r="L26" s="398"/>
      <c r="M26" s="398"/>
      <c r="N26" s="399"/>
      <c r="O26" s="397" t="str">
        <f>IF('UNIFIED INTAKE'!K31=0,"",'UNIFIED INTAKE'!K31)</f>
        <v>S</v>
      </c>
      <c r="P26" s="398"/>
      <c r="Q26" s="398"/>
      <c r="R26" s="398"/>
      <c r="S26" s="399"/>
      <c r="T26" s="397" t="str">
        <f>IF('UNIFIED INTAKE'!L31=0,"",'UNIFIED INTAKE'!L31)</f>
        <v xml:space="preserve">SON 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 xml:space="preserve">HS GRAD 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 xml:space="preserve">PWD-MENTALLY CHALLENGED </v>
      </c>
      <c r="AK26" s="398"/>
      <c r="AL26" s="398"/>
      <c r="AM26" s="398"/>
      <c r="AN26" s="398"/>
      <c r="AO26" s="398"/>
      <c r="AP26" s="398"/>
      <c r="AQ26" s="399"/>
      <c r="AR26" s="517" t="str">
        <f>IF('UNIFIED INTAKE'!R31=0,"",'UNIFIED INTAKE'!R31)</f>
        <v/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CORDOVEZ, CATALINA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 t="str">
        <f>IF('UNIFIED INTAKE'!S32=0,"",'UNIFIED INTAKE'!S32)</f>
        <v/>
      </c>
      <c r="L27" s="398"/>
      <c r="M27" s="398"/>
      <c r="N27" s="399"/>
      <c r="O27" s="397" t="str">
        <f>IF('UNIFIED INTAKE'!K32=0,"",'UNIFIED INTAKE'!K32)</f>
        <v xml:space="preserve">C  </v>
      </c>
      <c r="P27" s="398"/>
      <c r="Q27" s="398"/>
      <c r="R27" s="398"/>
      <c r="S27" s="399"/>
      <c r="T27" s="397" t="str">
        <f>IF('UNIFIED INTAKE'!L32=0,"",'UNIFIED INTAKE'!L32)</f>
        <v>GRANDDAUGHTER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 xml:space="preserve">GRADE 10 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INS</v>
      </c>
      <c r="AK27" s="398"/>
      <c r="AL27" s="398"/>
      <c r="AM27" s="398"/>
      <c r="AN27" s="398"/>
      <c r="AO27" s="398"/>
      <c r="AP27" s="398"/>
      <c r="AQ27" s="399"/>
      <c r="AR27" s="517" t="str">
        <f>IF('UNIFIED INTAKE'!R32=0,"",'UNIFIED INTAKE'!R32)</f>
        <v/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 xml:space="preserve">CORDOVEZ, JAYTAN 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 t="str">
        <f>IF('UNIFIED INTAKE'!S33=0,"",'UNIFIED INTAKE'!S33)</f>
        <v/>
      </c>
      <c r="L28" s="398"/>
      <c r="M28" s="398"/>
      <c r="N28" s="399"/>
      <c r="O28" s="397" t="str">
        <f>IF('UNIFIED INTAKE'!K33=0,"",'UNIFIED INTAKE'!K33)</f>
        <v>C</v>
      </c>
      <c r="P28" s="398"/>
      <c r="Q28" s="398"/>
      <c r="R28" s="398"/>
      <c r="S28" s="399"/>
      <c r="T28" s="397" t="str">
        <f>IF('UNIFIED INTAKE'!L33=0,"",'UNIFIED INTAKE'!L33)</f>
        <v xml:space="preserve">GRANDSON 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 xml:space="preserve">GRADE 8 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>INS</v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 xml:space="preserve">AQUINO, YSAMENE JOY </v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 t="str">
        <f>IF('UNIFIED INTAKE'!S34=0,"",'UNIFIED INTAKE'!S34)</f>
        <v/>
      </c>
      <c r="L29" s="398"/>
      <c r="M29" s="398"/>
      <c r="N29" s="399"/>
      <c r="O29" s="397" t="str">
        <f>IF('UNIFIED INTAKE'!K34=0,"",'UNIFIED INTAKE'!K34)</f>
        <v>C</v>
      </c>
      <c r="P29" s="398"/>
      <c r="Q29" s="398"/>
      <c r="R29" s="398"/>
      <c r="S29" s="399"/>
      <c r="T29" s="397" t="str">
        <f>IF('UNIFIED INTAKE'!L34=0,"",'UNIFIED INTAKE'!L34)</f>
        <v>GRANDDAUGHTER</v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 xml:space="preserve">3RD YR COLLEGE </v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>INS</v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/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/>
      </c>
      <c r="P30" s="398"/>
      <c r="Q30" s="398"/>
      <c r="R30" s="398"/>
      <c r="S30" s="399"/>
      <c r="T30" s="397" t="str">
        <f>IF('UNIFIED INTAKE'!L35=0,"",'UNIFIED INTAKE'!L35)</f>
        <v/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/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/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/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/>
      </c>
      <c r="P31" s="398"/>
      <c r="Q31" s="398"/>
      <c r="R31" s="398"/>
      <c r="S31" s="399"/>
      <c r="T31" s="397" t="str">
        <f>IF('UNIFIED INTAKE'!L36=0,"",'UNIFIED INTAKE'!L36)</f>
        <v/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/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/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 xml:space="preserve">IN KIND SUPPORT  FROM CHILDREN </v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2500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 xml:space="preserve">FS FROM MOTHER OF CORDOVEZ </v>
      </c>
      <c r="B38" s="522"/>
      <c r="C38" s="522"/>
      <c r="D38" s="522"/>
      <c r="E38" s="522"/>
      <c r="F38" s="522"/>
      <c r="G38" s="522"/>
      <c r="H38" s="522"/>
      <c r="I38" s="520">
        <f>IF('UNIFIED INTAKE'!I45=0,"",'UNIFIED INTAKE'!I45)</f>
        <v>2000</v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 xml:space="preserve">SOCIAL PENSION </v>
      </c>
      <c r="B39" s="522"/>
      <c r="C39" s="522"/>
      <c r="D39" s="522"/>
      <c r="E39" s="522"/>
      <c r="F39" s="522"/>
      <c r="G39" s="522"/>
      <c r="H39" s="522"/>
      <c r="I39" s="520">
        <f>IF('UNIFIED INTAKE'!I46=0,"",'UNIFIED INTAKE'!I46)</f>
        <v>500</v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150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 t="str">
        <f>'UNIFIED INTAKE'!I57</f>
        <v xml:space="preserve">DEEP WELL 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220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2500</v>
      </c>
      <c r="B47" s="510"/>
      <c r="C47" s="510"/>
      <c r="D47" s="510"/>
      <c r="E47" s="510"/>
      <c r="F47" s="510"/>
      <c r="G47" s="510"/>
      <c r="H47" s="511" t="str">
        <f>IF('UNIFIED INTAKE'!Q51="","",'UNIFIED INTAKE'!Q51)</f>
        <v/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2500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 xml:space="preserve">PATIENT IS SUFFERING FROM FLANK PAIN AND SHE IS A DM/HPN PT. SHE IS A SC WHO RECEIVES HER MOMTHLY SOCIAL PENSION. HER CHILDREN ARE HER PRIMARY PROVIDERS WHO EXTENDS IN KIND SUPPORT TO HER. SHE LIVES WITH HER GRANDCHILDREN WHOSE MOTHER OF CORDOVEZ EXTEND A MINIMAL FS ALSO. WITH THEIR LIMITED RESOURCES, SHE IS CLASSIFIED AS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 xml:space="preserve">JESSICA A. BARBOSA, RSW 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>
        <f>IF('UNIFIED INTAKE'!Q3=0,"",'UNIFIED INTAKE'!Q3)</f>
        <v>70992</v>
      </c>
      <c r="D2" s="632"/>
      <c r="E2" s="632"/>
      <c r="M2" s="45" t="s">
        <v>29</v>
      </c>
      <c r="N2" s="46">
        <f>'UNIFIED INTAKE'!F5</f>
        <v>45363</v>
      </c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>
        <f>'UNIFIED INTAKE'!R5</f>
        <v>0.52361111111111103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AQUINO, JASMINA LASTRILLA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622" t="str">
        <f>'UNIFIED INTAKE'!E14</f>
        <v xml:space="preserve">BRGY. IV, GARCHITORENA, CAM. SUR </v>
      </c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4">
        <f ca="1">'UNIFIED INTAKE'!G12</f>
        <v>66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 xml:space="preserve">ROMAN CATHOLIC </v>
      </c>
      <c r="N8" s="636"/>
    </row>
    <row r="9" spans="1:14" ht="18.75">
      <c r="A9" s="49" t="s">
        <v>227</v>
      </c>
      <c r="B9" s="49"/>
      <c r="C9" s="626">
        <f>'UNIFIED INTAKE'!A12</f>
        <v>21079</v>
      </c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 xml:space="preserve">GARCHITORENA, CAM. SUR 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/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NONE</v>
      </c>
      <c r="D11" s="622"/>
      <c r="E11" s="622"/>
      <c r="F11" s="622"/>
      <c r="G11" s="622"/>
      <c r="H11" s="622"/>
      <c r="I11" s="622"/>
      <c r="J11" s="53" t="s">
        <v>231</v>
      </c>
      <c r="K11" s="629">
        <f>'UNIFIED INTAKE'!P24</f>
        <v>0</v>
      </c>
      <c r="L11" s="629"/>
      <c r="M11" s="629"/>
      <c r="N11" s="629"/>
    </row>
    <row r="12" spans="1:14" ht="18.75">
      <c r="A12" s="49" t="s">
        <v>232</v>
      </c>
      <c r="B12" s="49"/>
      <c r="C12" s="622"/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308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>
        <v>45121</v>
      </c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45121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 xml:space="preserve">AQUINO, JOEY </v>
      </c>
      <c r="B20" s="615"/>
      <c r="C20" s="71" t="str">
        <f>IF('UNIFIED INTAKE'!L31=0,"",'UNIFIED INTAKE'!L31)</f>
        <v xml:space="preserve">SON </v>
      </c>
      <c r="D20" s="616" t="str">
        <f>IF('UNIFIED INTAKE'!S31=0,"",'UNIFIED INTAKE'!S31)</f>
        <v/>
      </c>
      <c r="E20" s="617"/>
      <c r="F20" s="71" t="str">
        <f>IF('UNIFIED INTAKE'!I31=0,"",'UNIFIED INTAKE'!I31)</f>
        <v>M</v>
      </c>
      <c r="G20" s="616" t="str">
        <f>IF('UNIFIED INTAKE'!K31=0,"",'UNIFIED INTAKE'!K31)</f>
        <v>S</v>
      </c>
      <c r="H20" s="617"/>
      <c r="I20" s="616" t="str">
        <f>IF('UNIFIED INTAKE'!M31=0,"",'UNIFIED INTAKE'!M31)</f>
        <v xml:space="preserve">HS GRAD </v>
      </c>
      <c r="J20" s="618"/>
      <c r="K20" s="618"/>
      <c r="L20" s="617"/>
      <c r="M20" s="71" t="str">
        <f>IF('UNIFIED INTAKE'!P31=0,"",'UNIFIED INTAKE'!P31)</f>
        <v xml:space="preserve">PWD-MENTALLY CHALLENGED </v>
      </c>
      <c r="N20" s="74">
        <f>'UNIFIED INTAKE'!R31</f>
        <v>0</v>
      </c>
    </row>
    <row r="21" spans="1:14">
      <c r="A21" s="614" t="str">
        <f>IF('UNIFIED INTAKE'!A32=0,"",'UNIFIED INTAKE'!A32)</f>
        <v>CORDOVEZ, CATALINA</v>
      </c>
      <c r="B21" s="615"/>
      <c r="C21" s="71" t="str">
        <f>IF('UNIFIED INTAKE'!L32=0,"",'UNIFIED INTAKE'!L32)</f>
        <v>GRANDDAUGHTER</v>
      </c>
      <c r="D21" s="616" t="str">
        <f>IF('UNIFIED INTAKE'!S32=0,"",'UNIFIED INTAKE'!S32)</f>
        <v/>
      </c>
      <c r="E21" s="617"/>
      <c r="F21" s="71" t="str">
        <f>IF('UNIFIED INTAKE'!I32=0,"",'UNIFIED INTAKE'!I32)</f>
        <v>F</v>
      </c>
      <c r="G21" s="616" t="str">
        <f>IF('UNIFIED INTAKE'!K32=0,"",'UNIFIED INTAKE'!K32)</f>
        <v xml:space="preserve">C  </v>
      </c>
      <c r="H21" s="617"/>
      <c r="I21" s="616" t="str">
        <f>IF('UNIFIED INTAKE'!M32=0,"",'UNIFIED INTAKE'!M32)</f>
        <v xml:space="preserve">GRADE 10 </v>
      </c>
      <c r="J21" s="618"/>
      <c r="K21" s="618"/>
      <c r="L21" s="617"/>
      <c r="M21" s="71" t="str">
        <f>IF('UNIFIED INTAKE'!P32=0,"",'UNIFIED INTAKE'!P32)</f>
        <v>INS</v>
      </c>
      <c r="N21" s="74">
        <f>'UNIFIED INTAKE'!R32</f>
        <v>0</v>
      </c>
    </row>
    <row r="22" spans="1:14">
      <c r="A22" s="614" t="str">
        <f>IF('UNIFIED INTAKE'!A33=0,"",'UNIFIED INTAKE'!A33)</f>
        <v xml:space="preserve">CORDOVEZ, JAYTAN </v>
      </c>
      <c r="B22" s="615"/>
      <c r="C22" s="71" t="str">
        <f>IF('UNIFIED INTAKE'!L33=0,"",'UNIFIED INTAKE'!L33)</f>
        <v xml:space="preserve">GRANDSON </v>
      </c>
      <c r="D22" s="616" t="str">
        <f>IF('UNIFIED INTAKE'!S33=0,"",'UNIFIED INTAKE'!S33)</f>
        <v/>
      </c>
      <c r="E22" s="617"/>
      <c r="F22" s="71" t="str">
        <f>IF('UNIFIED INTAKE'!I33=0,"",'UNIFIED INTAKE'!I33)</f>
        <v>M</v>
      </c>
      <c r="G22" s="616" t="str">
        <f>IF('UNIFIED INTAKE'!K33=0,"",'UNIFIED INTAKE'!K33)</f>
        <v>C</v>
      </c>
      <c r="H22" s="617"/>
      <c r="I22" s="616" t="str">
        <f>IF('UNIFIED INTAKE'!M33=0,"",'UNIFIED INTAKE'!M33)</f>
        <v xml:space="preserve">GRADE 8 </v>
      </c>
      <c r="J22" s="618"/>
      <c r="K22" s="618"/>
      <c r="L22" s="617"/>
      <c r="M22" s="71" t="str">
        <f>IF('UNIFIED INTAKE'!P33=0,"",'UNIFIED INTAKE'!P33)</f>
        <v>INS</v>
      </c>
      <c r="N22" s="74">
        <f>'UNIFIED INTAKE'!R33</f>
        <v>0</v>
      </c>
    </row>
    <row r="23" spans="1:14">
      <c r="A23" s="614" t="str">
        <f>IF('UNIFIED INTAKE'!A34=0,"",'UNIFIED INTAKE'!A34)</f>
        <v xml:space="preserve">AQUINO, YSAMENE JOY </v>
      </c>
      <c r="B23" s="615"/>
      <c r="C23" s="71" t="str">
        <f>IF('UNIFIED INTAKE'!L34=0,"",'UNIFIED INTAKE'!L34)</f>
        <v>GRANDDAUGHTER</v>
      </c>
      <c r="D23" s="616" t="str">
        <f>IF('UNIFIED INTAKE'!S34=0,"",'UNIFIED INTAKE'!S34)</f>
        <v/>
      </c>
      <c r="E23" s="617"/>
      <c r="F23" s="71" t="str">
        <f>IF('UNIFIED INTAKE'!I34=0,"",'UNIFIED INTAKE'!I34)</f>
        <v>F</v>
      </c>
      <c r="G23" s="616" t="str">
        <f>IF('UNIFIED INTAKE'!K34=0,"",'UNIFIED INTAKE'!K34)</f>
        <v>C</v>
      </c>
      <c r="H23" s="617"/>
      <c r="I23" s="616" t="str">
        <f>IF('UNIFIED INTAKE'!M34=0,"",'UNIFIED INTAKE'!M34)</f>
        <v xml:space="preserve">3RD YR COLLEGE </v>
      </c>
      <c r="J23" s="618"/>
      <c r="K23" s="618"/>
      <c r="L23" s="617"/>
      <c r="M23" s="71" t="str">
        <f>IF('UNIFIED INTAKE'!P34=0,"",'UNIFIED INTAKE'!P34)</f>
        <v>INS</v>
      </c>
      <c r="N23" s="74">
        <f>'UNIFIED INTAKE'!R34</f>
        <v>0</v>
      </c>
    </row>
    <row r="24" spans="1:14">
      <c r="A24" s="614" t="str">
        <f>IF('UNIFIED INTAKE'!A35=0,"",'UNIFIED INTAKE'!A35)</f>
        <v/>
      </c>
      <c r="B24" s="615"/>
      <c r="C24" s="71" t="str">
        <f>IF('UNIFIED INTAKE'!L35=0,"",'UNIFIED INTAKE'!L35)</f>
        <v/>
      </c>
      <c r="D24" s="616" t="str">
        <f>IF('UNIFIED INTAKE'!S35=0,"",'UNIFIED INTAKE'!S35)</f>
        <v/>
      </c>
      <c r="E24" s="617"/>
      <c r="F24" s="71" t="str">
        <f>IF('UNIFIED INTAKE'!I35=0,"",'UNIFIED INTAKE'!I35)</f>
        <v/>
      </c>
      <c r="G24" s="616" t="str">
        <f>IF('UNIFIED INTAKE'!K35=0,"",'UNIFIED INTAKE'!K35)</f>
        <v/>
      </c>
      <c r="H24" s="617"/>
      <c r="I24" s="616" t="str">
        <f>IF('UNIFIED INTAKE'!M35=0,"",'UNIFIED INTAKE'!M35)</f>
        <v/>
      </c>
      <c r="J24" s="618"/>
      <c r="K24" s="618"/>
      <c r="L24" s="617"/>
      <c r="M24" s="71" t="str">
        <f>IF('UNIFIED INTAKE'!P35=0,"",'UNIFIED INTAKE'!P35)</f>
        <v/>
      </c>
      <c r="N24" s="74">
        <f>'UNIFIED INTAKE'!R35</f>
        <v>0</v>
      </c>
    </row>
    <row r="25" spans="1:14">
      <c r="A25" s="614" t="str">
        <f>IF('UNIFIED INTAKE'!A36=0,"",'UNIFIED INTAKE'!A36)</f>
        <v/>
      </c>
      <c r="B25" s="615"/>
      <c r="C25" s="71" t="str">
        <f>IF('UNIFIED INTAKE'!L36=0,"",'UNIFIED INTAKE'!L36)</f>
        <v/>
      </c>
      <c r="D25" s="616" t="str">
        <f>IF('UNIFIED INTAKE'!S36=0,"",'UNIFIED INTAKE'!S36)</f>
        <v/>
      </c>
      <c r="E25" s="617"/>
      <c r="F25" s="71" t="str">
        <f>IF('UNIFIED INTAKE'!I36=0,"",'UNIFIED INTAKE'!I36)</f>
        <v/>
      </c>
      <c r="G25" s="616" t="str">
        <f>IF('UNIFIED INTAKE'!K36=0,"",'UNIFIED INTAKE'!K36)</f>
        <v/>
      </c>
      <c r="H25" s="617"/>
      <c r="I25" s="616" t="str">
        <f>IF('UNIFIED INTAKE'!M36=0,"",'UNIFIED INTAKE'!M36)</f>
        <v/>
      </c>
      <c r="J25" s="618"/>
      <c r="K25" s="618"/>
      <c r="L25" s="617"/>
      <c r="M25" s="71" t="str">
        <f>IF('UNIFIED INTAKE'!P36=0,"",'UNIFIED INTAKE'!P36)</f>
        <v/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2500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 t="str">
        <f>'UNIFIED INTAKE'!I57:L57</f>
        <v xml:space="preserve">DEEP WELL 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220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 xml:space="preserve">IN KIND SUPPORT  FROM CHILDREN </v>
      </c>
      <c r="B44" s="607"/>
      <c r="C44" s="607"/>
      <c r="D44" s="63"/>
      <c r="E44" s="608">
        <f>'UNIFIED INTAKE'!I44</f>
        <v>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 xml:space="preserve">FS FROM MOTHER OF CORDOVEZ </v>
      </c>
      <c r="B45" s="607"/>
      <c r="C45" s="607"/>
      <c r="D45" s="63"/>
      <c r="E45" s="608">
        <f>'UNIFIED INTAKE'!I45</f>
        <v>2000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 xml:space="preserve">SOCIAL PENSION </v>
      </c>
      <c r="B46" s="607"/>
      <c r="C46" s="607"/>
      <c r="D46" s="63"/>
      <c r="E46" s="608">
        <f>'UNIFIED INTAKE'!I46</f>
        <v>500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 xml:space="preserve">PATIENT IS SUFFERING FROM FLANK PAIN AND SHE IS A DM/HPN PT. SHE IS A SC WHO RECEIVES HER MOMTHLY SOCIAL PENSION. HER CHILDREN ARE HER PRIMARY PROVIDERS WHO EXTENDS IN KIND SUPPORT TO HER. SHE LIVES WITH HER GRANDCHILDREN WHOSE MOTHER OF CORDOVEZ EXTEND A MINIMAL FS ALSO. WITH THEIR LIMITED RESOURCES, SHE IS CLASSIFIED AS C3. 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AQUINO, JASMINA LASTRILLA</v>
      </c>
      <c r="B55" s="604"/>
      <c r="C55" s="604"/>
      <c r="D55" s="604"/>
      <c r="E55" s="604"/>
      <c r="F55" s="604" t="str">
        <f>IF('UNIFIED INTAKE'!Q6=0,"",'UNIFIED INTAKE'!Q6)</f>
        <v xml:space="preserve">PATIENT </v>
      </c>
      <c r="G55" s="604"/>
      <c r="H55" s="604"/>
      <c r="I55" s="604"/>
      <c r="J55" s="604"/>
      <c r="K55" s="605">
        <f>IF('UNIFIED INTAKE'!Q7=0,"",'UNIFIED INTAKE'!Q7)</f>
        <v>9810587170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 xml:space="preserve">JESSICA A. BARBOSA, RSW 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2024-03-12T04:45:21Z</cp:lastPrinted>
  <dcterms:created xsi:type="dcterms:W3CDTF">2021-01-18T06:35:54Z</dcterms:created>
  <dcterms:modified xsi:type="dcterms:W3CDTF">2024-03-12T07:09:27Z</dcterms:modified>
</cp:coreProperties>
</file>