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4359F5C-1430-4790-8CBE-4F25ADF9026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R31" i="2"/>
  <c r="E14" i="2"/>
  <c r="N21" i="4" l="1"/>
  <c r="N22" i="4"/>
  <c r="N23" i="4"/>
  <c r="N24" i="4"/>
  <c r="N25" i="4"/>
  <c r="N26" i="4"/>
  <c r="N27" i="4"/>
  <c r="N28" i="4"/>
  <c r="N29" i="4"/>
  <c r="N20" i="4"/>
  <c r="T81" i="2"/>
  <c r="S81" i="2"/>
  <c r="S80" i="2"/>
  <c r="T80" i="2" s="1"/>
  <c r="G12" i="2" l="1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<sst xmlns="http://schemas.openxmlformats.org/spreadsheetml/2006/main" count="422" uniqueCount="339">
  <si>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</si>
  <si>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</si>
  <si>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</si>
  <si>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</si>
  <si>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</si>
  <si>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</si>
  <si>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</si>
  <si>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</si>
  <si>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</si>
  <si>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</si>
  <si>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</si>
  <si>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</si>
  <si>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</si>
  <si>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</si>
  <si>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</si>
  <si>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</si>
  <si>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</si>
  <si>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</si>
  <si>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</si>
  <si>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</si>
  <si>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</si>
  <si>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</si>
  <si>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</si>
  <si>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</si>
  <si>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</si>
  <si>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</si>
  <si>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</si>
  <si>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</si>
  <si>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</si>
  <si>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</si>
  <si>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</si>
  <si>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</si>
  <si>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</si>
  <si>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</si>
  <si>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</si>
  <si>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</si>
  <si>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</si>
  <si>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</si>
  <si>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</si>
  <si>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</si>
  <si>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</si>
  <si>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</si>
  <si>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</si>
  <si>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</si>
  <si>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</si>
  <si>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</si>
  <si>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</si>
  <si>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</si>
  <si>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</si>
  <si>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</si>
  <si>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</si>
  <si>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</si>
  <si>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</si>
  <si>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</si>
  <si>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</si>
  <si>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</si>
  <si>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</si>
  <si>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</si>
  <si>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</si>
  <si>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</si>
  <si>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</si>
  <si>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</si>
  <si>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</si>
  <si>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</si>
  <si>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</si>
  <si>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</si>
  <si>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</si>
  <si>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</si>
  <si>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</si>
  <si>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</si>
  <si>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</si>
  <si>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</si>
  <si>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</si>
  <si>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</si>
  <si>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</si>
  <si>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</si>
  <si>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</si>
  <si>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</si>
  <si>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</si>
  <si>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</si>
  <si>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</si>
  <si>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</si>
  <si>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</si>
  <si>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</si>
  <si>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</si>
  <si>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</si>
  <si>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</si>
  <si>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</si>
  <si>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</si>
  <si>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</si>
  <si>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</si>
  <si>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</si>
  <si>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</si>
  <si>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</si>
  <si>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</si>
  <si>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</si>
  <si>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</si>
  <si>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</si>
  <si>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</si>
  <si>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</si>
  <si>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</si>
  <si>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</si>
  <si>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</si>
  <si>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</si>
  <si>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</si>
  <si>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</si>
  <si>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</si>
  <si>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</si>
  <si>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</si>
  <si>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</si>
  <si>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</si>
  <si>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</si>
  <si>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</si>
  <si>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</si>
  <si>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</si>
  <si>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</si>
  <si>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</si>
  <si>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</si>
  <si>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</si>
  <si>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</si>
  <si>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</si>
  <si>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</si>
  <si>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</si>
  <si>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</si>
  <si>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</si>
  <si>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</si>
  <si>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</si>
  <si>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</si>
  <si>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</si>
  <si>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</si>
  <si>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</si>
  <si>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</si>
  <si>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</si>
  <si>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</si>
  <si>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</si>
  <si>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</si>
  <si>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</si>
  <si>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</si>
  <si>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</si>
  <si>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</si>
  <si>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</si>
  <si>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</si>
  <si>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</si>
  <si>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</si>
  <si>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</si>
  <si>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</si>
  <si>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</si>
  <si>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</si>
  <si>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</si>
  <si>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</si>
  <si>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</si>
  <si>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</si>
  <si>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</si>
  <si>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</si>
  <si>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</si>
  <si>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</si>
  <si>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</si>
  <si>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</si>
  <si>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</si>
  <si>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</si>
  <si>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</si>
  <si>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</si>
  <si>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</si>
  <si>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</si>
  <si>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</si>
  <si>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</si>
  <si>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</si>
  <si>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</si>
  <si>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</si>
  <si>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</si>
  <si>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</si>
  <si>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</si>
  <si>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</si>
  <si>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</si>
  <si>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</si>
  <si>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</si>
  <si>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</si>
  <si>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</si>
  <si>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</si>
  <si>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</si>
  <si>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</si>
  <si>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</si>
  <si>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</si>
  <si>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</si>
  <si>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</si>
  <si>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</si>
  <si>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</si>
  <si>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</si>
  <si>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</si>
  <si>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</si>
  <si>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</si>
  <si>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</si>
  <si>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</si>
  <si>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</si>
  <si>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</si>
  <si>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</si>
  <si>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</si>
  <si>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</si>
  <si>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</si>
  <si>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</si>
  <si>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</si>
  <si>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</si>
  <si>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</si>
  <si>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</si>
  <si>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</si>
  <si>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</si>
  <si>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</si>
  <si>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</si>
  <si>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</si>
  <si>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</si>
  <si>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</si>
  <si>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</si>
  <si>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</si>
  <si>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</si>
  <si>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</si>
  <si>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</si>
  <si>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</si>
  <si>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</si>
  <si>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</si>
  <si>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</si>
  <si>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</si>
  <si>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</si>
  <si>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</si>
  <si>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</si>
  <si>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</si>
  <si>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</si>
  <si>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</si>
  <si>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</si>
  <si>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</si>
  <si>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</si>
  <si>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</si>
  <si>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</si>
  <si>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</si>
  <si>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</si>
  <si>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</si>
  <si>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</si>
  <si>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</si>
  <si>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</si>
  <si>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</si>
  <si>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</si>
  <si>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</si>
  <si>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</si>
  <si>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</si>
  <si>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</si>
  <si>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</si>
  <si>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</si>
  <si>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</si>
  <si>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</si>
  <si>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</si>
  <si>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</si>
  <si>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</si>
  <si>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</si>
  <si>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</si>
  <si>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</si>
  <si>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</si>
  <si>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</si>
  <si>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</si>
  <si>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</si>
  <si>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</si>
  <si>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</si>
  <si>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</si>
  <si>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</si>
  <si>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</si>
  <si>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</si>
  <si>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</si>
  <si>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</si>
  <si>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</si>
  <si>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</si>
  <si>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</si>
  <si>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</si>
  <si>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</si>
  <si>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</si>
  <si>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</si>
  <si>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</si>
  <si>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</si>
  <si>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</si>
  <si>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</si>
  <si>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</si>
  <si>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</si>
  <si>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</si>
  <si>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</si>
  <si>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</si>
  <si>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</si>
  <si>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</si>
  <si>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</si>
  <si>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</si>
  <si>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</si>
  <si>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</si>
  <si>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</si>
  <si>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</si>
  <si>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</si>
  <si>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</si>
  <si>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</si>
  <si>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</si>
  <si>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</si>
  <si>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</si>
  <si>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</si>
  <si>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</si>
  <si>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</si>
  <si>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</si>
  <si>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</si>
  <si>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</si>
  <si>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</si>
  <si>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</si>
  <si>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</si>
  <si>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</si>
  <si>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</si>
  <si>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</si>
  <si>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</si>
  <si>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</si>
  <si>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FILIPINO</t>
  </si>
  <si>
    <t>S</t>
  </si>
  <si>
    <t>MEDICAL</t>
  </si>
  <si>
    <t>MAIP</t>
  </si>
  <si>
    <t>FEMALE</t>
  </si>
  <si>
    <t>N/A</t>
  </si>
  <si>
    <t>OPD BILL</t>
  </si>
  <si>
    <t>SOUTH CENTRO SIPOCOT CAMARINES SUR</t>
  </si>
  <si>
    <t>CCT 4PS</t>
  </si>
  <si>
    <t>MEDICINES</t>
  </si>
  <si>
    <t>ELEM LEVEL</t>
  </si>
  <si>
    <t>Last Name (Apelyido), Fisrt Name (Pangalan), Middle Name (Gitnang Pangalan) Ext.(Sr. Jr.)</t>
  </si>
  <si>
    <t>GRADE 10 IS</t>
  </si>
  <si>
    <t>AVILA ANA MARIE MADRID</t>
  </si>
  <si>
    <t>AVILA RODEL</t>
  </si>
  <si>
    <t>WATER VENDOR</t>
  </si>
  <si>
    <t>AVILA CLARENCE</t>
  </si>
  <si>
    <t xml:space="preserve"> GRADE 11 IS</t>
  </si>
  <si>
    <t>AVILA ROMAR</t>
  </si>
  <si>
    <t>PATIENT IS MINOR.  PATIENT IS IN NEED OF MEDICAL ASSISTANCE FOR HER MEDICINES HOUSEHOLD INCOME IS IN AN IRREGULAR BASIS. MOTHER IS A 4PS MEMBER AND IS NOT RECEIVING FINANCIAL SUPPORT FOM THEIR RELATIVES. CLASSIFIED AS C3</t>
  </si>
  <si>
    <t>JESSICA A. BARBOSA</t>
  </si>
  <si>
    <t>MACARIO S. MARIANO, MD, MHA</t>
  </si>
  <si>
    <t>AVILA, AMARA MADEL MADRID</t>
  </si>
  <si>
    <t>PARENT</t>
  </si>
  <si>
    <t>CABUSAO CAMARINES SUR</t>
  </si>
  <si>
    <t>ROMAN CATHOLIC</t>
  </si>
  <si>
    <t xml:space="preserve">AVILA ANA MARIE </t>
  </si>
  <si>
    <t>SIBLING</t>
  </si>
  <si>
    <t>HS GRADUATE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</si>
</sst>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P35" sqref="P35:Q35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168922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45336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0.63958333333333295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0" t="s">
        <v>323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333</v>
      </c>
      <c r="R6" s="150"/>
    </row>
    <row r="7" spans="1:18" ht="15" customHeight="1">
      <c r="A7" s="139" t="s">
        <v>267</v>
      </c>
      <c r="B7" s="140"/>
      <c r="C7" s="140"/>
      <c r="D7" s="146" t="s">
        <v>317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9817187111</v>
      </c>
      <c r="R7" s="156"/>
    </row>
    <row r="8" spans="1:18" ht="6" customHeight="1" thickBot="1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4" t="s">
        <v>332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314</v>
      </c>
    </row>
    <row r="11" spans="1:18" s="89" customFormat="1" ht="11.25" customHeight="1">
      <c r="A11" s="175" t="s">
        <v>272</v>
      </c>
      <c r="B11" s="229"/>
      <c r="C11" s="229"/>
      <c r="D11" s="176" t="s">
        <v>321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296</v>
      </c>
    </row>
    <row r="12" spans="1:18" ht="18.75" customHeight="1">
      <c r="A12" s="142">
        <v>44929</v>
      </c>
      <c r="B12" s="143"/>
      <c r="C12" s="143"/>
      <c r="D12" s="143"/>
      <c r="E12" s="105"/>
      <c r="F12" s="82"/>
      <c r="G12" s="148">
        <f ca="1">IF(DATEDIF(A12,NOW(),"y")&gt;120,"",DATEDIF(A12,NOW(),"y"))</f>
        <v>1</v>
      </c>
      <c r="H12" s="148"/>
      <c r="I12" s="148"/>
      <c r="J12" s="148"/>
      <c r="K12" s="82"/>
      <c r="L12" s="82"/>
      <c r="M12" s="167" t="s">
        <v>334</v>
      </c>
      <c r="N12" s="167"/>
      <c r="O12" s="167"/>
      <c r="P12" s="167"/>
      <c r="Q12" s="167"/>
      <c r="R12" s="168"/>
    </row>
    <row r="13" spans="1:18" ht="12" customHeight="1">
      <c r="A13" s="169" t="s">
        <v>273</v>
      </c>
      <c r="B13" s="170"/>
      <c r="C13" s="170"/>
      <c r="D13" s="170"/>
      <c r="E13" s="104"/>
      <c r="F13" s="106"/>
      <c r="G13" s="171" t="s">
        <v>274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SOUTH CENTRO SIPOCOT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275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59" t="s">
        <v>10</v>
      </c>
      <c r="B16" s="160"/>
      <c r="C16" s="160"/>
      <c r="D16" s="160"/>
      <c r="E16" s="250" t="str">
        <f>E14</f>
        <v>SOUTH CENTRO SIPOCOT CAMARINES 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>
      <c r="A17" s="144" t="s">
        <v>276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277</v>
      </c>
      <c r="K18" s="174"/>
      <c r="L18" s="82"/>
      <c r="M18" s="82"/>
      <c r="N18" s="82"/>
      <c r="O18" s="82"/>
      <c r="P18" s="82" t="s">
        <v>162</v>
      </c>
      <c r="Q18" s="146"/>
      <c r="R18" s="147"/>
    </row>
    <row r="19" spans="1:19" ht="13.5" customHeight="1">
      <c r="A19" s="245" t="s">
        <v>278</v>
      </c>
      <c r="B19" s="154"/>
      <c r="C19" s="154"/>
      <c r="D19" s="146" t="s">
        <v>335</v>
      </c>
      <c r="E19" s="146"/>
      <c r="F19" s="146"/>
      <c r="G19" s="146"/>
      <c r="H19" s="82"/>
      <c r="I19" s="82"/>
      <c r="J19" s="82"/>
      <c r="K19" s="174" t="s">
        <v>279</v>
      </c>
      <c r="L19" s="174"/>
      <c r="M19" s="174"/>
      <c r="N19" s="246" t="s">
        <v>310</v>
      </c>
      <c r="O19" s="246"/>
      <c r="P19" s="246"/>
      <c r="Q19" s="246"/>
      <c r="R19" s="247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283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280</v>
      </c>
      <c r="K21" s="141"/>
      <c r="L21" s="166" t="s">
        <v>281</v>
      </c>
      <c r="M21" s="166"/>
      <c r="N21" s="109"/>
      <c r="O21" s="177"/>
      <c r="P21" s="141" t="s">
        <v>282</v>
      </c>
      <c r="Q21" s="177"/>
      <c r="R21" s="178" t="s">
        <v>156</v>
      </c>
    </row>
    <row r="22" spans="1:19" ht="10.5" customHeight="1">
      <c r="A22" s="175" t="s">
        <v>284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285</v>
      </c>
      <c r="B24" s="174"/>
      <c r="C24" s="174"/>
      <c r="D24" s="173" t="s">
        <v>315</v>
      </c>
      <c r="E24" s="173"/>
      <c r="F24" s="173"/>
      <c r="G24" s="173"/>
      <c r="H24" s="173"/>
      <c r="I24" s="173"/>
      <c r="J24" s="173"/>
      <c r="K24" s="179" t="s">
        <v>286</v>
      </c>
      <c r="L24" s="179"/>
      <c r="M24" s="179"/>
      <c r="N24" s="179"/>
      <c r="O24" s="179"/>
      <c r="P24" s="180"/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>
      <c r="A30" s="240" t="s">
        <v>300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>
      <c r="A31" s="191" t="s">
        <v>324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176</v>
      </c>
      <c r="L31" s="98" t="s">
        <v>333</v>
      </c>
      <c r="M31" s="161" t="s">
        <v>320</v>
      </c>
      <c r="N31" s="163"/>
      <c r="O31" s="162"/>
      <c r="P31" s="164" t="s">
        <v>325</v>
      </c>
      <c r="Q31" s="165"/>
      <c r="R31" s="99">
        <f>300*20</f>
        <v>6000</v>
      </c>
    </row>
    <row r="32" spans="1:19" ht="15.75" customHeight="1">
      <c r="A32" s="191" t="s">
        <v>326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311</v>
      </c>
      <c r="L32" s="98" t="s">
        <v>337</v>
      </c>
      <c r="M32" s="161" t="s">
        <v>327</v>
      </c>
      <c r="N32" s="163"/>
      <c r="O32" s="162"/>
      <c r="P32" s="164" t="s">
        <v>315</v>
      </c>
      <c r="Q32" s="165"/>
      <c r="R32" s="99"/>
    </row>
    <row r="33" spans="1:20" ht="15.75" customHeight="1">
      <c r="A33" s="191" t="s">
        <v>328</v>
      </c>
      <c r="B33" s="192"/>
      <c r="C33" s="192"/>
      <c r="D33" s="192"/>
      <c r="E33" s="192"/>
      <c r="F33" s="192"/>
      <c r="G33" s="192"/>
      <c r="H33" s="193"/>
      <c r="I33" s="161" t="s">
        <v>176</v>
      </c>
      <c r="J33" s="162"/>
      <c r="K33" s="98" t="s">
        <v>311</v>
      </c>
      <c r="L33" s="98" t="s">
        <v>337</v>
      </c>
      <c r="M33" s="161" t="s">
        <v>322</v>
      </c>
      <c r="N33" s="163"/>
      <c r="O33" s="162"/>
      <c r="P33" s="161" t="s">
        <v>315</v>
      </c>
      <c r="Q33" s="162"/>
      <c r="R33" s="99"/>
    </row>
    <row r="34" spans="1:20" ht="15.75" customHeight="1">
      <c r="A34" s="191" t="s">
        <v>336</v>
      </c>
      <c r="B34" s="192"/>
      <c r="C34" s="192"/>
      <c r="D34" s="192"/>
      <c r="E34" s="192"/>
      <c r="F34" s="192"/>
      <c r="G34" s="192"/>
      <c r="H34" s="193"/>
      <c r="I34" s="161" t="s">
        <v>178</v>
      </c>
      <c r="J34" s="162"/>
      <c r="K34" s="98" t="s">
        <v>176</v>
      </c>
      <c r="L34" s="98" t="s">
        <v>333</v>
      </c>
      <c r="M34" s="161" t="s">
        <v>338</v>
      </c>
      <c r="N34" s="163"/>
      <c r="O34" s="162"/>
      <c r="P34" s="161" t="s">
        <v>307</v>
      </c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 t="s">
        <v>318</v>
      </c>
      <c r="B44" s="184"/>
      <c r="C44" s="184"/>
      <c r="D44" s="184"/>
      <c r="E44" s="184"/>
      <c r="F44" s="184"/>
      <c r="G44" s="184"/>
      <c r="H44" s="88"/>
      <c r="I44" s="185">
        <v>4700</v>
      </c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/>
      <c r="B45" s="184"/>
      <c r="C45" s="184"/>
      <c r="D45" s="184"/>
      <c r="E45" s="184"/>
      <c r="F45" s="184"/>
      <c r="G45" s="184"/>
      <c r="H45" s="88"/>
      <c r="I45" s="185"/>
      <c r="J45" s="185"/>
      <c r="K45" s="185"/>
      <c r="L45" s="185"/>
      <c r="M45" s="86"/>
      <c r="N45" s="86"/>
      <c r="O45" s="86"/>
      <c r="P45" s="194">
        <f>(I44/2)+SUM(I45:L46)+SUM(R31:R42)+P24</f>
        <v>8350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298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7845</v>
      </c>
      <c r="T48" t="s">
        <v>215</v>
      </c>
    </row>
    <row r="49" spans="1:20" s="23" customFormat="1">
      <c r="A49" s="265" t="s">
        <v>21</v>
      </c>
      <c r="B49" s="196"/>
      <c r="C49" s="196"/>
      <c r="D49" s="196" t="s">
        <v>22</v>
      </c>
      <c r="E49" s="196"/>
      <c r="F49" s="84"/>
      <c r="G49" s="252" t="s">
        <v>287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P45/7</f>
        <v>1192.8599999999999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570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>
        <f>20*50</f>
        <v>1000</v>
      </c>
      <c r="R51" s="258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v>6000</v>
      </c>
      <c r="R52" s="258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/>
      <c r="J57" s="264"/>
      <c r="K57" s="264"/>
      <c r="L57" s="264"/>
      <c r="M57" s="25"/>
      <c r="N57" s="134" t="s">
        <v>288</v>
      </c>
      <c r="O57" s="134"/>
      <c r="P57" s="134"/>
      <c r="Q57" s="257"/>
      <c r="R57" s="258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>
        <v>175</v>
      </c>
      <c r="J58" s="264"/>
      <c r="K58" s="264"/>
      <c r="L58" s="264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>
      <c r="A59" s="24"/>
      <c r="B59" s="205" t="s">
        <v>148</v>
      </c>
      <c r="C59" s="205"/>
      <c r="D59" s="197">
        <v>100</v>
      </c>
      <c r="E59" s="197"/>
      <c r="F59" s="25"/>
      <c r="G59" s="134" t="s">
        <v>166</v>
      </c>
      <c r="H59" s="134"/>
      <c r="I59" s="264"/>
      <c r="J59" s="264"/>
      <c r="K59" s="264"/>
      <c r="L59" s="264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289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203"/>
      <c r="G63" s="203"/>
      <c r="H63" s="203"/>
      <c r="I63" s="203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316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301</v>
      </c>
      <c r="B68" s="86"/>
      <c r="C68" s="225" t="str">
        <f>G6</f>
        <v>AVILA ANA MARIE MADRID</v>
      </c>
      <c r="D68" s="225"/>
      <c r="E68" s="225"/>
      <c r="F68" s="225"/>
      <c r="G68" s="225"/>
      <c r="H68" s="226" t="s">
        <v>302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20" ht="32.25" customHeight="1">
      <c r="A69" s="227" t="s">
        <v>303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20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>
      <c r="A71" s="255" t="s">
        <v>291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297</v>
      </c>
      <c r="R72" s="254"/>
    </row>
    <row r="73" spans="1:20" ht="12" customHeight="1" thickBot="1">
      <c r="A73" s="125" t="s">
        <v>290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329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292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299</v>
      </c>
      <c r="B79" s="210"/>
      <c r="C79" s="210"/>
      <c r="D79" s="210"/>
      <c r="E79" s="210"/>
      <c r="F79" s="210"/>
      <c r="G79" s="210"/>
      <c r="H79" s="211"/>
      <c r="I79" s="209" t="s">
        <v>293</v>
      </c>
      <c r="J79" s="210"/>
      <c r="K79" s="210"/>
      <c r="L79" s="211"/>
      <c r="M79" s="209" t="s">
        <v>294</v>
      </c>
      <c r="N79" s="210"/>
      <c r="O79" s="211"/>
      <c r="P79" s="206" t="s">
        <v>306</v>
      </c>
      <c r="Q79" s="207"/>
      <c r="R79" s="208"/>
    </row>
    <row r="80" spans="1:20" ht="15.75" customHeight="1">
      <c r="A80" s="87">
        <v>1</v>
      </c>
      <c r="B80" s="221" t="s">
        <v>312</v>
      </c>
      <c r="C80" s="221"/>
      <c r="D80" s="221"/>
      <c r="E80" s="221"/>
      <c r="F80" s="221"/>
      <c r="G80" s="221"/>
      <c r="H80" s="221"/>
      <c r="I80" s="266">
        <v>279</v>
      </c>
      <c r="J80" s="266"/>
      <c r="K80" s="266"/>
      <c r="L80" s="266"/>
      <c r="M80" s="221" t="s">
        <v>319</v>
      </c>
      <c r="N80" s="221"/>
      <c r="O80" s="221"/>
      <c r="P80" s="212" t="s">
        <v>313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2"/>
      <c r="N81" s="222"/>
      <c r="O81" s="222"/>
      <c r="P81" s="223"/>
      <c r="Q81" s="223"/>
      <c r="R81" s="224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1"/>
      <c r="C82" s="221"/>
      <c r="D82" s="221"/>
      <c r="E82" s="221"/>
      <c r="F82" s="221"/>
      <c r="G82" s="221"/>
      <c r="H82" s="221"/>
      <c r="I82" s="220"/>
      <c r="J82" s="220"/>
      <c r="K82" s="220"/>
      <c r="L82" s="220"/>
      <c r="M82" s="222"/>
      <c r="N82" s="222"/>
      <c r="O82" s="222"/>
      <c r="P82" s="223"/>
      <c r="Q82" s="223"/>
      <c r="R82" s="224"/>
    </row>
    <row r="83" spans="1:20" ht="15.75" customHeight="1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23"/>
      <c r="Q83" s="223"/>
      <c r="R83" s="224"/>
    </row>
    <row r="84" spans="1:20" ht="15.75" customHeight="1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23"/>
      <c r="Q84" s="223"/>
      <c r="R84" s="224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295</v>
      </c>
      <c r="L86" s="274"/>
      <c r="M86" s="274"/>
      <c r="N86" s="86"/>
      <c r="O86" s="86"/>
      <c r="P86" s="86"/>
      <c r="Q86" s="86"/>
      <c r="R86" s="14"/>
    </row>
    <row r="87" spans="1:20" ht="12" customHeight="1">
      <c r="A87" s="273"/>
      <c r="B87" s="274"/>
      <c r="C87" s="274"/>
      <c r="D87" s="278" t="s">
        <v>330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331</v>
      </c>
      <c r="O87" s="268"/>
      <c r="P87" s="268"/>
      <c r="Q87" s="268"/>
      <c r="R87" s="269"/>
    </row>
    <row r="88" spans="1:20" ht="12" customHeight="1" thickBot="1">
      <c r="A88" s="275"/>
      <c r="B88" s="276"/>
      <c r="C88" s="276"/>
      <c r="D88" s="277" t="s">
        <v>304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305</v>
      </c>
      <c r="O88" s="271"/>
      <c r="P88" s="271"/>
      <c r="Q88" s="271"/>
      <c r="R88" s="272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45336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168922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AVILA ANA MARIE MADRID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PARENT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9817187111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1</v>
      </c>
      <c r="AI12" s="362"/>
      <c r="AJ12" s="363"/>
      <c r="AK12" s="364" t="str">
        <f>IF('UNIFIED INTAKE'!R10=0,"",'UNIFIED INTAKE'!R10)</f>
        <v>FEMALE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AVILA, AMARA MADEL MADRID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44929</v>
      </c>
      <c r="B15" s="464"/>
      <c r="C15" s="465"/>
      <c r="D15" s="358" t="str">
        <f>IF('UNIFIED INTAKE'!M12=0,"",'UNIFIED INTAKE'!M12)</f>
        <v>CABUSAO CAMARINES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ROMAN 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SOUTH CENTRO SIPOCOT CAMARINES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SOUTH CENTRO SIPOCOT CAMARINES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>N/A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AVILA RODEL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M</v>
      </c>
      <c r="P26" s="328"/>
      <c r="Q26" s="328"/>
      <c r="R26" s="328"/>
      <c r="S26" s="329"/>
      <c r="T26" s="327" t="str">
        <f>IF('UNIFIED INTAKE'!L31=0,"",'UNIFIED INTAKE'!L31)</f>
        <v>PARENT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ELEM LEVEL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WATER VENDOR</v>
      </c>
      <c r="AK26" s="328"/>
      <c r="AL26" s="328"/>
      <c r="AM26" s="328"/>
      <c r="AN26" s="328"/>
      <c r="AO26" s="328"/>
      <c r="AP26" s="328"/>
      <c r="AQ26" s="329"/>
      <c r="AR26" s="330">
        <f>IF('UNIFIED INTAKE'!R31=0,"",'UNIFIED INTAKE'!R31)</f>
        <v>6000</v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>AVILA CLARENCE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>S</v>
      </c>
      <c r="P27" s="328"/>
      <c r="Q27" s="328"/>
      <c r="R27" s="328"/>
      <c r="S27" s="329"/>
      <c r="T27" s="327" t="str">
        <f>IF('UNIFIED INTAKE'!L32=0,"",'UNIFIED INTAKE'!L32)</f>
        <v>SIBLING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 xml:space="preserve"> GRADE 11 IS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N/A</v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>AVILA ROMAR</v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>S</v>
      </c>
      <c r="P28" s="328"/>
      <c r="Q28" s="328"/>
      <c r="R28" s="328"/>
      <c r="S28" s="329"/>
      <c r="T28" s="327" t="str">
        <f>IF('UNIFIED INTAKE'!L33=0,"",'UNIFIED INTAKE'!L33)</f>
        <v>SIBLING</v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>GRADE 10 IS</v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>N/A</v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 xml:space="preserve">AVILA ANA MARIE </v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>M</v>
      </c>
      <c r="P29" s="328"/>
      <c r="Q29" s="328"/>
      <c r="R29" s="328"/>
      <c r="S29" s="329"/>
      <c r="T29" s="327" t="str">
        <f>IF('UNIFIED INTAKE'!L34=0,"",'UNIFIED INTAKE'!L34)</f>
        <v>PARENT</v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>HS GRADUATE</v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>NONE</v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>CCT 4PS</v>
      </c>
      <c r="B37" s="334"/>
      <c r="C37" s="334"/>
      <c r="D37" s="334"/>
      <c r="E37" s="334"/>
      <c r="F37" s="334"/>
      <c r="G37" s="334"/>
      <c r="H37" s="334"/>
      <c r="I37" s="392">
        <f>IF('UNIFIED INTAKE'!I44=0,"",'UNIFIED INTAKE'!I44)</f>
        <v>4700</v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8350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/>
      </c>
      <c r="B38" s="334"/>
      <c r="C38" s="334"/>
      <c r="D38" s="334"/>
      <c r="E38" s="334"/>
      <c r="F38" s="334"/>
      <c r="G38" s="334"/>
      <c r="H38" s="334"/>
      <c r="I38" s="392" t="str">
        <f>IF('UNIFIED INTAKE'!I45=0,"",'UNIFIED INTAKE'!I45)</f>
        <v/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570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175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6000</v>
      </c>
      <c r="B47" s="408"/>
      <c r="C47" s="408"/>
      <c r="D47" s="408"/>
      <c r="E47" s="408"/>
      <c r="F47" s="408"/>
      <c r="G47" s="408"/>
      <c r="H47" s="409">
        <f>IF('UNIFIED INTAKE'!Q51="","",'UNIFIED INTAKE'!Q51)</f>
        <v>1000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8350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PATIENT IS MINOR.  PATIENT IS IN NEED OF MEDICAL ASSISTANCE FOR HER MEDICINES HOUSEHOLD INCOME IS IN AN IRREGULAR BASIS. MOTHER IS A 4PS MEMBER AND IS NOT RECEIVING FINANCIAL SUPPORT FOM THEIR RELATIVES. CLASSIFIED AS C3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JESSICA A. BARBOSA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218</v>
      </c>
      <c r="C2" s="535">
        <f>IF('UNIFIED INTAKE'!Q3=0,"",'UNIFIED INTAKE'!Q3)</f>
        <v>168922</v>
      </c>
      <c r="D2" s="536"/>
      <c r="E2" s="536"/>
      <c r="M2" s="45" t="s">
        <v>29</v>
      </c>
      <c r="N2" s="46">
        <f>'UNIFIED INTAKE'!F5</f>
        <v>45336</v>
      </c>
    </row>
    <row r="3" spans="1:14" ht="18.7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0.63958333333333295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8" t="str">
        <f>IF('UNIFIED INTAKE'!D10=0,"",'UNIFIED INTAKE'!D10)</f>
        <v>AVILA, AMARA MADEL MADRID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8" t="str">
        <f>'UNIFIED INTAKE'!E14</f>
        <v>SOUTH CENTRO SIPOCOT CAMARINES 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224</v>
      </c>
      <c r="B8" s="49"/>
      <c r="C8" s="53" t="s">
        <v>308</v>
      </c>
      <c r="D8" s="54"/>
      <c r="E8" s="51" t="s">
        <v>225</v>
      </c>
      <c r="F8" s="539">
        <f ca="1">'UNIFIED INTAKE'!G12</f>
        <v>1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ROMAN CATHOLIC</v>
      </c>
      <c r="N8" s="541"/>
    </row>
    <row r="9" spans="1:14" ht="18.75">
      <c r="A9" s="49" t="s">
        <v>227</v>
      </c>
      <c r="B9" s="49"/>
      <c r="C9" s="546">
        <f>'UNIFIED INTAKE'!A12</f>
        <v>44929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CABUSAO CAMARINES SUR</v>
      </c>
      <c r="L9" s="538"/>
      <c r="M9" s="538"/>
      <c r="N9" s="538"/>
    </row>
    <row r="10" spans="1:14" ht="18.7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230</v>
      </c>
      <c r="B11" s="49"/>
      <c r="C11" s="538" t="str">
        <f>IF('UNIFIED INTAKE'!D24=0,"",'UNIFIED INTAKE'!D24)</f>
        <v>N/A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8" t="s">
        <v>309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75">
      <c r="A16" s="49" t="s">
        <v>236</v>
      </c>
      <c r="B16" s="49"/>
      <c r="C16" s="49"/>
      <c r="D16" s="538" t="s">
        <v>307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AVILA RODEL</v>
      </c>
      <c r="B20" s="550"/>
      <c r="C20" s="73" t="str">
        <f>IF('UNIFIED INTAKE'!L31=0,"",'UNIFIED INTAKE'!L31)</f>
        <v>PARENT</v>
      </c>
      <c r="D20" s="551" t="str">
        <f>IF('UNIFIED INTAKE'!S31=0,"",'UNIFIED INTAKE'!S31)</f>
        <v/>
      </c>
      <c r="E20" s="552"/>
      <c r="F20" s="73" t="str">
        <f>IF('UNIFIED INTAKE'!I31=0,"",'UNIFIED INTAKE'!I31)</f>
        <v>M</v>
      </c>
      <c r="G20" s="551" t="str">
        <f>IF('UNIFIED INTAKE'!K31=0,"",'UNIFIED INTAKE'!K31)</f>
        <v>M</v>
      </c>
      <c r="H20" s="552"/>
      <c r="I20" s="551" t="str">
        <f>IF('UNIFIED INTAKE'!M31=0,"",'UNIFIED INTAKE'!M31)</f>
        <v>ELEM LEVEL</v>
      </c>
      <c r="J20" s="553"/>
      <c r="K20" s="553"/>
      <c r="L20" s="552"/>
      <c r="M20" s="73" t="str">
        <f>IF('UNIFIED INTAKE'!P31=0,"",'UNIFIED INTAKE'!P31)</f>
        <v>WATER VENDOR</v>
      </c>
      <c r="N20" s="76">
        <f>'UNIFIED INTAKE'!R31</f>
        <v>6000</v>
      </c>
    </row>
    <row r="21" spans="1:14">
      <c r="A21" s="549" t="str">
        <f>IF('UNIFIED INTAKE'!A32=0,"",'UNIFIED INTAKE'!A32)</f>
        <v>AVILA CLARENCE</v>
      </c>
      <c r="B21" s="550"/>
      <c r="C21" s="73" t="str">
        <f>IF('UNIFIED INTAKE'!L32=0,"",'UNIFIED INTAKE'!L32)</f>
        <v>SIBLING</v>
      </c>
      <c r="D21" s="551" t="str">
        <f>IF('UNIFIED INTAKE'!S32=0,"",'UNIFIED INTAKE'!S32)</f>
        <v/>
      </c>
      <c r="E21" s="552"/>
      <c r="F21" s="73" t="str">
        <f>IF('UNIFIED INTAKE'!I32=0,"",'UNIFIED INTAKE'!I32)</f>
        <v>M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 xml:space="preserve"> GRADE 11 IS</v>
      </c>
      <c r="J21" s="553"/>
      <c r="K21" s="553"/>
      <c r="L21" s="552"/>
      <c r="M21" s="73" t="str">
        <f>IF('UNIFIED INTAKE'!P32=0,"",'UNIFIED INTAKE'!P32)</f>
        <v>N/A</v>
      </c>
      <c r="N21" s="76">
        <f>'UNIFIED INTAKE'!R32</f>
        <v>0</v>
      </c>
    </row>
    <row r="22" spans="1:14">
      <c r="A22" s="549" t="str">
        <f>IF('UNIFIED INTAKE'!A33=0,"",'UNIFIED INTAKE'!A33)</f>
        <v>AVILA ROMAR</v>
      </c>
      <c r="B22" s="550"/>
      <c r="C22" s="73" t="str">
        <f>IF('UNIFIED INTAKE'!L33=0,"",'UNIFIED INTAKE'!L33)</f>
        <v>SIBLING</v>
      </c>
      <c r="D22" s="551" t="str">
        <f>IF('UNIFIED INTAKE'!S33=0,"",'UNIFIED INTAKE'!S33)</f>
        <v/>
      </c>
      <c r="E22" s="552"/>
      <c r="F22" s="73" t="str">
        <f>IF('UNIFIED INTAKE'!I33=0,"",'UNIFIED INTAKE'!I33)</f>
        <v>M</v>
      </c>
      <c r="G22" s="551" t="str">
        <f>IF('UNIFIED INTAKE'!K33=0,"",'UNIFIED INTAKE'!K33)</f>
        <v>S</v>
      </c>
      <c r="H22" s="552"/>
      <c r="I22" s="551" t="str">
        <f>IF('UNIFIED INTAKE'!M33=0,"",'UNIFIED INTAKE'!M33)</f>
        <v>GRADE 10 IS</v>
      </c>
      <c r="J22" s="553"/>
      <c r="K22" s="553"/>
      <c r="L22" s="552"/>
      <c r="M22" s="73" t="str">
        <f>IF('UNIFIED INTAKE'!P33=0,"",'UNIFIED INTAKE'!P33)</f>
        <v>N/A</v>
      </c>
      <c r="N22" s="76">
        <f>'UNIFIED INTAKE'!R33</f>
        <v>0</v>
      </c>
    </row>
    <row r="23" spans="1:14">
      <c r="A23" s="549" t="str">
        <f>IF('UNIFIED INTAKE'!A34=0,"",'UNIFIED INTAKE'!A34)</f>
        <v xml:space="preserve">AVILA ANA MARIE </v>
      </c>
      <c r="B23" s="550"/>
      <c r="C23" s="73" t="str">
        <f>IF('UNIFIED INTAKE'!L34=0,"",'UNIFIED INTAKE'!L34)</f>
        <v>PARENT</v>
      </c>
      <c r="D23" s="551" t="str">
        <f>IF('UNIFIED INTAKE'!S34=0,"",'UNIFIED INTAKE'!S34)</f>
        <v/>
      </c>
      <c r="E23" s="552"/>
      <c r="F23" s="73" t="str">
        <f>IF('UNIFIED INTAKE'!I34=0,"",'UNIFIED INTAKE'!I34)</f>
        <v>F</v>
      </c>
      <c r="G23" s="551" t="str">
        <f>IF('UNIFIED INTAKE'!K34=0,"",'UNIFIED INTAKE'!K34)</f>
        <v>M</v>
      </c>
      <c r="H23" s="552"/>
      <c r="I23" s="551" t="str">
        <f>IF('UNIFIED INTAKE'!M34=0,"",'UNIFIED INTAKE'!M34)</f>
        <v>HS GRADUATE</v>
      </c>
      <c r="J23" s="553"/>
      <c r="K23" s="553"/>
      <c r="L23" s="552"/>
      <c r="M23" s="73" t="str">
        <f>IF('UNIFIED INTAKE'!P34=0,"",'UNIFIED INTAKE'!P34)</f>
        <v>NONE</v>
      </c>
      <c r="N23" s="76">
        <f>'UNIFIED INTAKE'!R34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'UNIFIED INTAKE'!R35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175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100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>CCT 4PS</v>
      </c>
      <c r="B44" s="562"/>
      <c r="C44" s="562"/>
      <c r="D44" s="65"/>
      <c r="E44" s="563">
        <f>'UNIFIED INTAKE'!I44</f>
        <v>4700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/>
      </c>
      <c r="B45" s="562"/>
      <c r="C45" s="562"/>
      <c r="D45" s="65"/>
      <c r="E45" s="563">
        <f>'UNIFIED INTAKE'!I45</f>
        <v>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PATIENT IS MINOR.  PATIENT IS IN NEED OF MEDICAL ASSISTANCE FOR HER MEDICINES HOUSEHOLD INCOME IS IN AN IRREGULAR BASIS. MOTHER IS A 4PS MEMBER AND IS NOT RECEIVING FINANCIAL SUPPORT FOM THEIR RELATIVES. CLASSIFIED AS C3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AVILA ANA MARIE MADRID</v>
      </c>
      <c r="B55" s="573"/>
      <c r="C55" s="573"/>
      <c r="D55" s="573"/>
      <c r="E55" s="573"/>
      <c r="F55" s="573" t="str">
        <f>IF('UNIFIED INTAKE'!Q6=0,"",'UNIFIED INTAKE'!Q6)</f>
        <v>PARENT</v>
      </c>
      <c r="G55" s="573"/>
      <c r="H55" s="573"/>
      <c r="I55" s="573"/>
      <c r="J55" s="573"/>
      <c r="K55" s="574">
        <f>IF('UNIFIED INTAKE'!Q7=0,"",'UNIFIED INTAKE'!Q7)</f>
        <v>9817187111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JESSICA A. BARBOSA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2024-02-14T07:23:24Z</cp:lastPrinted>
  <dcterms:created xsi:type="dcterms:W3CDTF">2021-01-18T06:35:54Z</dcterms:created>
  <dcterms:modified xsi:type="dcterms:W3CDTF">2024-07-09T07:22:32Z</dcterms:modified>
</cp:coreProperties>
</file>