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8_{19BAA29F-34B1-41A8-A9DA-843A4A1A708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</workbook>
</file>

<file path=xl/calcChain.xml><?xml version="1.0" encoding="utf-8"?>
<calcChain xmlns="http://schemas.openxmlformats.org/spreadsheetml/2006/main">
  <c r="Q52" i="2" l="1"/>
  <c r="N33" i="4"/>
  <c r="P24" i="2"/>
  <c r="E16" i="2"/>
  <c r="E14" i="2"/>
  <c r="E45" i="4"/>
  <c r="E46" i="4"/>
  <c r="A45" i="4"/>
  <c r="A46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<sst xmlns="http://schemas.openxmlformats.org/spreadsheetml/2006/main" count="425" uniqueCount="347">
  <si>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</si>
  <si>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</si>
  <si>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</si>
  <si>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</si>
  <si>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</si>
  <si>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</si>
  <si>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</si>
  <si>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</si>
  <si>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</si>
  <si>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</si>
  <si>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</si>
  <si>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</si>
  <si>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</si>
  <si>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</si>
  <si>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</si>
  <si>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</si>
  <si>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</si>
  <si>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</si>
  <si>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</si>
  <si>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</si>
  <si>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</si>
  <si>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</si>
  <si>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</si>
  <si>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</si>
  <si>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</si>
  <si>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</si>
  <si>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</si>
  <si>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</si>
  <si>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</si>
  <si>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</si>
  <si>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</si>
  <si>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</si>
  <si>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</si>
  <si>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</si>
  <si>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</si>
  <si>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</si>
  <si>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</si>
  <si>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</si>
  <si>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</si>
  <si>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</si>
  <si>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</si>
  <si>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</si>
  <si>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</si>
  <si>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</si>
  <si>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</si>
  <si>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</si>
  <si>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</si>
  <si>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</si>
  <si>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</si>
  <si>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</si>
  <si>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</si>
  <si>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</si>
  <si>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</si>
  <si>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</si>
  <si>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</si>
  <si>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</si>
  <si>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</si>
  <si>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</si>
  <si>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</si>
  <si>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</si>
  <si>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</si>
  <si>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</si>
  <si>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</si>
  <si>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</si>
  <si>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</si>
  <si>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</si>
  <si>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</si>
  <si>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</si>
  <si>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</si>
  <si>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</si>
  <si>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</si>
  <si>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</si>
  <si>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</si>
  <si>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</si>
  <si>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</si>
  <si>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</si>
  <si>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</si>
  <si>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</si>
  <si>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</si>
  <si>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</si>
  <si>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</si>
  <si>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</si>
  <si>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</si>
  <si>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</si>
  <si>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</si>
  <si>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</si>
  <si>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</si>
  <si>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</si>
  <si>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</si>
  <si>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</si>
  <si>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</si>
  <si>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</si>
  <si>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</si>
  <si>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</si>
  <si>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</si>
  <si>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</si>
  <si>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</si>
  <si>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</si>
  <si>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</si>
  <si>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</si>
  <si>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</si>
  <si>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</si>
  <si>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</si>
  <si>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</si>
  <si>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</si>
  <si>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</si>
  <si>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</si>
  <si>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</si>
  <si>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</si>
  <si>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</si>
  <si>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</si>
  <si>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</si>
  <si>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</si>
  <si>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</si>
  <si>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</si>
  <si>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</si>
  <si>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</si>
  <si>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</si>
  <si>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</si>
  <si>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</si>
  <si>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</si>
  <si>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</si>
  <si>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</si>
  <si>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</si>
  <si>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</si>
  <si>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</si>
  <si>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</si>
  <si>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</si>
  <si>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</si>
  <si>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</si>
  <si>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</si>
  <si>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</si>
  <si>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</si>
  <si>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</si>
  <si>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</si>
  <si>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</si>
  <si>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</si>
  <si>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</si>
  <si>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</si>
  <si>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</si>
  <si>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</si>
  <si>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</si>
  <si>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</si>
  <si>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</si>
  <si>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</si>
  <si>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</si>
  <si>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</si>
  <si>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</si>
  <si>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</si>
  <si>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</si>
  <si>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</si>
  <si>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</si>
  <si>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</si>
  <si>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</si>
  <si>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</si>
  <si>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</si>
  <si>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</si>
  <si>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</si>
  <si>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</si>
  <si>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</si>
  <si>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</si>
  <si>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</si>
  <si>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</si>
  <si>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</si>
  <si>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</si>
  <si>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</si>
  <si>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</si>
  <si>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</si>
  <si>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</si>
  <si>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</si>
  <si>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</si>
  <si>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</si>
  <si>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</si>
  <si>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</si>
  <si>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</si>
  <si>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</si>
  <si>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</si>
  <si>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</si>
  <si>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</si>
  <si>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</si>
  <si>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</si>
  <si>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</si>
  <si>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</si>
  <si>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</si>
  <si>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</si>
  <si>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</si>
  <si>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</si>
  <si>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</si>
  <si>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</si>
  <si>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</si>
  <si>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</si>
  <si>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</si>
  <si>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</si>
  <si>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</si>
  <si>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</si>
  <si>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</si>
  <si>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</si>
  <si>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</si>
  <si>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</si>
  <si>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</si>
  <si>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</si>
  <si>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</si>
  <si>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</si>
  <si>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</si>
  <si>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</si>
  <si>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</si>
  <si>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</si>
  <si>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</si>
  <si>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</si>
  <si>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</si>
  <si>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</si>
  <si>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</si>
  <si>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</si>
  <si>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</si>
  <si>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</si>
  <si>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</si>
  <si>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</si>
  <si>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</si>
  <si>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</si>
  <si>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</si>
  <si>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</si>
  <si>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</si>
  <si>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</si>
  <si>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</si>
  <si>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</si>
  <si>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</si>
  <si>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</si>
  <si>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</si>
  <si>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</si>
  <si>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</si>
  <si>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</si>
  <si>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</si>
  <si>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</si>
  <si>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</si>
  <si>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</si>
  <si>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</si>
  <si>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</si>
  <si>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</si>
  <si>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</si>
  <si>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</si>
  <si>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</si>
  <si>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</si>
  <si>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</si>
  <si>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</si>
  <si>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</si>
  <si>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</si>
  <si>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</si>
  <si>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</si>
  <si>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</si>
  <si>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</si>
  <si>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</si>
  <si>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</si>
  <si>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</si>
  <si>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</si>
  <si>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</si>
  <si>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</si>
  <si>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</si>
  <si>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</si>
  <si>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</si>
  <si>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</si>
  <si>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</si>
  <si>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</si>
  <si>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</si>
  <si>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</si>
  <si>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</si>
  <si>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</si>
  <si>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</si>
  <si>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</si>
  <si>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</si>
  <si>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</si>
  <si>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</si>
  <si>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</si>
  <si>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</si>
  <si>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</si>
  <si>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</si>
  <si>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</si>
  <si>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</si>
  <si>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</si>
  <si>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</si>
  <si>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</si>
  <si>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</si>
  <si>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</si>
  <si>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</si>
  <si>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</si>
  <si>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</si>
  <si>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</si>
  <si>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</si>
  <si>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</si>
  <si>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</si>
  <si>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</si>
  <si>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</si>
  <si>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</si>
  <si>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</si>
  <si>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</si>
  <si>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</si>
  <si>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</si>
  <si>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</si>
  <si>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</si>
  <si>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</si>
  <si>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</si>
  <si>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</si>
  <si>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</si>
  <si>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</si>
  <si>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</si>
  <si>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</si>
  <si>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</si>
  <si>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</si>
  <si>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</si>
  <si>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</si>
  <si>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</si>
  <si>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</si>
  <si>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</si>
  <si>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</si>
  <si>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</si>
  <si>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</si>
  <si>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</si>
  <si>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</si>
  <si>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</si>
  <si>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</si>
  <si>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</si>
  <si>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</si>
  <si>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</si>
  <si>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</si>
  <si>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Social Welfare Officer III</t>
  </si>
  <si>
    <t>MARIA JEZEBEL F. DE MESA, RSW, MAEd-GC</t>
  </si>
  <si>
    <t>PATIENT</t>
  </si>
  <si>
    <t>AVILA, MARK JILL MARQUEZ</t>
  </si>
  <si>
    <t>NEW POBLACION CABUSAO, CAMRINES UR</t>
  </si>
  <si>
    <t>MAKATI CITY</t>
  </si>
  <si>
    <t xml:space="preserve">TRICYLE DRIVER </t>
  </si>
  <si>
    <t>AVILA, SARAH</t>
  </si>
  <si>
    <t>AVILA, MARJORIE</t>
  </si>
  <si>
    <t>AVILA, JOHN CARLO</t>
  </si>
  <si>
    <t>AVILA, MARIA IRISH</t>
  </si>
  <si>
    <t>S</t>
  </si>
  <si>
    <t>SPOUSE</t>
  </si>
  <si>
    <t>DAUGHTER</t>
  </si>
  <si>
    <t>SON</t>
  </si>
  <si>
    <t>DAUGHETR</t>
  </si>
  <si>
    <t>HGRADUATE</t>
  </si>
  <si>
    <t>1ST YEAR COLLEGE</t>
  </si>
  <si>
    <t>GARDE 11</t>
  </si>
  <si>
    <t>GRADE 3</t>
  </si>
  <si>
    <t>EPISODESOF ELEVATED BLOOD PRESSURE
HEADACHE, DIZZINESS
AWAITING LABS</t>
  </si>
  <si>
    <t>PATIENT IS SEEKING FOR MEDICAL ASSIATNCE FOR HIS LABORATORY BILL DUE TO EPISODESOF ELEVATED BLOOD PRESSURE
HEADACHE, DIZZINESSAWAITING LABS. THE PATIENT IS A TRICYCLE DRIVVER EARNING AMINIMAL AMOUT SUPPORTING HIS FAMILY. THEY ARE FIVE IN THE FAMILY. THREE OF HIS CHILDREN STILL GOING TO SCHOOL. ACCORDING TO HIM, HIS CHILDREN IS BENEFICIARY OF 4 POS BUT THEY ARE NOT RECIEVING YET ANY CASH. THEN THE PATIET CLASSIFIED AS C3.</t>
  </si>
  <si>
    <t>LAB</t>
  </si>
  <si>
    <t>MARICON CAASI,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</si>
</sst>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0000\-0000\-0000"/>
    <numFmt numFmtId="166" formatCode="[$-3409]mmmm\ dd\,\ yyyy;@"/>
    <numFmt numFmtId="167" formatCode="_-[$₱-3409]* #,##0.00_-;\-[$₱-3409]* #,##0.00_-;_-[$₱-3409]* &quot;-&quot;??_-;_-@_-"/>
    <numFmt numFmtId="168" formatCode="[$-409]h:mm\ AM/PM;@"/>
    <numFmt numFmtId="169" formatCode="0000\-000\-0000"/>
    <numFmt numFmtId="170" formatCode="[$-F800]dddd\,\ mmmm\ dd\,\ yyyy"/>
    <numFmt numFmtId="171" formatCode="[$-409]mmmm\ d\,\ yyyy;@"/>
    <numFmt numFmtId="172" formatCode="dd/mmm/yyyy"/>
    <numFmt numFmtId="173" formatCode="[$₱-464]#,##0.00;\-[$₱-464]#,##0.00"/>
    <numFmt numFmtId="174" formatCode="[$-F400]h:mm:ss\ AM/PM"/>
  </numFmts>
  <fonts count="6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43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6" fontId="8" fillId="0" borderId="1" xfId="0" applyNumberFormat="1" applyFont="1" applyBorder="1" applyAlignment="1" applyProtection="1">
      <alignment horizontal="left" vertical="center"/>
      <protection locked="0"/>
    </xf>
    <xf numFmtId="166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7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16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7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8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7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44" fontId="12" fillId="0" borderId="1" xfId="0" applyNumberFormat="1" applyFont="1" applyBorder="1" applyAlignment="1" applyProtection="1">
      <alignment vertical="center"/>
      <protection locked="0"/>
    </xf>
    <xf numFmtId="16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43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2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5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7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4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7" fontId="45" fillId="0" borderId="68" xfId="1" applyNumberFormat="1" applyFont="1" applyBorder="1" applyAlignment="1">
      <alignment horizontal="center" shrinkToFit="1"/>
    </xf>
    <xf numFmtId="167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7" fontId="10" fillId="0" borderId="0" xfId="0" applyNumberFormat="1" applyFont="1"/>
    <xf numFmtId="0" fontId="34" fillId="0" borderId="64" xfId="0" applyFont="1" applyBorder="1"/>
    <xf numFmtId="167" fontId="0" fillId="0" borderId="0" xfId="0" applyNumberFormat="1"/>
    <xf numFmtId="0" fontId="43" fillId="0" borderId="64" xfId="0" applyFont="1" applyBorder="1" applyAlignment="1">
      <alignment horizontal="center" vertical="center"/>
    </xf>
    <xf numFmtId="167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5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1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69" fontId="32" fillId="0" borderId="2" xfId="0" applyNumberFormat="1" applyFont="1" applyBorder="1" applyAlignment="1">
      <alignment horizontal="center" vertical="center" shrinkToFit="1"/>
    </xf>
    <xf numFmtId="169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1" fontId="32" fillId="0" borderId="53" xfId="0" applyNumberFormat="1" applyFont="1" applyBorder="1" applyAlignment="1">
      <alignment horizontal="center" vertical="center" shrinkToFit="1"/>
    </xf>
    <xf numFmtId="171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3" fontId="11" fillId="0" borderId="1" xfId="0" applyNumberFormat="1" applyFont="1" applyBorder="1" applyAlignment="1">
      <alignment horizontal="center" vertical="center" shrinkToFit="1"/>
    </xf>
    <xf numFmtId="173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3" fontId="11" fillId="0" borderId="1" xfId="0" applyNumberFormat="1" applyFont="1" applyBorder="1" applyAlignment="1">
      <alignment horizontal="center" shrinkToFit="1"/>
    </xf>
    <xf numFmtId="167" fontId="39" fillId="0" borderId="1" xfId="1" applyNumberFormat="1" applyFont="1" applyBorder="1" applyAlignment="1" applyProtection="1">
      <alignment horizontal="left" vertical="center" shrinkToFit="1"/>
    </xf>
    <xf numFmtId="167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7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7" fontId="49" fillId="0" borderId="1" xfId="1" applyNumberFormat="1" applyFont="1" applyBorder="1" applyAlignment="1" applyProtection="1">
      <alignment horizontal="left" vertical="center" wrapText="1"/>
    </xf>
    <xf numFmtId="167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7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43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43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69" fontId="21" fillId="0" borderId="17" xfId="0" applyNumberFormat="1" applyFont="1" applyBorder="1" applyAlignment="1">
      <alignment horizontal="center" vertical="center" shrinkToFit="1"/>
    </xf>
    <xf numFmtId="169" fontId="21" fillId="0" borderId="1" xfId="0" applyNumberFormat="1" applyFont="1" applyBorder="1" applyAlignment="1">
      <alignment horizontal="center" vertical="center" shrinkToFit="1"/>
    </xf>
    <xf numFmtId="169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69" fontId="20" fillId="0" borderId="17" xfId="0" applyNumberFormat="1" applyFont="1" applyBorder="1" applyAlignment="1">
      <alignment horizontal="center" vertical="center" shrinkToFit="1"/>
    </xf>
    <xf numFmtId="169" fontId="20" fillId="0" borderId="1" xfId="0" applyNumberFormat="1" applyFont="1" applyBorder="1" applyAlignment="1">
      <alignment horizontal="center" vertical="center" shrinkToFit="1"/>
    </xf>
    <xf numFmtId="169" fontId="20" fillId="0" borderId="20" xfId="0" applyNumberFormat="1" applyFont="1" applyBorder="1" applyAlignment="1">
      <alignment horizontal="center" vertical="center" shrinkToFit="1"/>
    </xf>
    <xf numFmtId="170" fontId="21" fillId="0" borderId="13" xfId="0" applyNumberFormat="1" applyFont="1" applyBorder="1" applyAlignment="1">
      <alignment horizontal="center" vertical="center" shrinkToFit="1"/>
    </xf>
    <xf numFmtId="170" fontId="21" fillId="0" borderId="0" xfId="0" applyNumberFormat="1" applyFont="1" applyAlignment="1">
      <alignment horizontal="center" vertical="center" shrinkToFit="1"/>
    </xf>
    <xf numFmtId="170" fontId="21" fillId="0" borderId="14" xfId="0" applyNumberFormat="1" applyFont="1" applyBorder="1" applyAlignment="1">
      <alignment horizontal="center" vertical="center" shrinkToFit="1"/>
    </xf>
    <xf numFmtId="170" fontId="21" fillId="0" borderId="15" xfId="0" applyNumberFormat="1" applyFont="1" applyBorder="1" applyAlignment="1">
      <alignment horizontal="center" vertical="top" shrinkToFit="1"/>
    </xf>
    <xf numFmtId="170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0" fontId="23" fillId="0" borderId="4" xfId="0" applyNumberFormat="1" applyFont="1" applyBorder="1" applyAlignment="1">
      <alignment horizontal="center" vertical="top" shrinkToFit="1"/>
    </xf>
    <xf numFmtId="170" fontId="23" fillId="0" borderId="2" xfId="0" applyNumberFormat="1" applyFont="1" applyBorder="1" applyAlignment="1">
      <alignment horizontal="center" vertical="top" shrinkToFit="1"/>
    </xf>
    <xf numFmtId="170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164" fontId="21" fillId="0" borderId="16" xfId="1" applyNumberFormat="1" applyFont="1" applyFill="1" applyBorder="1" applyAlignment="1">
      <alignment horizontal="center" vertical="center" shrinkToFit="1"/>
    </xf>
    <xf numFmtId="164" fontId="21" fillId="0" borderId="6" xfId="1" applyNumberFormat="1" applyFont="1" applyFill="1" applyBorder="1" applyAlignment="1">
      <alignment horizontal="center" vertical="center" shrinkToFit="1"/>
    </xf>
    <xf numFmtId="164" fontId="21" fillId="0" borderId="19" xfId="1" applyNumberFormat="1" applyFont="1" applyFill="1" applyBorder="1" applyAlignment="1">
      <alignment horizontal="center" vertical="center" shrinkToFit="1"/>
    </xf>
    <xf numFmtId="43" fontId="21" fillId="0" borderId="13" xfId="1" applyFont="1" applyFill="1" applyBorder="1" applyAlignment="1">
      <alignment horizontal="center" vertical="center"/>
    </xf>
    <xf numFmtId="43" fontId="21" fillId="0" borderId="0" xfId="1" applyFont="1" applyFill="1" applyBorder="1" applyAlignment="1">
      <alignment horizontal="center" vertical="center"/>
    </xf>
    <xf numFmtId="43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43" fontId="29" fillId="0" borderId="3" xfId="1" applyFont="1" applyFill="1" applyBorder="1" applyAlignment="1">
      <alignment horizontal="left" vertical="top" wrapText="1"/>
    </xf>
    <xf numFmtId="43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7" fontId="5" fillId="0" borderId="27" xfId="0" applyNumberFormat="1" applyFont="1" applyBorder="1" applyAlignment="1">
      <alignment horizontal="left" shrinkToFit="1"/>
    </xf>
    <xf numFmtId="167" fontId="5" fillId="0" borderId="24" xfId="0" applyNumberFormat="1" applyFont="1" applyBorder="1" applyAlignment="1">
      <alignment horizontal="left" shrinkToFit="1"/>
    </xf>
    <xf numFmtId="167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7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7" fontId="21" fillId="0" borderId="1" xfId="0" applyNumberFormat="1" applyFont="1" applyBorder="1" applyAlignment="1">
      <alignment horizontal="center" vertical="top" wrapText="1"/>
    </xf>
    <xf numFmtId="167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7" fontId="5" fillId="0" borderId="1" xfId="0" applyNumberFormat="1" applyFont="1" applyBorder="1" applyAlignment="1">
      <alignment horizontal="center" vertical="top" wrapText="1"/>
    </xf>
    <xf numFmtId="167" fontId="5" fillId="0" borderId="20" xfId="0" applyNumberFormat="1" applyFont="1" applyBorder="1" applyAlignment="1">
      <alignment horizontal="center" vertical="top" wrapText="1"/>
    </xf>
    <xf numFmtId="167" fontId="28" fillId="0" borderId="1" xfId="0" applyNumberFormat="1" applyFont="1" applyBorder="1" applyAlignment="1">
      <alignment horizontal="center" vertical="top"/>
    </xf>
    <xf numFmtId="167" fontId="28" fillId="0" borderId="20" xfId="0" applyNumberFormat="1" applyFont="1" applyBorder="1" applyAlignment="1">
      <alignment horizontal="center" vertical="top"/>
    </xf>
    <xf numFmtId="167" fontId="21" fillId="0" borderId="1" xfId="0" applyNumberFormat="1" applyFont="1" applyBorder="1" applyAlignment="1">
      <alignment horizontal="center" vertical="top"/>
    </xf>
    <xf numFmtId="167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7" fontId="21" fillId="0" borderId="25" xfId="0" applyNumberFormat="1" applyFont="1" applyBorder="1" applyAlignment="1">
      <alignment horizontal="center" vertical="center" wrapText="1"/>
    </xf>
    <xf numFmtId="167" fontId="21" fillId="0" borderId="20" xfId="0" applyNumberFormat="1" applyFont="1" applyBorder="1" applyAlignment="1">
      <alignment horizontal="center" vertical="center" wrapText="1"/>
    </xf>
    <xf numFmtId="167" fontId="21" fillId="0" borderId="3" xfId="0" applyNumberFormat="1" applyFont="1" applyBorder="1" applyAlignment="1">
      <alignment horizontal="center" vertical="center" wrapText="1"/>
    </xf>
    <xf numFmtId="16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43" fontId="20" fillId="0" borderId="16" xfId="1" applyFont="1" applyFill="1" applyBorder="1" applyAlignment="1">
      <alignment horizontal="center" vertical="top" wrapText="1"/>
    </xf>
    <xf numFmtId="43" fontId="20" fillId="0" borderId="6" xfId="1" applyFont="1" applyFill="1" applyBorder="1" applyAlignment="1">
      <alignment horizontal="center" vertical="top" wrapText="1"/>
    </xf>
    <xf numFmtId="43" fontId="20" fillId="0" borderId="19" xfId="1" applyFont="1" applyFill="1" applyBorder="1" applyAlignment="1">
      <alignment horizontal="center" vertical="top" wrapText="1"/>
    </xf>
    <xf numFmtId="43" fontId="20" fillId="0" borderId="17" xfId="1" applyFont="1" applyFill="1" applyBorder="1" applyAlignment="1">
      <alignment horizontal="center" vertical="top" wrapText="1"/>
    </xf>
    <xf numFmtId="43" fontId="20" fillId="0" borderId="1" xfId="1" applyFont="1" applyFill="1" applyBorder="1" applyAlignment="1">
      <alignment horizontal="center" vertical="top" wrapText="1"/>
    </xf>
    <xf numFmtId="43" fontId="20" fillId="0" borderId="20" xfId="1" applyFont="1" applyFill="1" applyBorder="1" applyAlignment="1">
      <alignment horizontal="center" vertical="top" wrapText="1"/>
    </xf>
    <xf numFmtId="16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7" fontId="21" fillId="0" borderId="25" xfId="0" applyNumberFormat="1" applyFont="1" applyBorder="1" applyAlignment="1">
      <alignment horizontal="center" vertical="top" wrapText="1"/>
    </xf>
    <xf numFmtId="167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6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7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6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7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69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7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checked="Checked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Q3" sqref="Q3:R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920406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45462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0.6875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326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325</v>
      </c>
      <c r="R6" s="153"/>
    </row>
    <row r="7" spans="1:18" ht="15" customHeight="1">
      <c r="A7" s="148" t="s">
        <v>8</v>
      </c>
      <c r="B7" s="149"/>
      <c r="C7" s="149"/>
      <c r="D7" s="154" t="s">
        <v>327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9380711167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326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/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28653</v>
      </c>
      <c r="B12" s="171"/>
      <c r="C12" s="171"/>
      <c r="D12" s="171"/>
      <c r="E12" s="67"/>
      <c r="F12" s="68"/>
      <c r="G12" s="172">
        <v>46</v>
      </c>
      <c r="H12" s="172"/>
      <c r="I12" s="172"/>
      <c r="J12" s="172"/>
      <c r="K12" s="68"/>
      <c r="L12" s="68"/>
      <c r="M12" s="173" t="s">
        <v>328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D7</f>
        <v>NEW POBLACION CABUSAO, CAMRINES UR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D7</f>
        <v>NEW POBLACION CABUSAO, CAMRINES UR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322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7" t="s">
        <v>34</v>
      </c>
      <c r="M21" s="327"/>
      <c r="N21" s="96"/>
      <c r="O21" s="265"/>
      <c r="P21" s="192" t="s">
        <v>35</v>
      </c>
      <c r="Q21" s="265"/>
      <c r="R21" s="266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7"/>
      <c r="M22" s="327"/>
      <c r="N22" s="97"/>
      <c r="O22" s="265"/>
      <c r="P22" s="192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329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>
        <f>300*24/4</f>
        <v>1800</v>
      </c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7" t="s">
        <v>330</v>
      </c>
      <c r="B31" s="198"/>
      <c r="C31" s="198"/>
      <c r="D31" s="198"/>
      <c r="E31" s="198"/>
      <c r="F31" s="198"/>
      <c r="G31" s="198"/>
      <c r="H31" s="199"/>
      <c r="I31" s="200" t="s">
        <v>144</v>
      </c>
      <c r="J31" s="201"/>
      <c r="K31" s="98" t="s">
        <v>143</v>
      </c>
      <c r="L31" s="98" t="s">
        <v>335</v>
      </c>
      <c r="M31" s="200" t="s">
        <v>339</v>
      </c>
      <c r="N31" s="202"/>
      <c r="O31" s="201"/>
      <c r="P31" s="336"/>
      <c r="Q31" s="337"/>
      <c r="R31" s="115"/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7" t="s">
        <v>331</v>
      </c>
      <c r="B32" s="198"/>
      <c r="C32" s="198"/>
      <c r="D32" s="198"/>
      <c r="E32" s="198"/>
      <c r="F32" s="198"/>
      <c r="G32" s="198"/>
      <c r="H32" s="199"/>
      <c r="I32" s="200" t="s">
        <v>144</v>
      </c>
      <c r="J32" s="201"/>
      <c r="K32" s="98" t="s">
        <v>334</v>
      </c>
      <c r="L32" s="98" t="s">
        <v>336</v>
      </c>
      <c r="M32" s="200" t="s">
        <v>340</v>
      </c>
      <c r="N32" s="202"/>
      <c r="O32" s="201"/>
      <c r="P32" s="200"/>
      <c r="Q32" s="201"/>
      <c r="R32" s="115"/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7" t="s">
        <v>332</v>
      </c>
      <c r="B33" s="198"/>
      <c r="C33" s="198"/>
      <c r="D33" s="198"/>
      <c r="E33" s="198"/>
      <c r="F33" s="198"/>
      <c r="G33" s="198"/>
      <c r="H33" s="199"/>
      <c r="I33" s="200" t="s">
        <v>143</v>
      </c>
      <c r="J33" s="201"/>
      <c r="K33" s="98" t="s">
        <v>334</v>
      </c>
      <c r="L33" s="98" t="s">
        <v>337</v>
      </c>
      <c r="M33" s="200" t="s">
        <v>341</v>
      </c>
      <c r="N33" s="202"/>
      <c r="O33" s="201"/>
      <c r="P33" s="200"/>
      <c r="Q33" s="201"/>
      <c r="R33" s="115"/>
      <c r="S33" s="138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7" t="s">
        <v>333</v>
      </c>
      <c r="B34" s="198"/>
      <c r="C34" s="198"/>
      <c r="D34" s="198"/>
      <c r="E34" s="198"/>
      <c r="F34" s="198"/>
      <c r="G34" s="198"/>
      <c r="H34" s="199"/>
      <c r="I34" s="200" t="s">
        <v>144</v>
      </c>
      <c r="J34" s="201"/>
      <c r="K34" s="98" t="s">
        <v>334</v>
      </c>
      <c r="L34" s="98" t="s">
        <v>338</v>
      </c>
      <c r="M34" s="200" t="s">
        <v>342</v>
      </c>
      <c r="N34" s="202"/>
      <c r="O34" s="201"/>
      <c r="P34" s="200"/>
      <c r="Q34" s="201"/>
      <c r="R34" s="115"/>
      <c r="S34" s="13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7"/>
      <c r="B35" s="198"/>
      <c r="C35" s="198"/>
      <c r="D35" s="198"/>
      <c r="E35" s="198"/>
      <c r="F35" s="198"/>
      <c r="G35" s="198"/>
      <c r="H35" s="199"/>
      <c r="I35" s="200"/>
      <c r="J35" s="201"/>
      <c r="K35" s="98"/>
      <c r="L35" s="98"/>
      <c r="M35" s="200"/>
      <c r="N35" s="202"/>
      <c r="O35" s="201"/>
      <c r="P35" s="200"/>
      <c r="Q35" s="201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/>
      <c r="B44" s="209"/>
      <c r="C44" s="209"/>
      <c r="D44" s="209"/>
      <c r="E44" s="209"/>
      <c r="F44" s="209"/>
      <c r="G44" s="209"/>
      <c r="H44" s="81"/>
      <c r="I44" s="210"/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/>
      <c r="B45" s="209"/>
      <c r="C45" s="209"/>
      <c r="D45" s="209"/>
      <c r="E45" s="209"/>
      <c r="F45" s="209"/>
      <c r="G45" s="209"/>
      <c r="H45" s="81"/>
      <c r="I45" s="210"/>
      <c r="J45" s="210"/>
      <c r="K45" s="210"/>
      <c r="L45" s="210"/>
      <c r="M45" s="80"/>
      <c r="N45" s="80"/>
      <c r="O45" s="80"/>
      <c r="P45" s="211">
        <f>(I44/2)+SUM(I45:L46)+SUM(R31:R42)+P24</f>
        <v>1800</v>
      </c>
      <c r="Q45" s="211"/>
      <c r="R45" s="212"/>
    </row>
    <row r="46" spans="1:28">
      <c r="A46" s="208"/>
      <c r="B46" s="209"/>
      <c r="C46" s="209"/>
      <c r="D46" s="209"/>
      <c r="E46" s="209"/>
      <c r="F46" s="209"/>
      <c r="G46" s="209"/>
      <c r="H46" s="81"/>
      <c r="I46" s="210"/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1800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360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/>
      <c r="E50" s="216"/>
      <c r="F50" s="16"/>
      <c r="G50" s="68"/>
      <c r="H50" s="141" t="s">
        <v>74</v>
      </c>
      <c r="I50" s="141"/>
      <c r="J50" s="141"/>
      <c r="K50" s="102">
        <v>300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>
        <v>600</v>
      </c>
      <c r="R51" s="219"/>
      <c r="S51" s="59">
        <f>COUNTA(A31:H42,D10)</f>
        <v>5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f>150*30/5</f>
        <v>900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/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/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/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/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/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8" t="s">
        <v>99</v>
      </c>
      <c r="C63" s="228"/>
      <c r="D63" s="228"/>
      <c r="E63" s="228"/>
      <c r="F63" s="229" t="s">
        <v>343</v>
      </c>
      <c r="G63" s="229"/>
      <c r="H63" s="229"/>
      <c r="I63" s="229"/>
      <c r="J63" s="16"/>
      <c r="K63" s="230" t="s">
        <v>100</v>
      </c>
      <c r="L63" s="230"/>
      <c r="M63" s="230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1"/>
      <c r="G65" s="231"/>
      <c r="H65" s="231"/>
      <c r="I65" s="231"/>
      <c r="J65" s="16"/>
      <c r="K65" s="224" t="s">
        <v>104</v>
      </c>
      <c r="L65" s="224"/>
      <c r="M65" s="224"/>
      <c r="N65" s="231"/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>AVILA, MARK JILL MARQUEZ</v>
      </c>
      <c r="D68" s="209"/>
      <c r="E68" s="209"/>
      <c r="F68" s="209"/>
      <c r="G68" s="209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69" t="s">
        <v>344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2410</v>
      </c>
      <c r="J80" s="247"/>
      <c r="K80" s="247"/>
      <c r="L80" s="247"/>
      <c r="M80" s="246" t="s">
        <v>345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346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324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321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323</v>
      </c>
      <c r="O88" s="261"/>
      <c r="P88" s="261"/>
      <c r="Q88" s="261"/>
      <c r="R88" s="262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121</v>
      </c>
      <c r="B2" s="343"/>
      <c r="C2" s="343"/>
      <c r="D2" s="344"/>
      <c r="E2" s="345" t="s">
        <v>122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123</v>
      </c>
      <c r="AC2" s="383"/>
      <c r="AD2" s="383"/>
      <c r="AE2" s="384"/>
      <c r="AF2" s="382" t="s">
        <v>124</v>
      </c>
      <c r="AG2" s="383"/>
      <c r="AH2" s="383"/>
      <c r="AI2" s="384"/>
      <c r="AJ2" s="346" t="s">
        <v>125</v>
      </c>
      <c r="AK2" s="346"/>
      <c r="AL2" s="346"/>
      <c r="AM2" s="346"/>
      <c r="AN2" s="346"/>
      <c r="AO2" s="346"/>
      <c r="AP2" s="346"/>
      <c r="AQ2" s="346"/>
      <c r="AR2" s="347"/>
      <c r="AS2" s="345" t="s">
        <v>126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45462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920406</v>
      </c>
      <c r="AK3" s="376"/>
      <c r="AL3" s="376"/>
      <c r="AM3" s="376"/>
      <c r="AN3" s="376"/>
      <c r="AO3" s="376"/>
      <c r="AP3" s="376"/>
      <c r="AQ3" s="376"/>
      <c r="AR3" s="377"/>
      <c r="AS3" s="379" t="s">
        <v>127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128</v>
      </c>
      <c r="B5" s="356"/>
      <c r="C5" s="356"/>
      <c r="D5" s="356"/>
      <c r="E5" s="356"/>
      <c r="F5" s="356"/>
      <c r="G5" s="356"/>
      <c r="H5" s="356"/>
      <c r="I5" s="357"/>
      <c r="J5" s="355" t="s">
        <v>129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130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131</v>
      </c>
      <c r="B6" s="359"/>
      <c r="C6" s="359"/>
      <c r="D6" s="359"/>
      <c r="E6" s="359"/>
      <c r="F6" s="359"/>
      <c r="G6" s="359"/>
      <c r="H6" s="359"/>
      <c r="I6" s="360"/>
      <c r="J6" s="358" t="s">
        <v>132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134</v>
      </c>
      <c r="B7" s="356"/>
      <c r="C7" s="356"/>
      <c r="D7" s="356"/>
      <c r="E7" s="356"/>
      <c r="F7" s="356"/>
      <c r="G7" s="356"/>
      <c r="H7" s="356"/>
      <c r="I7" s="357"/>
      <c r="J7" s="355" t="s">
        <v>135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130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>AVILA, MARK JILL MARQUEZ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PATIENT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9380711167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137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138</v>
      </c>
      <c r="AI11" s="350"/>
      <c r="AJ11" s="351"/>
      <c r="AK11" s="388" t="s">
        <v>44</v>
      </c>
      <c r="AL11" s="389"/>
      <c r="AM11" s="390"/>
      <c r="AN11" s="391" t="s">
        <v>139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140</v>
      </c>
      <c r="B12" s="350"/>
      <c r="C12" s="350"/>
      <c r="D12" s="350"/>
      <c r="E12" s="351"/>
      <c r="F12" s="395" t="s">
        <v>141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142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46</v>
      </c>
      <c r="AI12" s="376"/>
      <c r="AJ12" s="377"/>
      <c r="AK12" s="378" t="str">
        <f>IF('UNIFIED INTAKE'!R10=0,"",'UNIFIED INTAKE'!R10)</f>
        <v/>
      </c>
      <c r="AL12" s="376"/>
      <c r="AM12" s="376"/>
      <c r="AN12" s="484" t="s">
        <v>143</v>
      </c>
      <c r="AO12" s="425"/>
      <c r="AP12" s="425"/>
      <c r="AQ12" s="425"/>
      <c r="AR12" s="426"/>
      <c r="AS12" s="392" t="s">
        <v>144</v>
      </c>
      <c r="AT12" s="392"/>
      <c r="AU12" s="392"/>
      <c r="AV12" s="392"/>
      <c r="AW12" s="485"/>
      <c r="AX12" s="486" t="s">
        <v>145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AVILA, MARK JILL MARQUEZ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146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147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28653</v>
      </c>
      <c r="B15" s="405"/>
      <c r="C15" s="406"/>
      <c r="D15" s="400" t="str">
        <f>IF('UNIFIED INTAKE'!M12=0,"",'UNIFIED INTAKE'!M12)</f>
        <v>MAKATI CITY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148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149</v>
      </c>
      <c r="AH15" s="48"/>
      <c r="AI15" s="44"/>
      <c r="AJ15" s="48"/>
      <c r="AK15" s="44"/>
      <c r="AL15" s="44"/>
      <c r="AM15" s="410"/>
      <c r="AN15" s="410"/>
      <c r="AO15" s="409" t="s">
        <v>150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151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152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NEW POBLACION CABUSAO, CAMRINES UR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NEW POBLACION CABUSAO, CAMRINES UR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154</v>
      </c>
      <c r="AG17" s="418"/>
      <c r="AH17" s="418"/>
      <c r="AI17" s="418" t="s">
        <v>155</v>
      </c>
      <c r="AJ17" s="418"/>
      <c r="AK17" s="418"/>
      <c r="AL17" s="418"/>
      <c r="AM17" s="419" t="s">
        <v>156</v>
      </c>
      <c r="AN17" s="419"/>
      <c r="AO17" s="419"/>
      <c r="AP17" s="419"/>
      <c r="AQ17" s="37"/>
      <c r="AR17" s="418" t="s">
        <v>157</v>
      </c>
      <c r="AS17" s="418"/>
      <c r="AT17" s="418"/>
      <c r="AU17" s="419" t="s">
        <v>158</v>
      </c>
      <c r="AV17" s="419"/>
      <c r="AW17" s="419"/>
      <c r="AX17" s="419"/>
      <c r="AY17" s="419" t="s">
        <v>159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160</v>
      </c>
      <c r="B19" s="418"/>
      <c r="C19" s="422" t="s">
        <v>47</v>
      </c>
      <c r="D19" s="422"/>
      <c r="E19" s="422"/>
      <c r="F19" s="422"/>
      <c r="G19" s="422"/>
      <c r="H19" s="388" t="s">
        <v>161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162</v>
      </c>
      <c r="W19" s="422"/>
      <c r="X19" s="422"/>
      <c r="Y19" s="422"/>
      <c r="Z19" s="422"/>
      <c r="AA19" s="422"/>
      <c r="AB19" s="422"/>
      <c r="AC19" s="388" t="s">
        <v>163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164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 xml:space="preserve">TRICYLE DRIVER 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165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166</v>
      </c>
      <c r="B22" s="426"/>
      <c r="C22" s="484" t="s">
        <v>167</v>
      </c>
      <c r="D22" s="425"/>
      <c r="E22" s="426"/>
      <c r="F22" s="484" t="s">
        <v>168</v>
      </c>
      <c r="G22" s="425"/>
      <c r="H22" s="425"/>
      <c r="I22" s="425"/>
      <c r="J22" s="426"/>
      <c r="K22" s="484" t="s">
        <v>169</v>
      </c>
      <c r="L22" s="425"/>
      <c r="M22" s="425"/>
      <c r="N22" s="425"/>
      <c r="O22" s="425"/>
      <c r="P22" s="425"/>
      <c r="Q22" s="426"/>
      <c r="R22" s="484" t="s">
        <v>170</v>
      </c>
      <c r="S22" s="425"/>
      <c r="T22" s="425"/>
      <c r="U22" s="426"/>
      <c r="V22" s="586" t="s">
        <v>171</v>
      </c>
      <c r="W22" s="587"/>
      <c r="X22" s="587"/>
      <c r="Y22" s="587"/>
      <c r="Z22" s="587"/>
      <c r="AA22" s="588"/>
      <c r="AB22" s="586" t="s">
        <v>172</v>
      </c>
      <c r="AC22" s="587"/>
      <c r="AD22" s="587"/>
      <c r="AE22" s="587"/>
      <c r="AF22" s="588"/>
      <c r="AG22" s="586" t="s">
        <v>173</v>
      </c>
      <c r="AH22" s="587"/>
      <c r="AI22" s="587"/>
      <c r="AJ22" s="587"/>
      <c r="AK22" s="587"/>
      <c r="AL22" s="588"/>
      <c r="AM22" s="586" t="s">
        <v>174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175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176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177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178</v>
      </c>
      <c r="L25" s="444"/>
      <c r="M25" s="444"/>
      <c r="N25" s="445"/>
      <c r="O25" s="446" t="s">
        <v>179</v>
      </c>
      <c r="P25" s="444"/>
      <c r="Q25" s="444"/>
      <c r="R25" s="444"/>
      <c r="S25" s="445"/>
      <c r="T25" s="446" t="s">
        <v>180</v>
      </c>
      <c r="U25" s="444"/>
      <c r="V25" s="444"/>
      <c r="W25" s="444"/>
      <c r="X25" s="444"/>
      <c r="Y25" s="444"/>
      <c r="Z25" s="444"/>
      <c r="AA25" s="445"/>
      <c r="AB25" s="446" t="s">
        <v>181</v>
      </c>
      <c r="AC25" s="444"/>
      <c r="AD25" s="444"/>
      <c r="AE25" s="444"/>
      <c r="AF25" s="444"/>
      <c r="AG25" s="444"/>
      <c r="AH25" s="444"/>
      <c r="AI25" s="445"/>
      <c r="AJ25" s="446" t="s">
        <v>182</v>
      </c>
      <c r="AK25" s="444"/>
      <c r="AL25" s="444"/>
      <c r="AM25" s="444"/>
      <c r="AN25" s="444"/>
      <c r="AO25" s="444"/>
      <c r="AP25" s="444"/>
      <c r="AQ25" s="445"/>
      <c r="AR25" s="446" t="s">
        <v>183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AVILA, SARAH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M</v>
      </c>
      <c r="P26" s="452"/>
      <c r="Q26" s="452"/>
      <c r="R26" s="452"/>
      <c r="S26" s="453"/>
      <c r="T26" s="451" t="str">
        <f>IF('UNIFIED INTAKE'!L31=0,"",'UNIFIED INTAKE'!L31)</f>
        <v>SPOUSE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HGRADUATE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/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/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>AVILA, MARJORIE</v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>S</v>
      </c>
      <c r="P27" s="452"/>
      <c r="Q27" s="452"/>
      <c r="R27" s="452"/>
      <c r="S27" s="453"/>
      <c r="T27" s="451" t="str">
        <f>IF('UNIFIED INTAKE'!L32=0,"",'UNIFIED INTAKE'!L32)</f>
        <v>DAUGHTER</v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>1ST YEAR COLLEGE</v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/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>AVILA, JOHN CARLO</v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>S</v>
      </c>
      <c r="P28" s="452"/>
      <c r="Q28" s="452"/>
      <c r="R28" s="452"/>
      <c r="S28" s="453"/>
      <c r="T28" s="451" t="str">
        <f>IF('UNIFIED INTAKE'!L33=0,"",'UNIFIED INTAKE'!L33)</f>
        <v>SON</v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>GARDE 11</v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>AVILA, MARIA IRISH</v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>S</v>
      </c>
      <c r="P29" s="452"/>
      <c r="Q29" s="452"/>
      <c r="R29" s="452"/>
      <c r="S29" s="453"/>
      <c r="T29" s="451" t="str">
        <f>IF('UNIFIED INTAKE'!L34=0,"",'UNIFIED INTAKE'!L34)</f>
        <v>DAUGHETR</v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>GRADE 3</v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184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185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186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187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1800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/>
      </c>
      <c r="B38" s="463"/>
      <c r="C38" s="463"/>
      <c r="D38" s="463"/>
      <c r="E38" s="463"/>
      <c r="F38" s="463"/>
      <c r="G38" s="463"/>
      <c r="H38" s="463"/>
      <c r="I38" s="464" t="str">
        <f>IF('UNIFIED INTAKE'!I45=0,"",'UNIFIED INTAKE'!I45)</f>
        <v/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188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189</v>
      </c>
      <c r="B41" s="356"/>
      <c r="C41" s="356"/>
      <c r="D41" s="356"/>
      <c r="E41" s="356"/>
      <c r="F41" s="356"/>
      <c r="G41" s="357"/>
      <c r="H41" s="343" t="s">
        <v>190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191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>
        <f>'UNIFIED INTAKE'!K50</f>
        <v>300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192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0">
        <f>'UNIFIED INTAKE'!I57</f>
        <v>0</v>
      </c>
      <c r="AH43" s="480"/>
      <c r="AI43" s="480"/>
      <c r="AJ43" s="480"/>
      <c r="AK43" s="480"/>
      <c r="AL43" s="480"/>
      <c r="AM43" s="481"/>
      <c r="AN43" s="45"/>
      <c r="AO43" s="51" t="s">
        <v>194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>
        <f>'UNIFIED INTAKE'!I58</f>
        <v>0</v>
      </c>
      <c r="AH44" s="480"/>
      <c r="AI44" s="480"/>
      <c r="AJ44" s="480"/>
      <c r="AK44" s="480"/>
      <c r="AL44" s="480"/>
      <c r="AM44" s="48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197</v>
      </c>
      <c r="B46" s="425"/>
      <c r="C46" s="425"/>
      <c r="D46" s="425"/>
      <c r="E46" s="425"/>
      <c r="F46" s="425"/>
      <c r="G46" s="426"/>
      <c r="H46" s="392" t="s">
        <v>198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199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200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900</v>
      </c>
      <c r="B47" s="489"/>
      <c r="C47" s="489"/>
      <c r="D47" s="489"/>
      <c r="E47" s="489"/>
      <c r="F47" s="489"/>
      <c r="G47" s="489"/>
      <c r="H47" s="490">
        <f>IF('UNIFIED INTAKE'!Q51="","",'UNIFIED INTAKE'!Q51)</f>
        <v>600</v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201</v>
      </c>
      <c r="B48" s="418"/>
      <c r="C48" s="418"/>
      <c r="D48" s="418"/>
      <c r="E48" s="418" t="s">
        <v>202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203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204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1800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205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206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207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208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209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210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211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212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213</v>
      </c>
      <c r="B58" s="508"/>
      <c r="C58" s="508"/>
      <c r="D58" s="509"/>
      <c r="E58" s="510" t="s">
        <v>214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215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216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217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218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219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220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221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222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223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224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225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226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227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228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229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230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231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232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233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234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235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236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237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238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239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240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241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242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243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235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244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245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246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247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248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249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250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251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252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253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254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255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252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256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257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258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259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252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260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261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262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252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263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264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252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265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266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267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268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269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252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270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271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>PATIENT IS SEEKING FOR MEDICAL ASSIATNCE FOR HIS LABORATORY BILL DUE TO EPISODESOF ELEVATED BLOOD PRESSURE
HEADACHE, DIZZINESSAWAITING LABS. THE PATIENT IS A TRICYCLE DRIVVER EARNING AMINIMAL AMOUT SUPPORTING HIS FAMILY. THEY ARE FIVE IN THE FAMILY. THREE OF HIS CHILDREN STILL GOING TO SCHOOL. ACCORDING TO HIM, HIS CHILDREN IS BENEFICIARY OF 4 POS BUT THEY ARE NOT RECIEVING YET ANY CASH. THEN THE PATIET CLASSIFIED AS C3.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>MARICON CAASI, RSW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272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273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274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275</v>
      </c>
      <c r="C2" s="597">
        <f>IF('UNIFIED INTAKE'!Q3=0,"",'UNIFIED INTAKE'!Q3)</f>
        <v>920406</v>
      </c>
      <c r="D2" s="598"/>
      <c r="E2" s="598"/>
      <c r="M2" s="2" t="s">
        <v>276</v>
      </c>
      <c r="N2" s="10">
        <f>IF('UNIFIED INTAKE'!F5=0,"",'UNIFIED INTAKE'!F5)</f>
        <v>45462</v>
      </c>
    </row>
    <row r="3" spans="1:14" ht="18.75">
      <c r="B3" s="2" t="s">
        <v>277</v>
      </c>
      <c r="C3" s="599" t="str">
        <f>IF('UNIFIED INTAKE'!D3=0,"",'UNIFIED INTAKE'!D3)</f>
        <v/>
      </c>
      <c r="D3" s="599"/>
      <c r="E3" s="599"/>
      <c r="M3" s="2" t="s">
        <v>278</v>
      </c>
      <c r="N3" s="28">
        <f>IF('UNIFIED INTAKE'!R5=0,"",'UNIFIED INTAKE'!R5)</f>
        <v>0.6875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0" t="str">
        <f>IF('UNIFIED INTAKE'!D10=0,"",'UNIFIED INTAKE'!D10)</f>
        <v>AVILA, MARK JILL MARQUEZ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281</v>
      </c>
      <c r="N6" s="6" t="str">
        <f>IF('UNIFIED INTAKE'!R10=0,"",'UNIFIED INTAKE'!R10)</f>
        <v/>
      </c>
    </row>
    <row r="7" spans="1:14" ht="18.75">
      <c r="A7" s="4" t="s">
        <v>282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283</v>
      </c>
      <c r="B8" s="4"/>
      <c r="C8" s="7"/>
      <c r="D8" s="8"/>
      <c r="E8" s="9" t="s">
        <v>284</v>
      </c>
      <c r="F8" s="601">
        <f>IF('UNIFIED INTAKE'!G12=0,"",'UNIFIED INTAKE'!G12)</f>
        <v>46</v>
      </c>
      <c r="G8" s="601"/>
      <c r="H8" s="601"/>
      <c r="I8" s="601"/>
      <c r="J8" s="602" t="s">
        <v>285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286</v>
      </c>
      <c r="B9" s="4"/>
      <c r="C9" s="604">
        <f>IF('UNIFIED INTAKE'!A12=0,"",'UNIFIED INTAKE'!A12)</f>
        <v>28653</v>
      </c>
      <c r="D9" s="604"/>
      <c r="E9" s="604"/>
      <c r="F9" s="604"/>
      <c r="G9" s="604"/>
      <c r="H9" s="604"/>
      <c r="I9" s="605" t="s">
        <v>287</v>
      </c>
      <c r="J9" s="605"/>
      <c r="K9" s="606" t="str">
        <f>IF('UNIFIED INTAKE'!M12=0,"",'UNIFIED INTAKE'!M12)</f>
        <v>MAKATI CITY</v>
      </c>
      <c r="L9" s="606"/>
      <c r="M9" s="606"/>
      <c r="N9" s="606"/>
    </row>
    <row r="10" spans="1:14" ht="18.75">
      <c r="A10" s="4" t="s">
        <v>288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289</v>
      </c>
      <c r="B11" s="4"/>
      <c r="C11" s="600" t="str">
        <f>IF('UNIFIED INTAKE'!D24=0,"",'UNIFIED INTAKE'!D24)</f>
        <v xml:space="preserve">TRICYLE DRIVER </v>
      </c>
      <c r="D11" s="600"/>
      <c r="E11" s="600"/>
      <c r="F11" s="600"/>
      <c r="G11" s="600"/>
      <c r="H11" s="600"/>
      <c r="I11" s="600"/>
      <c r="J11" s="29" t="s">
        <v>290</v>
      </c>
      <c r="K11" s="607">
        <f>IF('UNIFIED INTAKE'!P24=0,"",'UNIFIED INTAKE'!P24)</f>
        <v>1800</v>
      </c>
      <c r="L11" s="607"/>
      <c r="M11" s="607"/>
      <c r="N11" s="607"/>
    </row>
    <row r="12" spans="1:14" ht="18.75">
      <c r="A12" s="4" t="s">
        <v>291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293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294</v>
      </c>
      <c r="L15" s="610"/>
      <c r="M15" s="610"/>
      <c r="N15" s="11"/>
    </row>
    <row r="16" spans="1:14" ht="18.75">
      <c r="A16" s="4" t="s">
        <v>295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296</v>
      </c>
      <c r="D19" s="611" t="s">
        <v>49</v>
      </c>
      <c r="E19" s="611"/>
      <c r="F19" s="12" t="s">
        <v>297</v>
      </c>
      <c r="G19" s="611" t="s">
        <v>298</v>
      </c>
      <c r="H19" s="611"/>
      <c r="I19" s="612" t="s">
        <v>288</v>
      </c>
      <c r="J19" s="612"/>
      <c r="K19" s="612"/>
      <c r="L19" s="612"/>
      <c r="M19" s="12" t="s">
        <v>289</v>
      </c>
      <c r="N19" s="12" t="s">
        <v>299</v>
      </c>
    </row>
    <row r="20" spans="1:14">
      <c r="A20" s="613" t="str">
        <f>IF('UNIFIED INTAKE'!A31=0,"",'UNIFIED INTAKE'!A31)</f>
        <v>AVILA, SARAH</v>
      </c>
      <c r="B20" s="614"/>
      <c r="C20" s="13" t="str">
        <f>IF('UNIFIED INTAKE'!L31=0,"",'UNIFIED INTAKE'!L31)</f>
        <v>SPOUSE</v>
      </c>
      <c r="D20" s="613" t="str">
        <f>IF('UNIFIED INTAKE'!S31=0,"",'UNIFIED INTAKE'!S31)</f>
        <v/>
      </c>
      <c r="E20" s="614"/>
      <c r="F20" s="13" t="str">
        <f>IF('UNIFIED INTAKE'!I31=0,"",'UNIFIED INTAKE'!I31)</f>
        <v>F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HGRADUATE</v>
      </c>
      <c r="J20" s="615"/>
      <c r="K20" s="615"/>
      <c r="L20" s="614"/>
      <c r="M20" s="13" t="str">
        <f>IF('UNIFIED INTAKE'!P31=0,"",'UNIFIED INTAKE'!P31)</f>
        <v/>
      </c>
      <c r="N20" s="30" t="str">
        <f>IF('UNIFIED INTAKE'!R31=0,"",'UNIFIED INTAKE'!R31)</f>
        <v/>
      </c>
    </row>
    <row r="21" spans="1:14">
      <c r="A21" s="613" t="str">
        <f>IF('UNIFIED INTAKE'!A32=0,"",'UNIFIED INTAKE'!A32)</f>
        <v>AVILA, MARJORIE</v>
      </c>
      <c r="B21" s="614"/>
      <c r="C21" s="13" t="str">
        <f>IF('UNIFIED INTAKE'!L32=0,"",'UNIFIED INTAKE'!L32)</f>
        <v>DAUGHTER</v>
      </c>
      <c r="D21" s="613" t="str">
        <f>IF('UNIFIED INTAKE'!S32=0,"",'UNIFIED INTAKE'!S32)</f>
        <v/>
      </c>
      <c r="E21" s="614"/>
      <c r="F21" s="13" t="str">
        <f>IF('UNIFIED INTAKE'!I32=0,"",'UNIFIED INTAKE'!I32)</f>
        <v>F</v>
      </c>
      <c r="G21" s="613" t="str">
        <f>IF('UNIFIED INTAKE'!K32=0,"",'UNIFIED INTAKE'!K32)</f>
        <v>S</v>
      </c>
      <c r="H21" s="614"/>
      <c r="I21" s="613" t="str">
        <f>IF('UNIFIED INTAKE'!M32=0,"",'UNIFIED INTAKE'!M32)</f>
        <v>1ST YEAR COLLEGE</v>
      </c>
      <c r="J21" s="615"/>
      <c r="K21" s="615"/>
      <c r="L21" s="614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3" t="str">
        <f>IF('UNIFIED INTAKE'!A33=0,"",'UNIFIED INTAKE'!A33)</f>
        <v>AVILA, JOHN CARLO</v>
      </c>
      <c r="B22" s="614"/>
      <c r="C22" s="13" t="str">
        <f>IF('UNIFIED INTAKE'!L33=0,"",'UNIFIED INTAKE'!L33)</f>
        <v>SON</v>
      </c>
      <c r="D22" s="613" t="str">
        <f>IF('UNIFIED INTAKE'!S33=0,"",'UNIFIED INTAKE'!S33)</f>
        <v/>
      </c>
      <c r="E22" s="614"/>
      <c r="F22" s="13" t="str">
        <f>IF('UNIFIED INTAKE'!I33=0,"",'UNIFIED INTAKE'!I33)</f>
        <v>M</v>
      </c>
      <c r="G22" s="613" t="str">
        <f>IF('UNIFIED INTAKE'!K33=0,"",'UNIFIED INTAKE'!K33)</f>
        <v>S</v>
      </c>
      <c r="H22" s="614"/>
      <c r="I22" s="613" t="str">
        <f>IF('UNIFIED INTAKE'!M33=0,"",'UNIFIED INTAKE'!M33)</f>
        <v>GARDE 11</v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>AVILA, MARIA IRISH</v>
      </c>
      <c r="B23" s="614"/>
      <c r="C23" s="13" t="str">
        <f>IF('UNIFIED INTAKE'!L34=0,"",'UNIFIED INTAKE'!L34)</f>
        <v>DAUGHETR</v>
      </c>
      <c r="D23" s="613" t="str">
        <f>IF('UNIFIED INTAKE'!S34=0,"",'UNIFIED INTAKE'!S34)</f>
        <v/>
      </c>
      <c r="E23" s="614"/>
      <c r="F23" s="13" t="str">
        <f>IF('UNIFIED INTAKE'!I34=0,"",'UNIFIED INTAKE'!I34)</f>
        <v>F</v>
      </c>
      <c r="G23" s="613" t="str">
        <f>IF('UNIFIED INTAKE'!K34=0,"",'UNIFIED INTAKE'!K34)</f>
        <v>S</v>
      </c>
      <c r="H23" s="614"/>
      <c r="I23" s="613" t="str">
        <f>IF('UNIFIED INTAKE'!M34=0,"",'UNIFIED INTAKE'!M34)</f>
        <v>GRADE 3</v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300</v>
      </c>
      <c r="F31" s="617"/>
      <c r="G31" s="617"/>
      <c r="H31" s="617"/>
      <c r="I31" s="617" t="s">
        <v>301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8" t="s">
        <v>302</v>
      </c>
      <c r="G32" s="618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>
        <f>IF('UNIFIED INTAKE'!Q51=0,"",'UNIFIED INTAKE'!Q51)</f>
        <v>600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9" t="s">
        <v>305</v>
      </c>
      <c r="G34" s="619"/>
      <c r="I34" s="16"/>
      <c r="J34" t="s">
        <v>195</v>
      </c>
      <c r="L34" s="16"/>
      <c r="M34" t="s">
        <v>82</v>
      </c>
      <c r="N34" s="26">
        <f>IF('UNIFIED INTAKE'!Q52=0,"",'UNIFIED INTAKE'!Q52)</f>
        <v>900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>
        <f>'UNIFIED INTAKE'!I57:L57</f>
        <v>0</v>
      </c>
      <c r="J39" s="62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>
        <f>'UNIFIED INTAKE'!I58:L58</f>
        <v>0</v>
      </c>
      <c r="J40" s="62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309</v>
      </c>
      <c r="G41" s="619"/>
      <c r="H41" s="619"/>
      <c r="I41" s="620">
        <f>'UNIFIED INTAKE'!I59:L59</f>
        <v>0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310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/>
      </c>
      <c r="B45" s="629"/>
      <c r="C45" s="629"/>
      <c r="D45" s="25"/>
      <c r="E45" s="630" t="str">
        <f>IF('UNIFIED INTAKE'!I45=0,"",'UNIFIED INTAKE'!I45)</f>
        <v/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/>
      </c>
      <c r="B46" s="629"/>
      <c r="C46" s="629"/>
      <c r="D46" s="25"/>
      <c r="E46" s="630" t="str">
        <f>IF('UNIFIED INTAKE'!I46=0,"",'UNIFIED INTAKE'!I46)</f>
        <v/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312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>PATIENT IS SEEKING FOR MEDICAL ASSIATNCE FOR HIS LABORATORY BILL DUE TO EPISODESOF ELEVATED BLOOD PRESSURE
HEADACHE, DIZZINESSAWAITING LABS. THE PATIENT IS A TRICYCLE DRIVVER EARNING AMINIMAL AMOUT SUPPORTING HIS FAMILY. THEY ARE FIVE IN THE FAMILY. THREE OF HIS CHILDREN STILL GOING TO SCHOOL. ACCORDING TO HIM, HIS CHILDREN IS BENEFICIARY OF 4 POS BUT THEY ARE NOT RECIEVING YET ANY CASH. THEN THE PATIET CLASSIFIED AS C3.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>AVILA, MARK JILL MARQUEZ</v>
      </c>
      <c r="B55" s="622"/>
      <c r="C55" s="622"/>
      <c r="D55" s="622"/>
      <c r="E55" s="622"/>
      <c r="F55" s="622" t="str">
        <f>IF('UNIFIED INTAKE'!Q6=0,"",'UNIFIED INTAKE'!Q6)</f>
        <v>PATIENT</v>
      </c>
      <c r="G55" s="622"/>
      <c r="H55" s="622"/>
      <c r="I55" s="622"/>
      <c r="J55" s="622"/>
      <c r="K55" s="623">
        <f>IF('UNIFIED INTAKE'!Q7=0,"",'UNIFIED INTAKE'!Q7)</f>
        <v>9380711167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314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>MARICON CAASI, RSW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315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2024-06-19T08:43:50Z</cp:lastPrinted>
  <dcterms:created xsi:type="dcterms:W3CDTF">2021-01-18T06:35:00Z</dcterms:created>
  <dcterms:modified xsi:type="dcterms:W3CDTF">2024-06-19T08:44:07Z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