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E17709D-FAA7-4EC2-98F7-521215C5FE6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<sst xmlns="http://schemas.openxmlformats.org/spreadsheetml/2006/main" count="408" uniqueCount="335">
  <si>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</si>
  <si>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</si>
  <si>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</si>
  <si>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</si>
  <si>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</si>
  <si>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</si>
  <si>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</si>
  <si>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</si>
  <si>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</si>
  <si>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</si>
  <si>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</si>
  <si>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</si>
  <si>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</si>
  <si>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</si>
  <si>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</si>
  <si>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</si>
  <si>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</si>
  <si>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</si>
  <si>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</si>
  <si>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</si>
  <si>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</si>
  <si>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</si>
  <si>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</si>
  <si>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</si>
  <si>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</si>
  <si>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</si>
  <si>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</si>
  <si>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</si>
  <si>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</si>
  <si>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</si>
  <si>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</si>
  <si>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</si>
  <si>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</si>
  <si>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</si>
  <si>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</si>
  <si>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</si>
  <si>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</si>
  <si>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</si>
  <si>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</si>
  <si>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</si>
  <si>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</si>
  <si>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</si>
  <si>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</si>
  <si>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</si>
  <si>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</si>
  <si>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</si>
  <si>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</si>
  <si>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</si>
  <si>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</si>
  <si>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</si>
  <si>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</si>
  <si>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</si>
  <si>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</si>
  <si>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</si>
  <si>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</si>
  <si>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</si>
  <si>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</si>
  <si>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</si>
  <si>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</si>
  <si>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</si>
  <si>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</si>
  <si>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</si>
  <si>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</si>
  <si>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</si>
  <si>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</si>
  <si>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</si>
  <si>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</si>
  <si>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</si>
  <si>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</si>
  <si>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</si>
  <si>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</si>
  <si>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</si>
  <si>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</si>
  <si>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</si>
  <si>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</si>
  <si>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</si>
  <si>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</si>
  <si>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</si>
  <si>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</si>
  <si>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</si>
  <si>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</si>
  <si>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</si>
  <si>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</si>
  <si>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</si>
  <si>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</si>
  <si>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</si>
  <si>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</si>
  <si>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</si>
  <si>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</si>
  <si>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</si>
  <si>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</si>
  <si>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</si>
  <si>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</si>
  <si>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</si>
  <si>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</si>
  <si>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</si>
  <si>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</si>
  <si>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</si>
  <si>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</si>
  <si>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</si>
  <si>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</si>
  <si>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</si>
  <si>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</si>
  <si>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</si>
  <si>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</si>
  <si>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</si>
  <si>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</si>
  <si>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</si>
  <si>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</si>
  <si>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</si>
  <si>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</si>
  <si>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</si>
  <si>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</si>
  <si>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</si>
  <si>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</si>
  <si>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</si>
  <si>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</si>
  <si>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</si>
  <si>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</si>
  <si>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</si>
  <si>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</si>
  <si>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</si>
  <si>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</si>
  <si>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</si>
  <si>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</si>
  <si>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</si>
  <si>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</si>
  <si>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</si>
  <si>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</si>
  <si>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</si>
  <si>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</si>
  <si>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</si>
  <si>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</si>
  <si>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</si>
  <si>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</si>
  <si>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</si>
  <si>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</si>
  <si>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</si>
  <si>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</si>
  <si>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</si>
  <si>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</si>
  <si>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</si>
  <si>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</si>
  <si>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</si>
  <si>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</si>
  <si>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</si>
  <si>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</si>
  <si>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</si>
  <si>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</si>
  <si>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</si>
  <si>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</si>
  <si>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</si>
  <si>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</si>
  <si>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</si>
  <si>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</si>
  <si>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</si>
  <si>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</si>
  <si>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</si>
  <si>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</si>
  <si>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</si>
  <si>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</si>
  <si>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</si>
  <si>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</si>
  <si>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</si>
  <si>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</si>
  <si>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</si>
  <si>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</si>
  <si>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</si>
  <si>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</si>
  <si>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</si>
  <si>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</si>
  <si>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</si>
  <si>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</si>
  <si>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</si>
  <si>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</si>
  <si>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</si>
  <si>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</si>
  <si>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</si>
  <si>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</si>
  <si>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</si>
  <si>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</si>
  <si>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</si>
  <si>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</si>
  <si>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</si>
  <si>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</si>
  <si>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</si>
  <si>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</si>
  <si>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</si>
  <si>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</si>
  <si>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</si>
  <si>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</si>
  <si>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</si>
  <si>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</si>
  <si>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</si>
  <si>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</si>
  <si>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</si>
  <si>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</si>
  <si>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</si>
  <si>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</si>
  <si>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</si>
  <si>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</si>
  <si>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</si>
  <si>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</si>
  <si>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</si>
  <si>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</si>
  <si>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</si>
  <si>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</si>
  <si>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</si>
  <si>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</si>
  <si>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</si>
  <si>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</si>
  <si>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</si>
  <si>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</si>
  <si>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</si>
  <si>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</si>
  <si>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</si>
  <si>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</si>
  <si>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</si>
  <si>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</si>
  <si>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</si>
  <si>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</si>
  <si>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</si>
  <si>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</si>
  <si>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</si>
  <si>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</si>
  <si>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</si>
  <si>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</si>
  <si>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</si>
  <si>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</si>
  <si>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</si>
  <si>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</si>
  <si>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</si>
  <si>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</si>
  <si>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</si>
  <si>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</si>
  <si>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</si>
  <si>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</si>
  <si>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</si>
  <si>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</si>
  <si>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</si>
  <si>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</si>
  <si>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</si>
  <si>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</si>
  <si>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</si>
  <si>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</si>
  <si>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</si>
  <si>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</si>
  <si>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</si>
  <si>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</si>
  <si>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</si>
  <si>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</si>
  <si>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</si>
  <si>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</si>
  <si>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</si>
  <si>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</si>
  <si>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</si>
  <si>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</si>
  <si>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</si>
  <si>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</si>
  <si>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</si>
  <si>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</si>
  <si>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</si>
  <si>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</si>
  <si>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</si>
  <si>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</si>
  <si>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</si>
  <si>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</si>
  <si>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</si>
  <si>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</si>
  <si>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</si>
  <si>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</si>
  <si>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</si>
  <si>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</si>
  <si>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</si>
  <si>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</si>
  <si>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</si>
  <si>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</si>
  <si>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</si>
  <si>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</si>
  <si>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</si>
  <si>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</si>
  <si>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</si>
  <si>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</si>
  <si>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</si>
  <si>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</si>
  <si>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</si>
  <si>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</si>
  <si>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</si>
  <si>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</si>
  <si>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</si>
  <si>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</si>
  <si>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</si>
  <si>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</si>
  <si>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</si>
  <si>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</si>
  <si>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</si>
  <si>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</si>
  <si>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</si>
  <si>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</si>
  <si>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</si>
  <si>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</si>
  <si>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</si>
  <si>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</si>
  <si>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</si>
  <si>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</si>
  <si>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</si>
  <si>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</si>
  <si>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</si>
  <si>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BALLESTEROS, MARILYN JUEGO</t>
  </si>
  <si>
    <t>CASTILLO, CABUSAO, CAM SUR</t>
  </si>
  <si>
    <t>FEMALE</t>
  </si>
  <si>
    <t>CANAMAN, CAM SUR</t>
  </si>
  <si>
    <t>ROMAN CATHOLIC</t>
  </si>
  <si>
    <t>FILIPINO</t>
  </si>
  <si>
    <t>CL REL</t>
  </si>
  <si>
    <t>PAMESA, EDUARDO</t>
  </si>
  <si>
    <t>CL</t>
  </si>
  <si>
    <t>CL PARTNER</t>
  </si>
  <si>
    <t>HS GRAD</t>
  </si>
  <si>
    <t>FARM LABORER</t>
  </si>
  <si>
    <t>MEDICAL</t>
  </si>
  <si>
    <t>OPD</t>
  </si>
  <si>
    <t>JONALYN BALLESTEROS</t>
  </si>
  <si>
    <t>DAUGHTER</t>
  </si>
  <si>
    <t>PAMESA, ANGELO</t>
  </si>
  <si>
    <t>S</t>
  </si>
  <si>
    <t>NONE-CVD</t>
  </si>
  <si>
    <t>SON</t>
  </si>
  <si>
    <t>SSS PENSION</t>
  </si>
  <si>
    <t>S/P ACUTE CEREBRAL INFARCTION, LEFT BASAL GANGLIA</t>
  </si>
  <si>
    <t>PATIENT WILL UNDEERGO SERIES OF LAB TEST DUE TOS/P ACUTE CEREBRAL INFARCTION, LEFT BASAL GANGLIA. PATIENT LIVES WITH HER COMMON LAW PARTNER AND SON WHO IS ALSO A STROKE PATIENT. SHE HAS NO WORK TO DERIVE INCOME DUE TO HER PRESENT HEALTH CONDITION. HER COMMON LAW PARTNER IS ALREADY A SENIOR CITIZEN BUT HE STILL WORK AS A FARM LABORER FOR THEIR DAILY CONSUMPTION. THEIR CHILDREN CANNOT SUPPORT THEM FINANCIALLY DUE TO LOW INCOME. PATIENT SEEK FOR ASSISTANCE FOR HER MEDICINE BILL. HENCE, ASSISTANCE IS HEREBY RECOMMENDED. CLASSIFIED AS C3.</t>
  </si>
  <si>
    <t>MEDS</t>
  </si>
  <si>
    <t>MAIFIPP</t>
  </si>
  <si>
    <t>MACARIO S. MARIANO, MD, MHA</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</si>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</sst>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rgb="FFFF0000"/>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6" fillId="0" borderId="8" xfId="0" applyFont="1" applyBorder="1" applyAlignment="1" applyProtection="1">
      <alignment horizontal="center" vertical="center" wrapText="1"/>
      <protection locked="0"/>
    </xf>
    <xf numFmtId="0" fontId="56" fillId="0" borderId="5" xfId="0" applyFont="1" applyBorder="1" applyAlignment="1" applyProtection="1">
      <alignment horizontal="center" vertical="center" wrapTex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20" xfId="0" applyFont="1" applyBorder="1" applyAlignment="1">
      <alignment horizontal="center" vertical="center" wrapText="1" shrinkToFit="1"/>
    </xf>
    <xf numFmtId="0" fontId="2" fillId="0" borderId="21" xfId="0" applyFont="1" applyBorder="1" applyAlignment="1">
      <alignment horizontal="center" vertical="center" wrapText="1" shrinkToFit="1"/>
    </xf>
    <xf numFmtId="0" fontId="2" fillId="0" borderId="22" xfId="0" applyFont="1" applyBorder="1" applyAlignment="1">
      <alignment horizontal="center" vertical="center"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6" fillId="0" borderId="21" xfId="0" applyFont="1" applyBorder="1" applyAlignment="1">
      <alignment horizontal="center"/>
    </xf>
    <xf numFmtId="0" fontId="56"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4" fillId="0" borderId="46" xfId="0" applyFont="1" applyBorder="1" applyAlignment="1" applyProtection="1">
      <alignment horizontal="center" shrinkToFit="1"/>
      <protection locked="0"/>
    </xf>
    <xf numFmtId="0" fontId="55" fillId="0" borderId="6" xfId="0" applyFont="1" applyBorder="1" applyAlignment="1" applyProtection="1">
      <alignment horizontal="center" shrinkToFit="1"/>
      <protection locked="0"/>
    </xf>
    <xf numFmtId="0" fontId="55"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7.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5.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8.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6.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3"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130"/>
      <c r="E3" s="130"/>
      <c r="F3" s="130"/>
      <c r="G3" s="130"/>
      <c r="H3" s="130"/>
      <c r="I3" s="130"/>
      <c r="J3" s="130"/>
      <c r="K3" s="80"/>
      <c r="L3" s="80"/>
      <c r="M3" s="8"/>
      <c r="N3" s="8"/>
      <c r="O3" s="8"/>
      <c r="P3" s="9" t="s">
        <v>264</v>
      </c>
      <c r="Q3" s="131">
        <v>71595</v>
      </c>
      <c r="R3" s="131"/>
    </row>
    <row r="4" spans="1:18" ht="3" customHeight="1" thickBot="1">
      <c r="A4" s="8"/>
      <c r="B4" s="8"/>
      <c r="C4" s="8"/>
      <c r="D4" s="8"/>
      <c r="E4" s="8"/>
      <c r="F4" s="9"/>
      <c r="G4" s="9"/>
      <c r="H4" s="10"/>
      <c r="I4" s="10"/>
      <c r="J4" s="10"/>
      <c r="K4" s="10"/>
      <c r="L4" s="10"/>
      <c r="M4" s="8"/>
      <c r="N4" s="8"/>
      <c r="O4" s="8"/>
      <c r="P4" s="9"/>
      <c r="Q4" s="9"/>
      <c r="R4" s="8"/>
    </row>
    <row r="5" spans="1:18" ht="15" customHeight="1">
      <c r="A5" s="227" t="s">
        <v>265</v>
      </c>
      <c r="B5" s="228"/>
      <c r="C5" s="228"/>
      <c r="D5" s="228"/>
      <c r="E5" s="228"/>
      <c r="F5" s="132">
        <v>45399</v>
      </c>
      <c r="G5" s="132"/>
      <c r="H5" s="132"/>
      <c r="I5" s="132"/>
      <c r="J5" s="132"/>
      <c r="K5" s="132"/>
      <c r="L5" s="129" t="s">
        <v>268</v>
      </c>
      <c r="M5" s="129"/>
      <c r="N5" s="129"/>
      <c r="O5" s="129"/>
      <c r="P5" s="129"/>
      <c r="Q5" s="129"/>
      <c r="R5" s="28">
        <v>0.44236111111111098</v>
      </c>
    </row>
    <row r="6" spans="1:18" ht="15" customHeight="1">
      <c r="A6" s="133" t="s">
        <v>266</v>
      </c>
      <c r="B6" s="134"/>
      <c r="C6" s="134"/>
      <c r="D6" s="134"/>
      <c r="E6" s="134"/>
      <c r="F6" s="134"/>
      <c r="G6" s="259" t="s">
        <v>322</v>
      </c>
      <c r="H6" s="259"/>
      <c r="I6" s="259"/>
      <c r="J6" s="259"/>
      <c r="K6" s="259"/>
      <c r="L6" s="259"/>
      <c r="M6" s="269" t="s">
        <v>269</v>
      </c>
      <c r="N6" s="269"/>
      <c r="O6" s="269"/>
      <c r="P6" s="269"/>
      <c r="Q6" s="267" t="s">
        <v>323</v>
      </c>
      <c r="R6" s="268"/>
    </row>
    <row r="7" spans="1:18" ht="15" customHeight="1">
      <c r="A7" s="133" t="s">
        <v>267</v>
      </c>
      <c r="B7" s="134"/>
      <c r="C7" s="134"/>
      <c r="D7" s="154" t="s">
        <v>309</v>
      </c>
      <c r="E7" s="154"/>
      <c r="F7" s="154"/>
      <c r="G7" s="154"/>
      <c r="H7" s="154"/>
      <c r="I7" s="154"/>
      <c r="J7" s="154"/>
      <c r="K7" s="154"/>
      <c r="L7" s="154"/>
      <c r="M7" s="153" t="s">
        <v>270</v>
      </c>
      <c r="N7" s="153"/>
      <c r="O7" s="153"/>
      <c r="P7" s="153"/>
      <c r="Q7" s="229">
        <v>9630163957</v>
      </c>
      <c r="R7" s="230"/>
    </row>
    <row r="8" spans="1:18" ht="6" customHeight="1" thickBot="1">
      <c r="A8" s="144"/>
      <c r="B8" s="145"/>
      <c r="C8" s="145"/>
      <c r="D8" s="145"/>
      <c r="E8" s="145"/>
      <c r="F8" s="145"/>
      <c r="G8" s="145"/>
      <c r="H8" s="145"/>
      <c r="I8" s="145"/>
      <c r="J8" s="145"/>
      <c r="K8" s="145"/>
      <c r="L8" s="145"/>
      <c r="M8" s="82"/>
      <c r="N8" s="145"/>
      <c r="O8" s="145"/>
      <c r="P8" s="145"/>
      <c r="Q8" s="145"/>
      <c r="R8" s="146"/>
    </row>
    <row r="9" spans="1:18" ht="12" customHeight="1" thickBot="1">
      <c r="A9" s="147" t="s">
        <v>271</v>
      </c>
      <c r="B9" s="148"/>
      <c r="C9" s="148"/>
      <c r="D9" s="148"/>
      <c r="E9" s="148"/>
      <c r="F9" s="148"/>
      <c r="G9" s="148"/>
      <c r="H9" s="148"/>
      <c r="I9" s="148"/>
      <c r="J9" s="148"/>
      <c r="K9" s="148"/>
      <c r="L9" s="148"/>
      <c r="M9" s="148"/>
      <c r="N9" s="148"/>
      <c r="O9" s="148"/>
      <c r="P9" s="148"/>
      <c r="Q9" s="148"/>
      <c r="R9" s="149"/>
    </row>
    <row r="10" spans="1:18" ht="21" customHeight="1">
      <c r="A10" s="231" t="s">
        <v>4</v>
      </c>
      <c r="B10" s="232"/>
      <c r="C10" s="232"/>
      <c r="D10" s="150" t="s">
        <v>308</v>
      </c>
      <c r="E10" s="150"/>
      <c r="F10" s="150"/>
      <c r="G10" s="150"/>
      <c r="H10" s="150"/>
      <c r="I10" s="150"/>
      <c r="J10" s="150"/>
      <c r="K10" s="150"/>
      <c r="L10" s="150"/>
      <c r="M10" s="150"/>
      <c r="N10" s="150"/>
      <c r="O10" s="150"/>
      <c r="P10" s="150"/>
      <c r="Q10" s="90"/>
      <c r="R10" s="27" t="s">
        <v>310</v>
      </c>
    </row>
    <row r="11" spans="1:18" s="88" customFormat="1" ht="11.25" customHeight="1">
      <c r="A11" s="173" t="s">
        <v>272</v>
      </c>
      <c r="B11" s="233"/>
      <c r="C11" s="233"/>
      <c r="D11" s="151" t="s">
        <v>273</v>
      </c>
      <c r="E11" s="151"/>
      <c r="F11" s="151"/>
      <c r="G11" s="151"/>
      <c r="H11" s="151"/>
      <c r="I11" s="151"/>
      <c r="J11" s="151"/>
      <c r="K11" s="151"/>
      <c r="L11" s="151"/>
      <c r="M11" s="151"/>
      <c r="N11" s="151"/>
      <c r="O11" s="151"/>
      <c r="P11" s="151"/>
      <c r="Q11" s="103"/>
      <c r="R11" s="91" t="s">
        <v>297</v>
      </c>
    </row>
    <row r="12" spans="1:18" ht="18.75" customHeight="1">
      <c r="A12" s="141">
        <v>25525</v>
      </c>
      <c r="B12" s="142"/>
      <c r="C12" s="142"/>
      <c r="D12" s="142"/>
      <c r="E12" s="104"/>
      <c r="F12" s="81"/>
      <c r="G12" s="143">
        <f ca="1">IF(DATEDIF(A12,NOW(),"y")&gt;120,"",DATEDIF(A12,NOW(),"y"))</f>
        <v>54</v>
      </c>
      <c r="H12" s="143"/>
      <c r="I12" s="143"/>
      <c r="J12" s="143"/>
      <c r="K12" s="81"/>
      <c r="L12" s="81"/>
      <c r="M12" s="157" t="s">
        <v>311</v>
      </c>
      <c r="N12" s="157"/>
      <c r="O12" s="157"/>
      <c r="P12" s="157"/>
      <c r="Q12" s="157"/>
      <c r="R12" s="158"/>
    </row>
    <row r="13" spans="1:18" ht="12" customHeight="1">
      <c r="A13" s="168" t="s">
        <v>274</v>
      </c>
      <c r="B13" s="169"/>
      <c r="C13" s="169"/>
      <c r="D13" s="169"/>
      <c r="E13" s="103"/>
      <c r="F13" s="105"/>
      <c r="G13" s="170" t="s">
        <v>275</v>
      </c>
      <c r="H13" s="170"/>
      <c r="I13" s="170"/>
      <c r="J13" s="170"/>
      <c r="K13" s="103"/>
      <c r="L13" s="105"/>
      <c r="M13" s="169" t="s">
        <v>7</v>
      </c>
      <c r="N13" s="169"/>
      <c r="O13" s="169"/>
      <c r="P13" s="169"/>
      <c r="Q13" s="169"/>
      <c r="R13" s="171"/>
    </row>
    <row r="14" spans="1:18" ht="18" customHeight="1">
      <c r="A14" s="163" t="s">
        <v>8</v>
      </c>
      <c r="B14" s="164"/>
      <c r="C14" s="164"/>
      <c r="D14" s="164"/>
      <c r="E14" s="157" t="s">
        <v>309</v>
      </c>
      <c r="F14" s="157"/>
      <c r="G14" s="157"/>
      <c r="H14" s="157"/>
      <c r="I14" s="157"/>
      <c r="J14" s="157"/>
      <c r="K14" s="157"/>
      <c r="L14" s="157"/>
      <c r="M14" s="157"/>
      <c r="N14" s="157"/>
      <c r="O14" s="157"/>
      <c r="P14" s="157"/>
      <c r="Q14" s="157"/>
      <c r="R14" s="158"/>
    </row>
    <row r="15" spans="1:18" s="89" customFormat="1" ht="9.75" customHeight="1">
      <c r="A15" s="165" t="s">
        <v>276</v>
      </c>
      <c r="B15" s="166"/>
      <c r="C15" s="166"/>
      <c r="D15" s="166"/>
      <c r="E15" s="159" t="s">
        <v>9</v>
      </c>
      <c r="F15" s="159"/>
      <c r="G15" s="159"/>
      <c r="H15" s="159"/>
      <c r="I15" s="159"/>
      <c r="J15" s="159"/>
      <c r="K15" s="159"/>
      <c r="L15" s="159"/>
      <c r="M15" s="159"/>
      <c r="N15" s="159"/>
      <c r="O15" s="159"/>
      <c r="P15" s="159"/>
      <c r="Q15" s="159"/>
      <c r="R15" s="160"/>
    </row>
    <row r="16" spans="1:18" ht="15.75" customHeight="1">
      <c r="A16" s="163" t="s">
        <v>10</v>
      </c>
      <c r="B16" s="164"/>
      <c r="C16" s="164"/>
      <c r="D16" s="164"/>
      <c r="E16" s="161"/>
      <c r="F16" s="161"/>
      <c r="G16" s="161"/>
      <c r="H16" s="161"/>
      <c r="I16" s="161"/>
      <c r="J16" s="161"/>
      <c r="K16" s="161"/>
      <c r="L16" s="161"/>
      <c r="M16" s="161"/>
      <c r="N16" s="161"/>
      <c r="O16" s="161"/>
      <c r="P16" s="161"/>
      <c r="Q16" s="161"/>
      <c r="R16" s="162"/>
    </row>
    <row r="17" spans="1:18" s="89" customFormat="1" ht="13.5" customHeight="1">
      <c r="A17" s="165" t="s">
        <v>277</v>
      </c>
      <c r="B17" s="166"/>
      <c r="C17" s="166"/>
      <c r="D17" s="166"/>
      <c r="E17" s="159" t="s">
        <v>9</v>
      </c>
      <c r="F17" s="159"/>
      <c r="G17" s="159"/>
      <c r="H17" s="159"/>
      <c r="I17" s="159"/>
      <c r="J17" s="159"/>
      <c r="K17" s="159"/>
      <c r="L17" s="159"/>
      <c r="M17" s="159"/>
      <c r="N17" s="159"/>
      <c r="O17" s="159"/>
      <c r="P17" s="159"/>
      <c r="Q17" s="159"/>
      <c r="R17" s="160"/>
    </row>
    <row r="18" spans="1:18">
      <c r="A18" s="152" t="s">
        <v>11</v>
      </c>
      <c r="B18" s="153"/>
      <c r="C18" s="153"/>
      <c r="D18" s="81"/>
      <c r="E18" s="81" t="s">
        <v>160</v>
      </c>
      <c r="F18" s="81"/>
      <c r="G18" s="81" t="s">
        <v>161</v>
      </c>
      <c r="H18" s="81"/>
      <c r="I18" s="81"/>
      <c r="J18" s="167" t="s">
        <v>278</v>
      </c>
      <c r="K18" s="167"/>
      <c r="L18" s="81"/>
      <c r="M18" s="81"/>
      <c r="N18" s="81"/>
      <c r="O18" s="81"/>
      <c r="P18" s="81" t="s">
        <v>162</v>
      </c>
      <c r="Q18" s="154" t="s">
        <v>314</v>
      </c>
      <c r="R18" s="172"/>
    </row>
    <row r="19" spans="1:18" ht="13.5" customHeight="1">
      <c r="A19" s="152" t="s">
        <v>279</v>
      </c>
      <c r="B19" s="153"/>
      <c r="C19" s="153"/>
      <c r="D19" s="154" t="s">
        <v>312</v>
      </c>
      <c r="E19" s="154"/>
      <c r="F19" s="154"/>
      <c r="G19" s="154"/>
      <c r="H19" s="81"/>
      <c r="I19" s="81"/>
      <c r="J19" s="81"/>
      <c r="K19" s="167" t="s">
        <v>280</v>
      </c>
      <c r="L19" s="167"/>
      <c r="M19" s="167"/>
      <c r="N19" s="155" t="s">
        <v>313</v>
      </c>
      <c r="O19" s="155"/>
      <c r="P19" s="155"/>
      <c r="Q19" s="155"/>
      <c r="R19" s="156"/>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3" t="s">
        <v>284</v>
      </c>
      <c r="B21" s="164"/>
      <c r="C21" s="164"/>
      <c r="D21" s="164"/>
      <c r="E21" s="164"/>
      <c r="F21" s="167"/>
      <c r="G21" s="140" t="s">
        <v>155</v>
      </c>
      <c r="H21" s="140"/>
      <c r="I21" s="81"/>
      <c r="J21" s="140" t="s">
        <v>281</v>
      </c>
      <c r="K21" s="140"/>
      <c r="L21" s="194" t="s">
        <v>282</v>
      </c>
      <c r="M21" s="194"/>
      <c r="N21" s="108"/>
      <c r="O21" s="177"/>
      <c r="P21" s="140" t="s">
        <v>283</v>
      </c>
      <c r="Q21" s="177"/>
      <c r="R21" s="178" t="s">
        <v>156</v>
      </c>
    </row>
    <row r="22" spans="1:18" ht="10.5" customHeight="1">
      <c r="A22" s="173" t="s">
        <v>285</v>
      </c>
      <c r="B22" s="151"/>
      <c r="C22" s="151"/>
      <c r="D22" s="151"/>
      <c r="E22" s="151"/>
      <c r="F22" s="167"/>
      <c r="G22" s="140"/>
      <c r="H22" s="140"/>
      <c r="I22" s="81"/>
      <c r="J22" s="140"/>
      <c r="K22" s="140"/>
      <c r="L22" s="194"/>
      <c r="M22" s="194"/>
      <c r="N22" s="109"/>
      <c r="O22" s="177"/>
      <c r="P22" s="140"/>
      <c r="Q22" s="177"/>
      <c r="R22" s="178"/>
    </row>
    <row r="23" spans="1:18" ht="1.5" customHeight="1">
      <c r="A23" s="94"/>
      <c r="B23" s="110"/>
      <c r="C23" s="110"/>
      <c r="D23" s="110"/>
      <c r="E23" s="110"/>
      <c r="F23" s="81"/>
      <c r="G23" s="140"/>
      <c r="H23" s="140"/>
      <c r="I23" s="81"/>
      <c r="J23" s="108"/>
      <c r="K23" s="108"/>
      <c r="L23" s="108"/>
      <c r="M23" s="111"/>
      <c r="N23" s="112"/>
      <c r="O23" s="111"/>
      <c r="P23" s="111"/>
      <c r="Q23" s="111"/>
      <c r="R23" s="95"/>
    </row>
    <row r="24" spans="1:18">
      <c r="A24" s="163" t="s">
        <v>286</v>
      </c>
      <c r="B24" s="167"/>
      <c r="C24" s="167"/>
      <c r="D24" s="193"/>
      <c r="E24" s="193"/>
      <c r="F24" s="193"/>
      <c r="G24" s="193"/>
      <c r="H24" s="193"/>
      <c r="I24" s="193"/>
      <c r="J24" s="193"/>
      <c r="K24" s="179" t="s">
        <v>287</v>
      </c>
      <c r="L24" s="179"/>
      <c r="M24" s="179"/>
      <c r="N24" s="179"/>
      <c r="O24" s="179"/>
      <c r="P24" s="180"/>
      <c r="Q24" s="180"/>
      <c r="R24" s="18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2" t="s">
        <v>261</v>
      </c>
      <c r="Q26" s="18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7" t="s">
        <v>237</v>
      </c>
      <c r="B28" s="148"/>
      <c r="C28" s="148"/>
      <c r="D28" s="148"/>
      <c r="E28" s="148"/>
      <c r="F28" s="148"/>
      <c r="G28" s="148"/>
      <c r="H28" s="148"/>
      <c r="I28" s="148"/>
      <c r="J28" s="148"/>
      <c r="K28" s="148"/>
      <c r="L28" s="148"/>
      <c r="M28" s="148"/>
      <c r="N28" s="148"/>
      <c r="O28" s="148"/>
      <c r="P28" s="148"/>
      <c r="Q28" s="148"/>
      <c r="R28" s="149"/>
    </row>
    <row r="29" spans="1:18" ht="10.5" customHeight="1">
      <c r="A29" s="262" t="s">
        <v>18</v>
      </c>
      <c r="B29" s="263"/>
      <c r="C29" s="263"/>
      <c r="D29" s="263"/>
      <c r="E29" s="263"/>
      <c r="F29" s="263"/>
      <c r="G29" s="263"/>
      <c r="H29" s="264"/>
      <c r="I29" s="183" t="s">
        <v>15</v>
      </c>
      <c r="J29" s="184"/>
      <c r="K29" s="187" t="s">
        <v>11</v>
      </c>
      <c r="L29" s="187" t="s">
        <v>16</v>
      </c>
      <c r="M29" s="183" t="s">
        <v>17</v>
      </c>
      <c r="N29" s="189"/>
      <c r="O29" s="184"/>
      <c r="P29" s="183" t="s">
        <v>13</v>
      </c>
      <c r="Q29" s="184"/>
      <c r="R29" s="260" t="s">
        <v>14</v>
      </c>
    </row>
    <row r="30" spans="1:18" ht="10.5" customHeight="1">
      <c r="A30" s="265" t="s">
        <v>301</v>
      </c>
      <c r="B30" s="190"/>
      <c r="C30" s="190"/>
      <c r="D30" s="190"/>
      <c r="E30" s="190"/>
      <c r="F30" s="190"/>
      <c r="G30" s="190"/>
      <c r="H30" s="186"/>
      <c r="I30" s="185"/>
      <c r="J30" s="186"/>
      <c r="K30" s="188"/>
      <c r="L30" s="188"/>
      <c r="M30" s="185"/>
      <c r="N30" s="190"/>
      <c r="O30" s="186"/>
      <c r="P30" s="185"/>
      <c r="Q30" s="186"/>
      <c r="R30" s="261"/>
    </row>
    <row r="31" spans="1:18" ht="18" customHeight="1">
      <c r="A31" s="203" t="s">
        <v>315</v>
      </c>
      <c r="B31" s="204"/>
      <c r="C31" s="204"/>
      <c r="D31" s="204"/>
      <c r="E31" s="204"/>
      <c r="F31" s="204"/>
      <c r="G31" s="204"/>
      <c r="H31" s="205"/>
      <c r="I31" s="174" t="s">
        <v>176</v>
      </c>
      <c r="J31" s="175"/>
      <c r="K31" s="97" t="s">
        <v>316</v>
      </c>
      <c r="L31" s="97" t="s">
        <v>317</v>
      </c>
      <c r="M31" s="174" t="s">
        <v>318</v>
      </c>
      <c r="N31" s="176"/>
      <c r="O31" s="175"/>
      <c r="P31" s="191" t="s">
        <v>319</v>
      </c>
      <c r="Q31" s="192"/>
      <c r="R31" s="98">
        <v>3000</v>
      </c>
    </row>
    <row r="32" spans="1:18" ht="15.75" customHeight="1">
      <c r="A32" s="203" t="s">
        <v>324</v>
      </c>
      <c r="B32" s="204"/>
      <c r="C32" s="204"/>
      <c r="D32" s="204"/>
      <c r="E32" s="204"/>
      <c r="F32" s="204"/>
      <c r="G32" s="204"/>
      <c r="H32" s="205"/>
      <c r="I32" s="174" t="s">
        <v>176</v>
      </c>
      <c r="J32" s="175"/>
      <c r="K32" s="97" t="s">
        <v>325</v>
      </c>
      <c r="L32" s="97" t="s">
        <v>327</v>
      </c>
      <c r="M32" s="174" t="s">
        <v>318</v>
      </c>
      <c r="N32" s="176"/>
      <c r="O32" s="175"/>
      <c r="P32" s="174" t="s">
        <v>326</v>
      </c>
      <c r="Q32" s="175"/>
      <c r="R32" s="98"/>
    </row>
    <row r="33" spans="1:20" ht="15.75" customHeight="1">
      <c r="A33" s="203"/>
      <c r="B33" s="204"/>
      <c r="C33" s="204"/>
      <c r="D33" s="204"/>
      <c r="E33" s="204"/>
      <c r="F33" s="204"/>
      <c r="G33" s="204"/>
      <c r="H33" s="205"/>
      <c r="I33" s="174"/>
      <c r="J33" s="175"/>
      <c r="K33" s="97"/>
      <c r="L33" s="97"/>
      <c r="M33" s="174"/>
      <c r="N33" s="176"/>
      <c r="O33" s="175"/>
      <c r="P33" s="174"/>
      <c r="Q33" s="175"/>
      <c r="R33" s="98"/>
    </row>
    <row r="34" spans="1:20" ht="15.75" customHeight="1">
      <c r="A34" s="203"/>
      <c r="B34" s="204"/>
      <c r="C34" s="204"/>
      <c r="D34" s="204"/>
      <c r="E34" s="204"/>
      <c r="F34" s="204"/>
      <c r="G34" s="204"/>
      <c r="H34" s="205"/>
      <c r="I34" s="174"/>
      <c r="J34" s="175"/>
      <c r="K34" s="97"/>
      <c r="L34" s="97"/>
      <c r="M34" s="174"/>
      <c r="N34" s="176"/>
      <c r="O34" s="175"/>
      <c r="P34" s="174"/>
      <c r="Q34" s="175"/>
      <c r="R34" s="98"/>
    </row>
    <row r="35" spans="1:20" ht="15.75" customHeight="1">
      <c r="A35" s="203"/>
      <c r="B35" s="204"/>
      <c r="C35" s="204"/>
      <c r="D35" s="204"/>
      <c r="E35" s="204"/>
      <c r="F35" s="204"/>
      <c r="G35" s="204"/>
      <c r="H35" s="205"/>
      <c r="I35" s="174"/>
      <c r="J35" s="175"/>
      <c r="K35" s="97"/>
      <c r="L35" s="97"/>
      <c r="M35" s="174"/>
      <c r="N35" s="176"/>
      <c r="O35" s="175"/>
      <c r="P35" s="174"/>
      <c r="Q35" s="175"/>
      <c r="R35" s="98"/>
    </row>
    <row r="36" spans="1:20" ht="15.75" customHeight="1">
      <c r="A36" s="203"/>
      <c r="B36" s="204"/>
      <c r="C36" s="204"/>
      <c r="D36" s="204"/>
      <c r="E36" s="204"/>
      <c r="F36" s="204"/>
      <c r="G36" s="204"/>
      <c r="H36" s="205"/>
      <c r="I36" s="174"/>
      <c r="J36" s="175"/>
      <c r="K36" s="97"/>
      <c r="L36" s="97"/>
      <c r="M36" s="174"/>
      <c r="N36" s="176"/>
      <c r="O36" s="175"/>
      <c r="P36" s="174"/>
      <c r="Q36" s="175"/>
      <c r="R36" s="98"/>
    </row>
    <row r="37" spans="1:20" ht="15.75" customHeight="1">
      <c r="A37" s="203"/>
      <c r="B37" s="204"/>
      <c r="C37" s="204"/>
      <c r="D37" s="204"/>
      <c r="E37" s="204"/>
      <c r="F37" s="204"/>
      <c r="G37" s="204"/>
      <c r="H37" s="205"/>
      <c r="I37" s="195"/>
      <c r="J37" s="196"/>
      <c r="K37" s="99"/>
      <c r="L37" s="100"/>
      <c r="M37" s="197"/>
      <c r="N37" s="198"/>
      <c r="O37" s="199"/>
      <c r="P37" s="197"/>
      <c r="Q37" s="199"/>
      <c r="R37" s="101"/>
    </row>
    <row r="38" spans="1:20" ht="15.75" customHeight="1">
      <c r="A38" s="203"/>
      <c r="B38" s="204"/>
      <c r="C38" s="204"/>
      <c r="D38" s="204"/>
      <c r="E38" s="204"/>
      <c r="F38" s="204"/>
      <c r="G38" s="204"/>
      <c r="H38" s="205"/>
      <c r="I38" s="195"/>
      <c r="J38" s="196"/>
      <c r="K38" s="99"/>
      <c r="L38" s="100"/>
      <c r="M38" s="197"/>
      <c r="N38" s="198"/>
      <c r="O38" s="199"/>
      <c r="P38" s="197"/>
      <c r="Q38" s="199"/>
      <c r="R38" s="101"/>
    </row>
    <row r="39" spans="1:20" ht="15.75" customHeight="1">
      <c r="A39" s="203"/>
      <c r="B39" s="204"/>
      <c r="C39" s="204"/>
      <c r="D39" s="204"/>
      <c r="E39" s="204"/>
      <c r="F39" s="204"/>
      <c r="G39" s="204"/>
      <c r="H39" s="205"/>
      <c r="I39" s="195"/>
      <c r="J39" s="196"/>
      <c r="K39" s="99"/>
      <c r="L39" s="100"/>
      <c r="M39" s="197"/>
      <c r="N39" s="198"/>
      <c r="O39" s="199"/>
      <c r="P39" s="197"/>
      <c r="Q39" s="199"/>
      <c r="R39" s="101"/>
    </row>
    <row r="40" spans="1:20" ht="15.75" customHeight="1">
      <c r="A40" s="203"/>
      <c r="B40" s="204"/>
      <c r="C40" s="204"/>
      <c r="D40" s="204"/>
      <c r="E40" s="204"/>
      <c r="F40" s="204"/>
      <c r="G40" s="204"/>
      <c r="H40" s="205"/>
      <c r="I40" s="195"/>
      <c r="J40" s="196"/>
      <c r="K40" s="99"/>
      <c r="L40" s="100"/>
      <c r="M40" s="197"/>
      <c r="N40" s="198"/>
      <c r="O40" s="199"/>
      <c r="P40" s="197"/>
      <c r="Q40" s="199"/>
      <c r="R40" s="101"/>
    </row>
    <row r="41" spans="1:20" ht="15.75" customHeight="1">
      <c r="A41" s="203"/>
      <c r="B41" s="204"/>
      <c r="C41" s="204"/>
      <c r="D41" s="204"/>
      <c r="E41" s="204"/>
      <c r="F41" s="204"/>
      <c r="G41" s="204"/>
      <c r="H41" s="205"/>
      <c r="I41" s="195"/>
      <c r="J41" s="196"/>
      <c r="K41" s="99"/>
      <c r="L41" s="100"/>
      <c r="M41" s="197"/>
      <c r="N41" s="198"/>
      <c r="O41" s="199"/>
      <c r="P41" s="197"/>
      <c r="Q41" s="199"/>
      <c r="R41" s="101"/>
    </row>
    <row r="42" spans="1:20" ht="15.75" customHeight="1">
      <c r="A42" s="203"/>
      <c r="B42" s="204"/>
      <c r="C42" s="204"/>
      <c r="D42" s="204"/>
      <c r="E42" s="204"/>
      <c r="F42" s="204"/>
      <c r="G42" s="204"/>
      <c r="H42" s="205"/>
      <c r="I42" s="195"/>
      <c r="J42" s="196"/>
      <c r="K42" s="99"/>
      <c r="L42" s="100"/>
      <c r="M42" s="197"/>
      <c r="N42" s="198"/>
      <c r="O42" s="199"/>
      <c r="P42" s="197"/>
      <c r="Q42" s="199"/>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00"/>
      <c r="B44" s="201"/>
      <c r="C44" s="201"/>
      <c r="D44" s="201"/>
      <c r="E44" s="201"/>
      <c r="F44" s="201"/>
      <c r="G44" s="201"/>
      <c r="H44" s="87"/>
      <c r="I44" s="202"/>
      <c r="J44" s="202"/>
      <c r="K44" s="202"/>
      <c r="L44" s="202"/>
      <c r="M44" s="85"/>
      <c r="N44" s="85"/>
      <c r="O44" s="85"/>
      <c r="P44" s="115" t="s">
        <v>20</v>
      </c>
      <c r="Q44" s="115"/>
      <c r="R44" s="14"/>
    </row>
    <row r="45" spans="1:20" ht="14.25" customHeight="1">
      <c r="A45" s="200" t="s">
        <v>328</v>
      </c>
      <c r="B45" s="201"/>
      <c r="C45" s="201"/>
      <c r="D45" s="201"/>
      <c r="E45" s="201"/>
      <c r="F45" s="201"/>
      <c r="G45" s="201"/>
      <c r="H45" s="87"/>
      <c r="I45" s="202">
        <v>5000</v>
      </c>
      <c r="J45" s="202"/>
      <c r="K45" s="202"/>
      <c r="L45" s="202"/>
      <c r="M45" s="85"/>
      <c r="N45" s="85"/>
      <c r="O45" s="85"/>
      <c r="P45" s="283">
        <f>(I44/2)+SUM(I45:L46)+SUM(R31:R42)+P24</f>
        <v>8000</v>
      </c>
      <c r="Q45" s="283"/>
      <c r="R45" s="284"/>
    </row>
    <row r="46" spans="1:20">
      <c r="A46" s="200"/>
      <c r="B46" s="201"/>
      <c r="C46" s="201"/>
      <c r="D46" s="201"/>
      <c r="E46" s="201"/>
      <c r="F46" s="201"/>
      <c r="G46" s="201"/>
      <c r="H46" s="87"/>
      <c r="I46" s="202"/>
      <c r="J46" s="202"/>
      <c r="K46" s="202"/>
      <c r="L46" s="202"/>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7" t="s">
        <v>299</v>
      </c>
      <c r="B48" s="148"/>
      <c r="C48" s="148"/>
      <c r="D48" s="148"/>
      <c r="E48" s="148"/>
      <c r="F48" s="148"/>
      <c r="G48" s="148"/>
      <c r="H48" s="148"/>
      <c r="I48" s="148"/>
      <c r="J48" s="148"/>
      <c r="K48" s="148"/>
      <c r="L48" s="148"/>
      <c r="M48" s="148"/>
      <c r="N48" s="148"/>
      <c r="O48" s="148"/>
      <c r="P48" s="148"/>
      <c r="Q48" s="148"/>
      <c r="R48" s="149"/>
      <c r="S48" s="43">
        <f>SUM(Q50:R59)+SUM(K50:K53)+SUM(I56:L59)+SUM(D50:E54)+SUM(D56:E59)</f>
        <v>790</v>
      </c>
      <c r="T48" t="s">
        <v>215</v>
      </c>
    </row>
    <row r="49" spans="1:20" s="23" customFormat="1">
      <c r="A49" s="236" t="s">
        <v>21</v>
      </c>
      <c r="B49" s="237"/>
      <c r="C49" s="237"/>
      <c r="D49" s="237" t="s">
        <v>22</v>
      </c>
      <c r="E49" s="237"/>
      <c r="F49" s="83"/>
      <c r="G49" s="266" t="s">
        <v>288</v>
      </c>
      <c r="H49" s="266"/>
      <c r="I49" s="266"/>
      <c r="J49" s="266"/>
      <c r="K49" s="117" t="s">
        <v>22</v>
      </c>
      <c r="M49" s="237" t="s">
        <v>24</v>
      </c>
      <c r="N49" s="237"/>
      <c r="O49" s="237"/>
      <c r="P49" s="237"/>
      <c r="Q49" s="237"/>
      <c r="R49" s="26" t="s">
        <v>22</v>
      </c>
      <c r="S49" s="44">
        <f>P45/2</f>
        <v>4000</v>
      </c>
      <c r="T49" s="23" t="s">
        <v>216</v>
      </c>
    </row>
    <row r="50" spans="1:20" s="23" customFormat="1" ht="14.1" customHeight="1">
      <c r="A50" s="24"/>
      <c r="B50" s="128" t="s">
        <v>129</v>
      </c>
      <c r="C50" s="128"/>
      <c r="D50" s="137"/>
      <c r="E50" s="137"/>
      <c r="F50" s="25"/>
      <c r="G50" s="81"/>
      <c r="H50" s="128" t="s">
        <v>149</v>
      </c>
      <c r="I50" s="128"/>
      <c r="J50" s="128"/>
      <c r="K50" s="29">
        <v>200</v>
      </c>
      <c r="M50" s="25"/>
      <c r="N50" s="238" t="s">
        <v>132</v>
      </c>
      <c r="O50" s="238"/>
      <c r="P50" s="238"/>
      <c r="Q50" s="234"/>
      <c r="R50" s="235"/>
    </row>
    <row r="51" spans="1:20" s="23" customFormat="1" ht="14.1" customHeight="1">
      <c r="A51" s="24"/>
      <c r="B51" s="128" t="s">
        <v>133</v>
      </c>
      <c r="C51" s="128"/>
      <c r="D51" s="137"/>
      <c r="E51" s="137"/>
      <c r="F51" s="25"/>
      <c r="G51" s="81"/>
      <c r="H51" s="8" t="s">
        <v>150</v>
      </c>
      <c r="I51" s="8"/>
      <c r="K51" s="29"/>
      <c r="M51" s="25"/>
      <c r="N51" s="238" t="s">
        <v>136</v>
      </c>
      <c r="O51" s="238"/>
      <c r="P51" s="238"/>
      <c r="Q51" s="234"/>
      <c r="R51" s="235"/>
    </row>
    <row r="52" spans="1:20" s="23" customFormat="1" ht="14.1" customHeight="1">
      <c r="A52" s="24"/>
      <c r="B52" s="128" t="s">
        <v>137</v>
      </c>
      <c r="C52" s="128"/>
      <c r="D52" s="137"/>
      <c r="E52" s="137"/>
      <c r="F52" s="25"/>
      <c r="G52" s="81"/>
      <c r="H52" s="8" t="s">
        <v>172</v>
      </c>
      <c r="I52" s="8"/>
      <c r="K52" s="29"/>
      <c r="M52" s="25"/>
      <c r="N52" s="238" t="s">
        <v>140</v>
      </c>
      <c r="O52" s="238"/>
      <c r="P52" s="238"/>
      <c r="Q52" s="234">
        <v>500</v>
      </c>
      <c r="R52" s="235"/>
    </row>
    <row r="53" spans="1:20" s="23" customFormat="1" ht="14.1" customHeight="1">
      <c r="A53" s="24"/>
      <c r="B53" s="128" t="s">
        <v>163</v>
      </c>
      <c r="C53" s="128"/>
      <c r="D53" s="137"/>
      <c r="E53" s="137"/>
      <c r="F53" s="8"/>
      <c r="G53" s="8"/>
      <c r="H53" s="8" t="s">
        <v>163</v>
      </c>
      <c r="I53" s="8"/>
      <c r="K53" s="42"/>
      <c r="M53" s="25"/>
      <c r="N53" s="238" t="s">
        <v>164</v>
      </c>
      <c r="O53" s="238"/>
      <c r="P53" s="238"/>
      <c r="Q53" s="234">
        <v>30</v>
      </c>
      <c r="R53" s="235"/>
    </row>
    <row r="54" spans="1:20" s="23" customFormat="1" ht="14.1" customHeight="1">
      <c r="A54" s="12"/>
      <c r="B54" s="8"/>
      <c r="C54" s="8"/>
      <c r="D54" s="8"/>
      <c r="E54" s="8"/>
      <c r="F54" s="8"/>
      <c r="G54" s="8"/>
      <c r="H54" s="8"/>
      <c r="I54" s="25"/>
      <c r="J54" s="138"/>
      <c r="K54" s="138"/>
      <c r="L54" s="25"/>
      <c r="M54" s="25"/>
      <c r="N54" s="238" t="s">
        <v>142</v>
      </c>
      <c r="O54" s="238"/>
      <c r="P54" s="238"/>
      <c r="Q54" s="234"/>
      <c r="R54" s="235"/>
    </row>
    <row r="55" spans="1:20" s="23" customFormat="1" ht="14.1" customHeight="1">
      <c r="A55" s="139" t="s">
        <v>25</v>
      </c>
      <c r="B55" s="136"/>
      <c r="C55" s="117"/>
      <c r="D55" s="136" t="s">
        <v>22</v>
      </c>
      <c r="E55" s="136"/>
      <c r="F55" s="118" t="s">
        <v>26</v>
      </c>
      <c r="G55" s="118"/>
      <c r="I55" s="136" t="s">
        <v>22</v>
      </c>
      <c r="J55" s="136"/>
      <c r="K55" s="136"/>
      <c r="L55" s="136"/>
      <c r="M55" s="25"/>
      <c r="N55" s="128" t="s">
        <v>143</v>
      </c>
      <c r="O55" s="128"/>
      <c r="P55" s="128"/>
      <c r="Q55" s="234"/>
      <c r="R55" s="235"/>
    </row>
    <row r="56" spans="1:20" s="23" customFormat="1" ht="14.1" customHeight="1">
      <c r="A56" s="24"/>
      <c r="B56" s="128" t="s">
        <v>129</v>
      </c>
      <c r="C56" s="128"/>
      <c r="D56" s="137"/>
      <c r="E56" s="137"/>
      <c r="F56" s="25"/>
      <c r="G56" s="128" t="s">
        <v>144</v>
      </c>
      <c r="H56" s="128"/>
      <c r="I56" s="258"/>
      <c r="J56" s="258"/>
      <c r="K56" s="258"/>
      <c r="L56" s="258"/>
      <c r="M56" s="25"/>
      <c r="N56" s="128" t="s">
        <v>165</v>
      </c>
      <c r="O56" s="128"/>
      <c r="P56" s="128"/>
      <c r="Q56" s="234"/>
      <c r="R56" s="235"/>
    </row>
    <row r="57" spans="1:20" s="23" customFormat="1" ht="14.1" customHeight="1">
      <c r="A57" s="24"/>
      <c r="B57" s="128" t="s">
        <v>137</v>
      </c>
      <c r="C57" s="128"/>
      <c r="D57" s="137"/>
      <c r="E57" s="137"/>
      <c r="F57" s="25"/>
      <c r="G57" s="128" t="s">
        <v>145</v>
      </c>
      <c r="H57" s="128"/>
      <c r="I57" s="258"/>
      <c r="J57" s="258"/>
      <c r="K57" s="258"/>
      <c r="L57" s="258"/>
      <c r="M57" s="25"/>
      <c r="N57" s="128" t="s">
        <v>289</v>
      </c>
      <c r="O57" s="128"/>
      <c r="P57" s="128"/>
      <c r="Q57" s="234"/>
      <c r="R57" s="235"/>
    </row>
    <row r="58" spans="1:20" s="23" customFormat="1" ht="14.1" customHeight="1">
      <c r="A58" s="24"/>
      <c r="B58" s="128" t="s">
        <v>147</v>
      </c>
      <c r="C58" s="128"/>
      <c r="D58" s="137"/>
      <c r="E58" s="137"/>
      <c r="F58" s="25"/>
      <c r="G58" s="128" t="s">
        <v>146</v>
      </c>
      <c r="H58" s="128"/>
      <c r="I58" s="258">
        <v>60</v>
      </c>
      <c r="J58" s="258"/>
      <c r="K58" s="258"/>
      <c r="L58" s="258"/>
      <c r="M58" s="25"/>
      <c r="N58" s="128" t="s">
        <v>163</v>
      </c>
      <c r="O58" s="128"/>
      <c r="P58" s="128"/>
      <c r="Q58" s="234"/>
      <c r="R58" s="235"/>
    </row>
    <row r="59" spans="1:20" s="23" customFormat="1" ht="14.1" customHeight="1">
      <c r="A59" s="24"/>
      <c r="B59" s="135" t="s">
        <v>148</v>
      </c>
      <c r="C59" s="135"/>
      <c r="D59" s="137"/>
      <c r="E59" s="137"/>
      <c r="F59" s="25"/>
      <c r="G59" s="128" t="s">
        <v>166</v>
      </c>
      <c r="H59" s="128"/>
      <c r="I59" s="258"/>
      <c r="J59" s="258"/>
      <c r="K59" s="258"/>
      <c r="L59" s="258"/>
      <c r="M59" s="8"/>
      <c r="N59" s="8"/>
      <c r="O59" s="8"/>
      <c r="P59" s="8"/>
      <c r="Q59" s="234"/>
      <c r="R59" s="23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7" t="s">
        <v>290</v>
      </c>
      <c r="B61" s="248"/>
      <c r="C61" s="248"/>
      <c r="D61" s="248"/>
      <c r="E61" s="248"/>
      <c r="F61" s="248"/>
      <c r="G61" s="248"/>
      <c r="H61" s="248"/>
      <c r="I61" s="248"/>
      <c r="J61" s="248"/>
      <c r="K61" s="248"/>
      <c r="L61" s="248"/>
      <c r="M61" s="248"/>
      <c r="N61" s="248"/>
      <c r="O61" s="248"/>
      <c r="P61" s="248"/>
      <c r="Q61" s="248"/>
      <c r="R61" s="249"/>
    </row>
    <row r="62" spans="1:20">
      <c r="A62" s="16" t="s">
        <v>27</v>
      </c>
      <c r="B62" s="120"/>
      <c r="C62" s="120"/>
      <c r="D62" s="121"/>
      <c r="E62" s="121"/>
      <c r="F62" s="125" t="s">
        <v>329</v>
      </c>
      <c r="G62" s="125"/>
      <c r="H62" s="125"/>
      <c r="I62" s="125"/>
      <c r="J62" s="121"/>
      <c r="K62" s="121"/>
      <c r="L62" s="121"/>
      <c r="M62" s="121"/>
      <c r="N62" s="121"/>
      <c r="O62" s="121"/>
      <c r="P62" s="121"/>
      <c r="Q62" s="121"/>
      <c r="R62" s="17"/>
    </row>
    <row r="63" spans="1:20" s="23" customFormat="1" ht="12.75" customHeight="1">
      <c r="A63" s="24"/>
      <c r="B63" s="245" t="s">
        <v>167</v>
      </c>
      <c r="C63" s="245"/>
      <c r="D63" s="245"/>
      <c r="E63" s="245"/>
      <c r="F63" s="126"/>
      <c r="G63" s="126"/>
      <c r="H63" s="126"/>
      <c r="I63" s="126"/>
      <c r="J63" s="25"/>
      <c r="K63" s="246" t="s">
        <v>168</v>
      </c>
      <c r="L63" s="246"/>
      <c r="M63" s="246"/>
      <c r="N63" s="250"/>
      <c r="O63" s="250"/>
      <c r="P63" s="250"/>
      <c r="Q63" s="102"/>
      <c r="R63" s="122"/>
    </row>
    <row r="64" spans="1:20" s="23" customFormat="1" ht="12.75" customHeight="1">
      <c r="A64" s="24"/>
      <c r="B64" s="135" t="s">
        <v>169</v>
      </c>
      <c r="C64" s="135"/>
      <c r="D64" s="135"/>
      <c r="E64" s="135"/>
      <c r="F64" s="250"/>
      <c r="G64" s="250"/>
      <c r="H64" s="250"/>
      <c r="I64" s="250"/>
      <c r="J64" s="25"/>
      <c r="K64" s="135" t="s">
        <v>170</v>
      </c>
      <c r="L64" s="135"/>
      <c r="M64" s="135"/>
      <c r="N64" s="251"/>
      <c r="O64" s="251"/>
      <c r="P64" s="251"/>
      <c r="Q64" s="102"/>
      <c r="R64" s="122"/>
    </row>
    <row r="65" spans="1:18" s="23" customFormat="1" ht="12.75" customHeight="1">
      <c r="A65" s="24"/>
      <c r="B65" s="135" t="s">
        <v>171</v>
      </c>
      <c r="C65" s="135"/>
      <c r="D65" s="135"/>
      <c r="E65" s="135"/>
      <c r="F65" s="251"/>
      <c r="G65" s="251"/>
      <c r="H65" s="251"/>
      <c r="I65" s="251"/>
      <c r="J65" s="25"/>
      <c r="K65" s="135" t="s">
        <v>159</v>
      </c>
      <c r="L65" s="135"/>
      <c r="M65" s="135"/>
      <c r="N65" s="251" t="s">
        <v>321</v>
      </c>
      <c r="O65" s="251"/>
      <c r="P65" s="251"/>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9"/>
      <c r="E67" s="239"/>
      <c r="F67" s="239"/>
      <c r="G67" s="239"/>
      <c r="H67" s="85"/>
      <c r="I67" s="85"/>
      <c r="J67" s="85"/>
      <c r="K67" s="85"/>
      <c r="L67" s="85"/>
      <c r="M67" s="123"/>
      <c r="N67" s="123"/>
      <c r="O67" s="123"/>
      <c r="P67" s="123"/>
      <c r="Q67" s="123"/>
      <c r="R67" s="18"/>
    </row>
    <row r="68" spans="1:18" ht="15.75">
      <c r="A68" s="13" t="s">
        <v>302</v>
      </c>
      <c r="B68" s="85"/>
      <c r="C68" s="252" t="str">
        <f>IF(G6=0,"",G6)</f>
        <v>JONALYN BALLESTEROS</v>
      </c>
      <c r="D68" s="253"/>
      <c r="E68" s="253"/>
      <c r="F68" s="253"/>
      <c r="G68" s="253"/>
      <c r="H68" s="243" t="s">
        <v>303</v>
      </c>
      <c r="I68" s="243"/>
      <c r="J68" s="243"/>
      <c r="K68" s="243"/>
      <c r="L68" s="243"/>
      <c r="M68" s="243"/>
      <c r="N68" s="243"/>
      <c r="O68" s="243"/>
      <c r="P68" s="243"/>
      <c r="Q68" s="123"/>
      <c r="R68" s="18"/>
    </row>
    <row r="69" spans="1:18" ht="32.25" customHeight="1">
      <c r="A69" s="254" t="s">
        <v>304</v>
      </c>
      <c r="B69" s="255"/>
      <c r="C69" s="255"/>
      <c r="D69" s="255"/>
      <c r="E69" s="255"/>
      <c r="F69" s="255"/>
      <c r="G69" s="255"/>
      <c r="H69" s="255"/>
      <c r="I69" s="255"/>
      <c r="J69" s="255"/>
      <c r="K69" s="255"/>
      <c r="L69" s="255"/>
      <c r="M69" s="255"/>
      <c r="N69" s="255"/>
      <c r="O69" s="255"/>
      <c r="P69" s="255"/>
      <c r="Q69" s="123"/>
      <c r="R69" s="18"/>
    </row>
    <row r="70" spans="1:18" ht="39" customHeight="1">
      <c r="A70" s="13"/>
      <c r="B70" s="85"/>
      <c r="C70" s="85"/>
      <c r="D70" s="85"/>
      <c r="E70" s="85"/>
      <c r="F70" s="244"/>
      <c r="G70" s="244"/>
      <c r="H70" s="244"/>
      <c r="I70" s="244"/>
      <c r="J70" s="244"/>
      <c r="K70" s="244"/>
      <c r="L70" s="244"/>
      <c r="M70" s="85"/>
      <c r="N70" s="85"/>
      <c r="O70" s="85"/>
      <c r="P70" s="85"/>
      <c r="Q70" s="123"/>
      <c r="R70" s="18"/>
    </row>
    <row r="71" spans="1:18">
      <c r="A71" s="242" t="s">
        <v>292</v>
      </c>
      <c r="B71" s="243"/>
      <c r="C71" s="243"/>
      <c r="D71" s="243"/>
      <c r="E71" s="243"/>
      <c r="F71" s="243"/>
      <c r="G71" s="243"/>
      <c r="H71" s="243"/>
      <c r="I71" s="243"/>
      <c r="J71" s="243"/>
      <c r="K71" s="243"/>
      <c r="L71" s="243"/>
      <c r="M71" s="243"/>
      <c r="N71" s="243"/>
      <c r="O71" s="243"/>
      <c r="P71" s="243"/>
      <c r="Q71" s="256" t="s">
        <v>298</v>
      </c>
      <c r="R71" s="257"/>
    </row>
    <row r="72" spans="1:18" ht="1.5" customHeight="1" thickBot="1">
      <c r="A72" s="13"/>
      <c r="B72" s="85"/>
      <c r="C72" s="85"/>
      <c r="D72" s="85"/>
      <c r="E72" s="85"/>
      <c r="F72" s="85"/>
      <c r="G72" s="85"/>
      <c r="H72" s="85"/>
      <c r="I72" s="85"/>
      <c r="J72" s="85"/>
      <c r="K72" s="85"/>
      <c r="L72" s="115"/>
      <c r="M72" s="85"/>
      <c r="N72" s="85"/>
      <c r="O72" s="85"/>
      <c r="P72" s="85"/>
      <c r="Q72" s="240"/>
      <c r="R72" s="241"/>
    </row>
    <row r="73" spans="1:18" ht="12" customHeight="1" thickBot="1">
      <c r="A73" s="147" t="s">
        <v>291</v>
      </c>
      <c r="B73" s="148"/>
      <c r="C73" s="148"/>
      <c r="D73" s="148"/>
      <c r="E73" s="148"/>
      <c r="F73" s="148"/>
      <c r="G73" s="148"/>
      <c r="H73" s="148"/>
      <c r="I73" s="148"/>
      <c r="J73" s="148"/>
      <c r="K73" s="148"/>
      <c r="L73" s="148"/>
      <c r="M73" s="148"/>
      <c r="N73" s="148"/>
      <c r="O73" s="148"/>
      <c r="P73" s="148"/>
      <c r="Q73" s="148"/>
      <c r="R73" s="149"/>
    </row>
    <row r="74" spans="1:18">
      <c r="A74" s="214" t="s">
        <v>330</v>
      </c>
      <c r="B74" s="215"/>
      <c r="C74" s="215"/>
      <c r="D74" s="215"/>
      <c r="E74" s="215"/>
      <c r="F74" s="215"/>
      <c r="G74" s="215"/>
      <c r="H74" s="215"/>
      <c r="I74" s="215"/>
      <c r="J74" s="215"/>
      <c r="K74" s="215"/>
      <c r="L74" s="215"/>
      <c r="M74" s="215"/>
      <c r="N74" s="215"/>
      <c r="O74" s="215"/>
      <c r="P74" s="215"/>
      <c r="Q74" s="215"/>
      <c r="R74" s="216"/>
    </row>
    <row r="75" spans="1:18" ht="15" customHeight="1">
      <c r="A75" s="217"/>
      <c r="B75" s="218"/>
      <c r="C75" s="218"/>
      <c r="D75" s="218"/>
      <c r="E75" s="218"/>
      <c r="F75" s="218"/>
      <c r="G75" s="218"/>
      <c r="H75" s="218"/>
      <c r="I75" s="218"/>
      <c r="J75" s="218"/>
      <c r="K75" s="218"/>
      <c r="L75" s="218"/>
      <c r="M75" s="218"/>
      <c r="N75" s="218"/>
      <c r="O75" s="218"/>
      <c r="P75" s="218"/>
      <c r="Q75" s="218"/>
      <c r="R75" s="219"/>
    </row>
    <row r="76" spans="1:18">
      <c r="A76" s="217"/>
      <c r="B76" s="218"/>
      <c r="C76" s="218"/>
      <c r="D76" s="218"/>
      <c r="E76" s="218"/>
      <c r="F76" s="218"/>
      <c r="G76" s="218"/>
      <c r="H76" s="218"/>
      <c r="I76" s="218"/>
      <c r="J76" s="218"/>
      <c r="K76" s="218"/>
      <c r="L76" s="218"/>
      <c r="M76" s="218"/>
      <c r="N76" s="218"/>
      <c r="O76" s="218"/>
      <c r="P76" s="218"/>
      <c r="Q76" s="218"/>
      <c r="R76" s="219"/>
    </row>
    <row r="77" spans="1:18" ht="50.25" customHeight="1" thickBot="1">
      <c r="A77" s="220"/>
      <c r="B77" s="221"/>
      <c r="C77" s="221"/>
      <c r="D77" s="221"/>
      <c r="E77" s="221"/>
      <c r="F77" s="221"/>
      <c r="G77" s="221"/>
      <c r="H77" s="221"/>
      <c r="I77" s="221"/>
      <c r="J77" s="221"/>
      <c r="K77" s="221"/>
      <c r="L77" s="221"/>
      <c r="M77" s="221"/>
      <c r="N77" s="221"/>
      <c r="O77" s="221"/>
      <c r="P77" s="221"/>
      <c r="Q77" s="221"/>
      <c r="R77" s="222"/>
    </row>
    <row r="78" spans="1:18" ht="12" customHeight="1" thickBot="1">
      <c r="A78" s="147" t="s">
        <v>293</v>
      </c>
      <c r="B78" s="148"/>
      <c r="C78" s="148"/>
      <c r="D78" s="148"/>
      <c r="E78" s="148"/>
      <c r="F78" s="148"/>
      <c r="G78" s="148"/>
      <c r="H78" s="148"/>
      <c r="I78" s="148"/>
      <c r="J78" s="148"/>
      <c r="K78" s="148"/>
      <c r="L78" s="148"/>
      <c r="M78" s="148"/>
      <c r="N78" s="148"/>
      <c r="O78" s="148"/>
      <c r="P78" s="148"/>
      <c r="Q78" s="148"/>
      <c r="R78" s="149"/>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307</v>
      </c>
      <c r="Q79" s="207"/>
      <c r="R79" s="208"/>
    </row>
    <row r="80" spans="1:18" ht="15.75" customHeight="1">
      <c r="A80" s="86">
        <v>1</v>
      </c>
      <c r="B80" s="224" t="s">
        <v>320</v>
      </c>
      <c r="C80" s="224"/>
      <c r="D80" s="224"/>
      <c r="E80" s="224"/>
      <c r="F80" s="224"/>
      <c r="G80" s="224"/>
      <c r="H80" s="224"/>
      <c r="I80" s="224">
        <v>340.4</v>
      </c>
      <c r="J80" s="224"/>
      <c r="K80" s="224"/>
      <c r="L80" s="224"/>
      <c r="M80" s="224" t="s">
        <v>331</v>
      </c>
      <c r="N80" s="224"/>
      <c r="O80" s="224"/>
      <c r="P80" s="212" t="s">
        <v>332</v>
      </c>
      <c r="Q80" s="212"/>
      <c r="R80" s="213"/>
    </row>
    <row r="81" spans="1:18" ht="15.75" customHeight="1">
      <c r="A81" s="86">
        <v>2</v>
      </c>
      <c r="B81" s="223"/>
      <c r="C81" s="223"/>
      <c r="D81" s="223"/>
      <c r="E81" s="223"/>
      <c r="F81" s="223"/>
      <c r="G81" s="223"/>
      <c r="H81" s="223"/>
      <c r="I81" s="223"/>
      <c r="J81" s="223"/>
      <c r="K81" s="223"/>
      <c r="L81" s="223"/>
      <c r="M81" s="223"/>
      <c r="N81" s="223"/>
      <c r="O81" s="223"/>
      <c r="P81" s="225"/>
      <c r="Q81" s="225"/>
      <c r="R81" s="226"/>
    </row>
    <row r="82" spans="1:18" ht="15.75" customHeight="1">
      <c r="A82" s="86">
        <v>3</v>
      </c>
      <c r="B82" s="223"/>
      <c r="C82" s="223"/>
      <c r="D82" s="223"/>
      <c r="E82" s="223"/>
      <c r="F82" s="223"/>
      <c r="G82" s="223"/>
      <c r="H82" s="223"/>
      <c r="I82" s="223"/>
      <c r="J82" s="223"/>
      <c r="K82" s="223"/>
      <c r="L82" s="223"/>
      <c r="M82" s="223"/>
      <c r="N82" s="223"/>
      <c r="O82" s="223"/>
      <c r="P82" s="225"/>
      <c r="Q82" s="225"/>
      <c r="R82" s="226"/>
    </row>
    <row r="83" spans="1:18" ht="15.75" customHeight="1">
      <c r="A83" s="86">
        <v>4</v>
      </c>
      <c r="B83" s="223"/>
      <c r="C83" s="223"/>
      <c r="D83" s="223"/>
      <c r="E83" s="223"/>
      <c r="F83" s="223"/>
      <c r="G83" s="223"/>
      <c r="H83" s="223"/>
      <c r="I83" s="223"/>
      <c r="J83" s="223"/>
      <c r="K83" s="223"/>
      <c r="L83" s="223"/>
      <c r="M83" s="223"/>
      <c r="N83" s="223"/>
      <c r="O83" s="223"/>
      <c r="P83" s="225"/>
      <c r="Q83" s="225"/>
      <c r="R83" s="226"/>
    </row>
    <row r="84" spans="1:18" ht="15.75" customHeight="1">
      <c r="A84" s="86">
        <v>5</v>
      </c>
      <c r="B84" s="223"/>
      <c r="C84" s="223"/>
      <c r="D84" s="223"/>
      <c r="E84" s="223"/>
      <c r="F84" s="223"/>
      <c r="G84" s="223"/>
      <c r="H84" s="223"/>
      <c r="I84" s="223"/>
      <c r="J84" s="223"/>
      <c r="K84" s="223"/>
      <c r="L84" s="223"/>
      <c r="M84" s="223"/>
      <c r="N84" s="223"/>
      <c r="O84" s="223"/>
      <c r="P84" s="225"/>
      <c r="Q84" s="225"/>
      <c r="R84" s="226"/>
    </row>
    <row r="85" spans="1:18" ht="3" customHeight="1">
      <c r="A85" s="13"/>
      <c r="B85" s="85"/>
      <c r="C85" s="85"/>
      <c r="D85" s="239"/>
      <c r="E85" s="239"/>
      <c r="F85" s="239"/>
      <c r="G85" s="239"/>
      <c r="H85" s="85"/>
      <c r="I85" s="85"/>
      <c r="J85" s="85"/>
      <c r="K85" s="85"/>
      <c r="L85" s="85"/>
      <c r="M85" s="123"/>
      <c r="N85" s="123"/>
      <c r="O85" s="123"/>
      <c r="P85" s="123"/>
      <c r="Q85" s="123"/>
      <c r="R85" s="18"/>
    </row>
    <row r="86" spans="1:18">
      <c r="A86" s="270" t="s">
        <v>30</v>
      </c>
      <c r="B86" s="271"/>
      <c r="C86" s="271"/>
      <c r="D86" s="85"/>
      <c r="E86" s="85"/>
      <c r="F86" s="85"/>
      <c r="G86" s="85"/>
      <c r="H86" s="85"/>
      <c r="I86" s="85"/>
      <c r="J86" s="85"/>
      <c r="K86" s="271" t="s">
        <v>296</v>
      </c>
      <c r="L86" s="271"/>
      <c r="M86" s="271"/>
      <c r="N86" s="85"/>
      <c r="O86" s="85"/>
      <c r="P86" s="85"/>
      <c r="Q86" s="85"/>
      <c r="R86" s="14"/>
    </row>
    <row r="87" spans="1:18" ht="12" customHeight="1">
      <c r="A87" s="270"/>
      <c r="B87" s="271"/>
      <c r="C87" s="271"/>
      <c r="D87" s="275" t="s">
        <v>334</v>
      </c>
      <c r="E87" s="276"/>
      <c r="F87" s="276"/>
      <c r="G87" s="276"/>
      <c r="H87" s="276"/>
      <c r="I87" s="276"/>
      <c r="J87" s="276"/>
      <c r="K87" s="271"/>
      <c r="L87" s="271"/>
      <c r="M87" s="271"/>
      <c r="N87" s="277" t="s">
        <v>333</v>
      </c>
      <c r="O87" s="278"/>
      <c r="P87" s="278"/>
      <c r="Q87" s="278"/>
      <c r="R87" s="279"/>
    </row>
    <row r="88" spans="1:18" ht="12" customHeight="1" thickBot="1">
      <c r="A88" s="272"/>
      <c r="B88" s="273"/>
      <c r="C88" s="273"/>
      <c r="D88" s="274" t="s">
        <v>305</v>
      </c>
      <c r="E88" s="274"/>
      <c r="F88" s="274"/>
      <c r="G88" s="274"/>
      <c r="H88" s="274"/>
      <c r="I88" s="274"/>
      <c r="J88" s="274"/>
      <c r="K88" s="273"/>
      <c r="L88" s="273"/>
      <c r="M88" s="273"/>
      <c r="N88" s="280" t="s">
        <v>306</v>
      </c>
      <c r="O88" s="281"/>
      <c r="P88" s="281"/>
      <c r="Q88" s="281"/>
      <c r="R88" s="28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7:L57"/>
    <mergeCell ref="G59:H59"/>
    <mergeCell ref="D56:E56"/>
    <mergeCell ref="D57:E57"/>
    <mergeCell ref="I56:L56"/>
    <mergeCell ref="I46:L46"/>
    <mergeCell ref="P45:R45"/>
    <mergeCell ref="A45:G45"/>
    <mergeCell ref="I45:L45"/>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I58:L58"/>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44:G44"/>
    <mergeCell ref="I44:L44"/>
    <mergeCell ref="P40:Q40"/>
    <mergeCell ref="I41:J41"/>
    <mergeCell ref="M41:O41"/>
    <mergeCell ref="I42:J42"/>
    <mergeCell ref="M42:O42"/>
    <mergeCell ref="P42:Q42"/>
    <mergeCell ref="A41:H41"/>
    <mergeCell ref="A42:H42"/>
    <mergeCell ref="A40:H40"/>
    <mergeCell ref="P31:Q31"/>
    <mergeCell ref="D24:J24"/>
    <mergeCell ref="L21:M22"/>
    <mergeCell ref="I37:J37"/>
    <mergeCell ref="M37:O37"/>
    <mergeCell ref="P37:Q37"/>
    <mergeCell ref="I38:J38"/>
    <mergeCell ref="M38:O38"/>
    <mergeCell ref="I34:J34"/>
    <mergeCell ref="M34:O34"/>
    <mergeCell ref="P34:Q34"/>
    <mergeCell ref="A33:H33"/>
    <mergeCell ref="A34:H34"/>
    <mergeCell ref="A35:H35"/>
    <mergeCell ref="A36:H36"/>
    <mergeCell ref="A37:H37"/>
    <mergeCell ref="A38:H38"/>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r:id="rId13">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4"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4" name="CheckBox5"/>
      </mc:Fallback>
    </mc:AlternateContent>
    <mc:AlternateContent xmlns:mc="http://schemas.openxmlformats.org/markup-compatibility/2006">
      <mc:Choice Requires="x14">
        <control shapeId="6286" r:id="rId15" name="CheckBox6">
          <controlPr defaultSize="0" autoLine="0" r:id="rId10">
            <anchor moveWithCells="1">
              <from>
                <xdr:col>14</xdr:col>
                <xdr:colOff>47625</xdr:colOff>
                <xdr:row>20</xdr:row>
                <xdr:rowOff>133350</xdr:rowOff>
              </from>
              <to>
                <xdr:col>14</xdr:col>
                <xdr:colOff>209550</xdr:colOff>
                <xdr:row>21</xdr:row>
                <xdr:rowOff>85725</xdr:rowOff>
              </to>
            </anchor>
          </controlPr>
        </control>
      </mc:Choice>
      <mc:Fallback>
        <control shapeId="6286" r:id="rId15" name="CheckBox6"/>
      </mc:Fallback>
    </mc:AlternateContent>
    <mc:AlternateContent xmlns:mc="http://schemas.openxmlformats.org/markup-compatibility/2006">
      <mc:Choice Requires="x14">
        <control shapeId="6288" r:id="rId16" name="CheckBox8">
          <controlPr defaultSize="0" autoLine="0" r:id="rId10">
            <anchor moveWithCells="1">
              <from>
                <xdr:col>8</xdr:col>
                <xdr:colOff>57150</xdr:colOff>
                <xdr:row>20</xdr:row>
                <xdr:rowOff>133350</xdr:rowOff>
              </from>
              <to>
                <xdr:col>8</xdr:col>
                <xdr:colOff>219075</xdr:colOff>
                <xdr:row>21</xdr:row>
                <xdr:rowOff>85725</xdr:rowOff>
              </to>
            </anchor>
          </controlPr>
        </control>
      </mc:Choice>
      <mc:Fallback>
        <control shapeId="6288" r:id="rId16" name="CheckBox8"/>
      </mc:Fallback>
    </mc:AlternateContent>
    <mc:AlternateContent xmlns:mc="http://schemas.openxmlformats.org/markup-compatibility/2006">
      <mc:Choice Requires="x14">
        <control shapeId="6291" r:id="rId17" name="CheckBox11">
          <controlPr defaultSize="0" autoLine="0" r:id="rId13">
            <anchor moveWithCells="1">
              <from>
                <xdr:col>11</xdr:col>
                <xdr:colOff>142875</xdr:colOff>
                <xdr:row>20</xdr:row>
                <xdr:rowOff>123825</xdr:rowOff>
              </from>
              <to>
                <xdr:col>11</xdr:col>
                <xdr:colOff>304800</xdr:colOff>
                <xdr:row>21</xdr:row>
                <xdr:rowOff>76200</xdr:rowOff>
              </to>
            </anchor>
          </controlPr>
        </control>
      </mc:Choice>
      <mc:Fallback>
        <control shapeId="6291" r:id="rId17"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95250</xdr:colOff>
                <xdr:row>20</xdr:row>
                <xdr:rowOff>123825</xdr:rowOff>
              </from>
              <to>
                <xdr:col>17</xdr:col>
                <xdr:colOff>9525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c r="A3" s="379">
        <f>'UNIFIED INTAKE'!F5</f>
        <v>45399</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71595</v>
      </c>
      <c r="AK3" s="367"/>
      <c r="AL3" s="367"/>
      <c r="AM3" s="367"/>
      <c r="AN3" s="367"/>
      <c r="AO3" s="367"/>
      <c r="AP3" s="367"/>
      <c r="AQ3" s="367"/>
      <c r="AR3" s="368"/>
      <c r="AS3" s="385" t="s">
        <v>154</v>
      </c>
      <c r="AT3" s="386"/>
      <c r="AU3" s="386"/>
      <c r="AV3" s="386"/>
      <c r="AW3" s="386"/>
      <c r="AX3" s="386"/>
      <c r="AY3" s="386"/>
      <c r="AZ3" s="386"/>
      <c r="BA3" s="386"/>
      <c r="BB3" s="387"/>
    </row>
    <row r="4" spans="1:54" ht="15.75" customHeight="1">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c r="A8" s="391" t="str">
        <f>IF('UNIFIED INTAKE'!G6=0,"",'UNIFIED INTAKE'!G6)</f>
        <v>JONALYN BALLESTEROS</v>
      </c>
      <c r="B8" s="392"/>
      <c r="C8" s="392"/>
      <c r="D8" s="392"/>
      <c r="E8" s="392"/>
      <c r="F8" s="392"/>
      <c r="G8" s="392"/>
      <c r="H8" s="392"/>
      <c r="I8" s="393"/>
      <c r="J8" s="391" t="str">
        <f>IF('UNIFIED INTAKE'!Q6=0,"",'UNIFIED INTAKE'!Q6)</f>
        <v>DAUGHTER</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9630163957</v>
      </c>
      <c r="AQ8" s="514"/>
      <c r="AR8" s="514"/>
      <c r="AS8" s="514"/>
      <c r="AT8" s="514"/>
      <c r="AU8" s="514"/>
      <c r="AV8" s="514"/>
      <c r="AW8" s="514"/>
      <c r="AX8" s="514"/>
      <c r="AY8" s="514"/>
      <c r="AZ8" s="514"/>
      <c r="BA8" s="514"/>
      <c r="BB8" s="515"/>
    </row>
    <row r="9" spans="1:54" ht="11.25" customHeight="1">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 ca="1">'UNIFIED INTAKE'!G12</f>
        <v>54</v>
      </c>
      <c r="AI12" s="367"/>
      <c r="AJ12" s="368"/>
      <c r="AK12" s="369" t="str">
        <f>IF('UNIFIED INTAKE'!R10=0,"",'UNIFIED INTAKE'!R10)</f>
        <v>FEMALE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c r="A13" s="475" t="str">
        <f>IF('UNIFIED INTAKE'!D10=0,"",'UNIFIED INTAKE'!D10)</f>
        <v>BALLESTEROS, MARILYN JUEGO</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c r="A15" s="472">
        <f>'UNIFIED INTAKE'!A12:D12</f>
        <v>25525</v>
      </c>
      <c r="B15" s="473"/>
      <c r="C15" s="474"/>
      <c r="D15" s="475" t="str">
        <f>IF('UNIFIED INTAKE'!M12=0,"",'UNIFIED INTAKE'!M12)</f>
        <v>CANAMAN, CAM SUR</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ROMAN CATHOLIC</v>
      </c>
      <c r="AU15" s="470"/>
      <c r="AV15" s="470"/>
      <c r="AW15" s="470"/>
      <c r="AX15" s="470"/>
      <c r="AY15" s="470"/>
      <c r="AZ15" s="470"/>
      <c r="BA15" s="470"/>
      <c r="BB15" s="471"/>
    </row>
    <row r="16" spans="1:54" ht="11.25" customHeight="1">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c r="A17" s="541" t="str">
        <f>IF('UNIFIED INTAKE'!E14=0,"",'UNIFIED INTAKE'!E14)</f>
        <v>CASTILLO, CABUSAO, CAM SUR</v>
      </c>
      <c r="B17" s="542"/>
      <c r="C17" s="542"/>
      <c r="D17" s="542"/>
      <c r="E17" s="542"/>
      <c r="F17" s="542"/>
      <c r="G17" s="542"/>
      <c r="H17" s="542"/>
      <c r="I17" s="542"/>
      <c r="J17" s="542"/>
      <c r="K17" s="542"/>
      <c r="L17" s="542"/>
      <c r="M17" s="543"/>
      <c r="N17" s="541" t="str">
        <f>IF('UNIFIED INTAKE'!E16=0,"",'UNIFIED INTAKE'!E16)</f>
        <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c r="A20" s="534"/>
      <c r="B20" s="534"/>
      <c r="C20" s="534" t="str">
        <f>IF('UNIFIED INTAKE'!D24=0,"",'UNIFIED INTAKE'!D24)</f>
        <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c r="A26" s="329" t="str">
        <f>IF('UNIFIED INTAKE'!A31=0,"",'UNIFIED INTAKE'!A31)</f>
        <v>PAMESA, EDUARDO</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CL</v>
      </c>
      <c r="P26" s="333"/>
      <c r="Q26" s="333"/>
      <c r="R26" s="333"/>
      <c r="S26" s="334"/>
      <c r="T26" s="332" t="str">
        <f>IF('UNIFIED INTAKE'!L31=0,"",'UNIFIED INTAKE'!L31)</f>
        <v>CL PARTNER</v>
      </c>
      <c r="U26" s="333"/>
      <c r="V26" s="333"/>
      <c r="W26" s="333"/>
      <c r="X26" s="333"/>
      <c r="Y26" s="333"/>
      <c r="Z26" s="333"/>
      <c r="AA26" s="334"/>
      <c r="AB26" s="332" t="str">
        <f>IF('UNIFIED INTAKE'!M31=0,"",'UNIFIED INTAKE'!M31)</f>
        <v>HS GRAD</v>
      </c>
      <c r="AC26" s="333"/>
      <c r="AD26" s="333"/>
      <c r="AE26" s="333"/>
      <c r="AF26" s="333"/>
      <c r="AG26" s="333"/>
      <c r="AH26" s="333"/>
      <c r="AI26" s="334"/>
      <c r="AJ26" s="332" t="str">
        <f>IF('UNIFIED INTAKE'!P31=0,"",'UNIFIED INTAKE'!P31)</f>
        <v>FARM LABORER</v>
      </c>
      <c r="AK26" s="333"/>
      <c r="AL26" s="333"/>
      <c r="AM26" s="333"/>
      <c r="AN26" s="333"/>
      <c r="AO26" s="333"/>
      <c r="AP26" s="333"/>
      <c r="AQ26" s="334"/>
      <c r="AR26" s="335">
        <f>IF('UNIFIED INTAKE'!R31=0,"",'UNIFIED INTAKE'!R31)</f>
        <v>3000</v>
      </c>
      <c r="AS26" s="336"/>
      <c r="AT26" s="336"/>
      <c r="AU26" s="336"/>
      <c r="AV26" s="336"/>
      <c r="AW26" s="336"/>
      <c r="AX26" s="336"/>
      <c r="AY26" s="336"/>
      <c r="AZ26" s="336"/>
      <c r="BA26" s="336"/>
      <c r="BB26" s="337"/>
    </row>
    <row r="27" spans="1:84">
      <c r="A27" s="329" t="str">
        <f>IF('UNIFIED INTAKE'!A32=0,"",'UNIFIED INTAKE'!A32)</f>
        <v>PAMESA, ANGELO</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S</v>
      </c>
      <c r="P27" s="333"/>
      <c r="Q27" s="333"/>
      <c r="R27" s="333"/>
      <c r="S27" s="334"/>
      <c r="T27" s="332" t="str">
        <f>IF('UNIFIED INTAKE'!L32=0,"",'UNIFIED INTAKE'!L32)</f>
        <v>SON</v>
      </c>
      <c r="U27" s="333"/>
      <c r="V27" s="333"/>
      <c r="W27" s="333"/>
      <c r="X27" s="333"/>
      <c r="Y27" s="333"/>
      <c r="Z27" s="333"/>
      <c r="AA27" s="334"/>
      <c r="AB27" s="332" t="str">
        <f>IF('UNIFIED INTAKE'!M32=0,"",'UNIFIED INTAKE'!M32)</f>
        <v>HS GRAD</v>
      </c>
      <c r="AC27" s="333"/>
      <c r="AD27" s="333"/>
      <c r="AE27" s="333"/>
      <c r="AF27" s="333"/>
      <c r="AG27" s="333"/>
      <c r="AH27" s="333"/>
      <c r="AI27" s="334"/>
      <c r="AJ27" s="332" t="str">
        <f>IF('UNIFIED INTAKE'!P32=0,"",'UNIFIED INTAKE'!P32)</f>
        <v>NONE-CVD</v>
      </c>
      <c r="AK27" s="333"/>
      <c r="AL27" s="333"/>
      <c r="AM27" s="333"/>
      <c r="AN27" s="333"/>
      <c r="AO27" s="333"/>
      <c r="AP27" s="333"/>
      <c r="AQ27" s="334"/>
      <c r="AR27" s="335" t="str">
        <f>IF('UNIFIED INTAKE'!R32=0,"",'UNIFIED INTAKE'!R32)</f>
        <v/>
      </c>
      <c r="AS27" s="336"/>
      <c r="AT27" s="336"/>
      <c r="AU27" s="336"/>
      <c r="AV27" s="336"/>
      <c r="AW27" s="336"/>
      <c r="AX27" s="336"/>
      <c r="AY27" s="336"/>
      <c r="AZ27" s="336"/>
      <c r="BA27" s="336"/>
      <c r="BB27" s="337"/>
    </row>
    <row r="28" spans="1:84">
      <c r="A28" s="329" t="str">
        <f>IF('UNIFIED INTAKE'!A33=0,"",'UNIFIED INTAKE'!A33)</f>
        <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
      </c>
      <c r="P28" s="333"/>
      <c r="Q28" s="333"/>
      <c r="R28" s="333"/>
      <c r="S28" s="334"/>
      <c r="T28" s="332" t="str">
        <f>IF('UNIFIED INTAKE'!L33=0,"",'UNIFIED INTAKE'!L33)</f>
        <v/>
      </c>
      <c r="U28" s="333"/>
      <c r="V28" s="333"/>
      <c r="W28" s="333"/>
      <c r="X28" s="333"/>
      <c r="Y28" s="333"/>
      <c r="Z28" s="333"/>
      <c r="AA28" s="334"/>
      <c r="AB28" s="332" t="str">
        <f>IF('UNIFIED INTAKE'!M33=0,"",'UNIFIED INTAKE'!M33)</f>
        <v/>
      </c>
      <c r="AC28" s="333"/>
      <c r="AD28" s="333"/>
      <c r="AE28" s="333"/>
      <c r="AF28" s="333"/>
      <c r="AG28" s="333"/>
      <c r="AH28" s="333"/>
      <c r="AI28" s="334"/>
      <c r="AJ28" s="332" t="str">
        <f>IF('UNIFIED INTAKE'!P33=0,"",'UNIFIED INTAKE'!P33)</f>
        <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c r="A29" s="329" t="str">
        <f>IF('UNIFIED INTAKE'!A34=0,"",'UNIFIED INTAKE'!A34)</f>
        <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c>
      <c r="P29" s="333"/>
      <c r="Q29" s="333"/>
      <c r="R29" s="333"/>
      <c r="S29" s="334"/>
      <c r="T29" s="332" t="str">
        <f>IF('UNIFIED INTAKE'!L34=0,"",'UNIFIED INTAKE'!L34)</f>
        <v/>
      </c>
      <c r="U29" s="333"/>
      <c r="V29" s="333"/>
      <c r="W29" s="333"/>
      <c r="X29" s="333"/>
      <c r="Y29" s="333"/>
      <c r="Z29" s="333"/>
      <c r="AA29" s="334"/>
      <c r="AB29" s="332" t="str">
        <f>IF('UNIFIED INTAKE'!M34=0,"",'UNIFIED INTAKE'!M34)</f>
        <v/>
      </c>
      <c r="AC29" s="333"/>
      <c r="AD29" s="333"/>
      <c r="AE29" s="333"/>
      <c r="AF29" s="333"/>
      <c r="AG29" s="333"/>
      <c r="AH29" s="333"/>
      <c r="AI29" s="334"/>
      <c r="AJ29" s="332" t="str">
        <f>IF('UNIFIED INTAKE'!P34=0,"",'UNIFIED INTAKE'!P34)</f>
        <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c r="A37" s="398" t="str">
        <f>IF('UNIFIED INTAKE'!A44=0,"",'UNIFIED INTAKE'!A44)</f>
        <v/>
      </c>
      <c r="B37" s="399"/>
      <c r="C37" s="399"/>
      <c r="D37" s="399"/>
      <c r="E37" s="399"/>
      <c r="F37" s="399"/>
      <c r="G37" s="399"/>
      <c r="H37" s="39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8000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c r="A38" s="398" t="str">
        <f>IF('UNIFIED INTAKE'!A45=0,"",'UNIFIED INTAKE'!A45)</f>
        <v>SSS PENSION</v>
      </c>
      <c r="B38" s="399"/>
      <c r="C38" s="399"/>
      <c r="D38" s="399"/>
      <c r="E38" s="399"/>
      <c r="F38" s="399"/>
      <c r="G38" s="399"/>
      <c r="H38" s="399"/>
      <c r="I38" s="397">
        <f>IF('UNIFIED INTAKE'!I45=0,"",'UNIFIED INTAKE'!I45)</f>
        <v>5000</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c r="A39" s="398" t="str">
        <f>IF('UNIFIED INTAKE'!A46=0,"",'UNIFIED INTAKE'!A46)</f>
        <v/>
      </c>
      <c r="B39" s="399"/>
      <c r="C39" s="399"/>
      <c r="D39" s="399"/>
      <c r="E39" s="399"/>
      <c r="F39" s="399"/>
      <c r="G39" s="399"/>
      <c r="H39" s="399"/>
      <c r="I39" s="397" t="str">
        <f>IF('UNIFIED INTAKE'!I46=0,"",'UNIFIED INTAKE'!I46)</f>
        <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c r="A42" s="32"/>
      <c r="B42" s="33"/>
      <c r="C42" s="285">
        <f>IF('UNIFIED INTAKE'!D50="",'UNIFIED INTAKE'!D50)</f>
        <v>0</v>
      </c>
      <c r="D42" s="285"/>
      <c r="E42" s="285"/>
      <c r="F42" s="285"/>
      <c r="G42" s="286"/>
      <c r="H42" s="301"/>
      <c r="I42" s="301"/>
      <c r="J42" s="518" t="s">
        <v>149</v>
      </c>
      <c r="K42" s="518"/>
      <c r="L42" s="518"/>
      <c r="M42" s="518"/>
      <c r="N42" s="518"/>
      <c r="O42" s="518"/>
      <c r="P42" s="306">
        <f>'UNIFIED INTAKE'!K50</f>
        <v>200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60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c r="A47" s="417">
        <f>IF('UNIFIED INTAKE'!Q52="","",'UNIFIED INTAKE'!Q52)</f>
        <v>500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c r="A49" s="419" t="str">
        <f>IF('UNIFIED INTAKE'!Q50="","",'UNIFIED INTAKE'!Q50)</f>
        <v/>
      </c>
      <c r="B49" s="419"/>
      <c r="C49" s="419"/>
      <c r="D49" s="419"/>
      <c r="E49" s="419">
        <f>IF('UNIFIED INTAKE'!Q53="","",'UNIFIED INTAKE'!Q53)</f>
        <v>30</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8000</v>
      </c>
      <c r="AL49" s="401"/>
      <c r="AM49" s="401"/>
      <c r="AN49" s="401"/>
      <c r="AO49" s="401"/>
      <c r="AP49" s="401"/>
      <c r="AQ49" s="401"/>
      <c r="AR49" s="401"/>
      <c r="AS49" s="401"/>
      <c r="AT49" s="401"/>
      <c r="AU49" s="401"/>
      <c r="AV49" s="401"/>
      <c r="AW49" s="401"/>
      <c r="AX49" s="401"/>
      <c r="AY49" s="401"/>
      <c r="AZ49" s="401"/>
      <c r="BA49" s="401"/>
      <c r="BB49" s="401"/>
    </row>
    <row r="50" spans="1:54" ht="12.75" customHeight="1">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c r="A116" s="287" t="str">
        <f>'UNIFIED INTAKE'!A74</f>
        <v>PATIENT WILL UNDEERGO SERIES OF LAB TEST DUE TOS/P ACUTE CEREBRAL INFARCTION, LEFT BASAL GANGLIA. PATIENT LIVES WITH HER COMMON LAW PARTNER AND SON WHO IS ALSO A STROKE PATIENT. SHE HAS NO WORK TO DERIVE INCOME DUE TO HER PRESENT HEALTH CONDITION. HER COMMON LAW PARTNER IS ALREADY A SENIOR CITIZEN BUT HE STILL WORK AS A FARM LABORER FOR THEIR DAILY CONSUMPTION. THEIR CHILDREN CANNOT SUPPORT THEM FINANCIALLY DUE TO LOW INCOME. PATIENT SEEK FOR ASSISTANCE FOR HER MEDICINE BILL. HENCE, ASSISTANCE IS HEREBY RECOMMENDED. CLASSIFIED AS C3.</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2"/>
      <c r="B123" s="462"/>
      <c r="C123" s="462"/>
      <c r="D123" s="462"/>
      <c r="E123" s="462"/>
      <c r="F123" s="462"/>
      <c r="G123" s="462"/>
      <c r="H123" s="462"/>
      <c r="I123" s="462"/>
      <c r="J123" s="462"/>
      <c r="K123" s="462"/>
      <c r="L123" s="462"/>
      <c r="M123" s="462"/>
      <c r="N123" s="462"/>
      <c r="O123" s="462"/>
      <c r="P123" s="462"/>
      <c r="Q123" s="462"/>
      <c r="X123" s="463" t="str">
        <f>'UNIFIED INTAKE'!D87</f>
        <v>JESSA MAE M. CARISOLA, RSW, MSSW</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5" t="s">
        <v>217</v>
      </c>
      <c r="B1" s="545"/>
      <c r="C1" s="545"/>
      <c r="D1" s="545"/>
      <c r="E1" s="545"/>
      <c r="F1" s="545"/>
      <c r="G1" s="545"/>
      <c r="H1" s="545"/>
      <c r="I1" s="545"/>
      <c r="J1" s="545"/>
      <c r="K1" s="545"/>
      <c r="L1" s="545"/>
      <c r="M1" s="545"/>
      <c r="N1" s="545"/>
    </row>
    <row r="2" spans="1:14" ht="18.75">
      <c r="B2" s="45" t="s">
        <v>218</v>
      </c>
      <c r="C2" s="546">
        <f>IF('UNIFIED INTAKE'!Q3=0,"",'UNIFIED INTAKE'!Q3)</f>
        <v>71595</v>
      </c>
      <c r="D2" s="547"/>
      <c r="E2" s="547"/>
      <c r="M2" s="45" t="s">
        <v>29</v>
      </c>
      <c r="N2" s="46">
        <f>'UNIFIED INTAKE'!F5</f>
        <v>45399</v>
      </c>
    </row>
    <row r="3" spans="1:14" ht="18.75">
      <c r="B3" s="45" t="s">
        <v>219</v>
      </c>
      <c r="C3" s="548">
        <f>'UNIFIED INTAKE'!D3</f>
        <v>0</v>
      </c>
      <c r="D3" s="548"/>
      <c r="E3" s="548"/>
      <c r="M3" s="45" t="s">
        <v>220</v>
      </c>
      <c r="N3" s="47">
        <f>'UNIFIED INTAKE'!R5</f>
        <v>0.44236111111111098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9" t="str">
        <f>IF('UNIFIED INTAKE'!D10=0,"",'UNIFIED INTAKE'!D10)</f>
        <v>BALLESTEROS, MARILYN JUEGO</v>
      </c>
      <c r="D6" s="549"/>
      <c r="E6" s="549"/>
      <c r="F6" s="549"/>
      <c r="G6" s="549"/>
      <c r="H6" s="549"/>
      <c r="I6" s="549"/>
      <c r="J6" s="549"/>
      <c r="K6" s="549"/>
      <c r="L6" s="549"/>
      <c r="M6" s="51" t="s">
        <v>222</v>
      </c>
      <c r="N6" s="52" t="str">
        <f>IF('UNIFIED INTAKE'!R10=0,"",'UNIFIED INTAKE'!R10)</f>
        <v>FEMALE</v>
      </c>
    </row>
    <row r="7" spans="1:14" ht="18.75">
      <c r="A7" s="49" t="s">
        <v>223</v>
      </c>
      <c r="B7" s="49"/>
      <c r="C7" s="549">
        <f>IF('UNIFIED INTAKE'!E14=0,"",'UNIFIED INTAKE'!E4)</f>
        <v>0</v>
      </c>
      <c r="D7" s="549"/>
      <c r="E7" s="549"/>
      <c r="F7" s="549"/>
      <c r="G7" s="549"/>
      <c r="H7" s="549"/>
      <c r="I7" s="549"/>
      <c r="J7" s="549"/>
      <c r="K7" s="549"/>
      <c r="L7" s="549"/>
      <c r="M7" s="549"/>
      <c r="N7" s="549"/>
    </row>
    <row r="8" spans="1:14" ht="18.75">
      <c r="A8" s="49" t="s">
        <v>224</v>
      </c>
      <c r="B8" s="49"/>
      <c r="C8" s="124"/>
      <c r="D8" s="53"/>
      <c r="E8" s="51" t="s">
        <v>225</v>
      </c>
      <c r="F8" s="550">
        <f ca="1">'UNIFIED INTAKE'!G12</f>
        <v>54</v>
      </c>
      <c r="G8" s="550"/>
      <c r="H8" s="550"/>
      <c r="I8" s="550"/>
      <c r="J8" s="551" t="s">
        <v>226</v>
      </c>
      <c r="K8" s="551"/>
      <c r="L8" s="551"/>
      <c r="M8" s="552" t="str">
        <f>IF('UNIFIED INTAKE'!D19=0,"",'UNIFIED INTAKE'!D19)</f>
        <v>ROMAN CATHOLIC</v>
      </c>
      <c r="N8" s="552"/>
    </row>
    <row r="9" spans="1:14" ht="18.75">
      <c r="A9" s="49" t="s">
        <v>227</v>
      </c>
      <c r="B9" s="49"/>
      <c r="C9" s="557">
        <f>'UNIFIED INTAKE'!A12</f>
        <v>25525</v>
      </c>
      <c r="D9" s="557"/>
      <c r="E9" s="557"/>
      <c r="F9" s="557"/>
      <c r="G9" s="557"/>
      <c r="H9" s="557"/>
      <c r="I9" s="558" t="s">
        <v>228</v>
      </c>
      <c r="J9" s="558"/>
      <c r="K9" s="549" t="str">
        <f>IF('UNIFIED INTAKE'!M12="","",'UNIFIED INTAKE'!M12)</f>
        <v>CANAMAN, CAM SUR</v>
      </c>
      <c r="L9" s="549"/>
      <c r="M9" s="549"/>
      <c r="N9" s="549"/>
    </row>
    <row r="10" spans="1:14" ht="18.75">
      <c r="A10" s="49" t="s">
        <v>229</v>
      </c>
      <c r="B10" s="49"/>
      <c r="C10" s="49"/>
      <c r="D10" s="549"/>
      <c r="E10" s="549"/>
      <c r="F10" s="549"/>
      <c r="G10" s="549"/>
      <c r="H10" s="549"/>
      <c r="I10" s="549"/>
      <c r="J10" s="549"/>
      <c r="K10" s="549"/>
      <c r="L10" s="549"/>
      <c r="M10" s="549"/>
      <c r="N10" s="549"/>
    </row>
    <row r="11" spans="1:14" ht="18.75">
      <c r="A11" s="49" t="s">
        <v>230</v>
      </c>
      <c r="B11" s="49"/>
      <c r="C11" s="549" t="str">
        <f>IF('UNIFIED INTAKE'!D24=0,"",'UNIFIED INTAKE'!D24)</f>
        <v/>
      </c>
      <c r="D11" s="549"/>
      <c r="E11" s="549"/>
      <c r="F11" s="549"/>
      <c r="G11" s="549"/>
      <c r="H11" s="549"/>
      <c r="I11" s="549"/>
      <c r="J11" s="54" t="s">
        <v>231</v>
      </c>
      <c r="K11" s="559" t="str">
        <f>IF('UNIFIED INTAKE'!M24="","",'UNIFIED INTAKE'!M24)</f>
        <v/>
      </c>
      <c r="L11" s="559"/>
      <c r="M11" s="559"/>
      <c r="N11" s="559"/>
    </row>
    <row r="12" spans="1:14" ht="18.75">
      <c r="A12" s="49" t="s">
        <v>232</v>
      </c>
      <c r="B12" s="49"/>
      <c r="C12" s="549"/>
      <c r="D12" s="549"/>
      <c r="E12" s="549"/>
      <c r="F12" s="549"/>
      <c r="G12" s="549"/>
      <c r="H12" s="549"/>
      <c r="I12" s="549"/>
      <c r="J12" s="549"/>
      <c r="K12" s="549"/>
      <c r="L12" s="549"/>
      <c r="M12" s="549"/>
      <c r="N12" s="549"/>
    </row>
    <row r="13" spans="1:14" ht="6.75" customHeight="1">
      <c r="A13" s="49"/>
      <c r="B13" s="49"/>
      <c r="C13" s="49"/>
      <c r="D13" s="553"/>
      <c r="E13" s="553"/>
      <c r="F13" s="50"/>
      <c r="G13" s="50"/>
      <c r="H13" s="49"/>
      <c r="I13" s="49"/>
      <c r="J13" s="49"/>
      <c r="K13" s="49"/>
      <c r="L13" s="49"/>
      <c r="M13" s="49"/>
      <c r="N13" s="49"/>
    </row>
    <row r="14" spans="1:14" ht="18.75">
      <c r="A14" s="49" t="s">
        <v>233</v>
      </c>
      <c r="B14" s="49"/>
      <c r="C14" s="549"/>
      <c r="D14" s="549"/>
      <c r="E14" s="549"/>
      <c r="F14" s="549"/>
      <c r="G14" s="549"/>
      <c r="H14" s="549"/>
      <c r="I14" s="549"/>
      <c r="J14" s="549"/>
      <c r="K14" s="549"/>
      <c r="L14" s="549"/>
      <c r="M14" s="549"/>
      <c r="N14" s="549"/>
    </row>
    <row r="15" spans="1:14" ht="18.75">
      <c r="A15" s="49" t="s">
        <v>234</v>
      </c>
      <c r="B15" s="49"/>
      <c r="C15" s="49"/>
      <c r="D15" s="554"/>
      <c r="E15" s="555"/>
      <c r="F15" s="555"/>
      <c r="G15" s="555"/>
      <c r="H15" s="555"/>
      <c r="I15" s="555"/>
      <c r="J15" s="555"/>
      <c r="K15" s="556" t="s">
        <v>235</v>
      </c>
      <c r="L15" s="556"/>
      <c r="M15" s="556"/>
      <c r="N15" s="55">
        <f>D15</f>
        <v>0</v>
      </c>
    </row>
    <row r="16" spans="1:14" ht="18.75">
      <c r="A16" s="49" t="s">
        <v>236</v>
      </c>
      <c r="B16" s="49"/>
      <c r="C16" s="49"/>
      <c r="D16" s="549"/>
      <c r="E16" s="549"/>
      <c r="F16" s="549"/>
      <c r="G16" s="549"/>
      <c r="H16" s="549"/>
      <c r="I16" s="549"/>
      <c r="J16" s="549"/>
      <c r="K16" s="549"/>
      <c r="L16" s="549"/>
      <c r="M16" s="549"/>
      <c r="N16" s="549"/>
    </row>
    <row r="17" spans="1:14" ht="9.75" customHeight="1"/>
    <row r="18" spans="1:14" ht="18.75">
      <c r="A18" s="48" t="s">
        <v>237</v>
      </c>
      <c r="B18" s="49"/>
      <c r="C18" s="49"/>
      <c r="D18" s="553"/>
      <c r="E18" s="553"/>
      <c r="F18" s="50"/>
      <c r="G18" s="50"/>
      <c r="H18" s="49"/>
      <c r="I18" s="49"/>
      <c r="J18" s="49"/>
      <c r="K18" s="49"/>
      <c r="L18" s="49"/>
      <c r="M18" s="49"/>
      <c r="N18" s="49"/>
    </row>
    <row r="19" spans="1:14">
      <c r="A19" s="565" t="s">
        <v>18</v>
      </c>
      <c r="B19" s="565"/>
      <c r="C19" s="56" t="s">
        <v>238</v>
      </c>
      <c r="D19" s="565" t="s">
        <v>239</v>
      </c>
      <c r="E19" s="565"/>
      <c r="F19" s="56" t="s">
        <v>240</v>
      </c>
      <c r="G19" s="565" t="s">
        <v>241</v>
      </c>
      <c r="H19" s="565"/>
      <c r="I19" s="566" t="s">
        <v>229</v>
      </c>
      <c r="J19" s="566"/>
      <c r="K19" s="566"/>
      <c r="L19" s="566"/>
      <c r="M19" s="56" t="s">
        <v>230</v>
      </c>
      <c r="N19" s="56" t="s">
        <v>242</v>
      </c>
    </row>
    <row r="20" spans="1:14">
      <c r="A20" s="560" t="str">
        <f>IF('UNIFIED INTAKE'!A31=0,"",'UNIFIED INTAKE'!A31)</f>
        <v>PAMESA, EDUARDO</v>
      </c>
      <c r="B20" s="561"/>
      <c r="C20" s="72" t="str">
        <f>IF('UNIFIED INTAKE'!L31=0,"",'UNIFIED INTAKE'!L31)</f>
        <v>CL PARTNER</v>
      </c>
      <c r="D20" s="562" t="str">
        <f ca="1">'MSS TOOL'!K26</f>
        <v/>
      </c>
      <c r="E20" s="563"/>
      <c r="F20" s="72" t="str">
        <f>IF('UNIFIED INTAKE'!I31=0,"",'UNIFIED INTAKE'!I31)</f>
        <v>M</v>
      </c>
      <c r="G20" s="562" t="str">
        <f>IF('UNIFIED INTAKE'!K31=0,"",'UNIFIED INTAKE'!K31)</f>
        <v>CL</v>
      </c>
      <c r="H20" s="563"/>
      <c r="I20" s="562" t="str">
        <f>IF('UNIFIED INTAKE'!M31=0,"",'UNIFIED INTAKE'!M31)</f>
        <v>HS GRAD</v>
      </c>
      <c r="J20" s="564"/>
      <c r="K20" s="564"/>
      <c r="L20" s="563"/>
      <c r="M20" s="72" t="str">
        <f>IF('UNIFIED INTAKE'!P31=0,"",'UNIFIED INTAKE'!P31)</f>
        <v>FARM LABORER</v>
      </c>
      <c r="N20" s="75" t="b">
        <f>IF('UNIFIED INTAKE'!R31="",'UNIFIED INTAKE'!R31)</f>
        <v>0</v>
      </c>
    </row>
    <row r="21" spans="1:14">
      <c r="A21" s="560" t="str">
        <f>IF('UNIFIED INTAKE'!A32=0,"",'UNIFIED INTAKE'!A32)</f>
        <v>PAMESA, ANGELO</v>
      </c>
      <c r="B21" s="561"/>
      <c r="C21" s="72" t="str">
        <f>IF('UNIFIED INTAKE'!L32=0,"",'UNIFIED INTAKE'!L32)</f>
        <v>SON</v>
      </c>
      <c r="D21" s="562" t="str">
        <f ca="1">'MSS TOOL'!K27</f>
        <v/>
      </c>
      <c r="E21" s="563"/>
      <c r="F21" s="72" t="str">
        <f>IF('UNIFIED INTAKE'!I32=0,"",'UNIFIED INTAKE'!I32)</f>
        <v>M</v>
      </c>
      <c r="G21" s="562" t="str">
        <f>IF('UNIFIED INTAKE'!K32=0,"",'UNIFIED INTAKE'!K32)</f>
        <v>S</v>
      </c>
      <c r="H21" s="563"/>
      <c r="I21" s="562" t="str">
        <f>IF('UNIFIED INTAKE'!M32=0,"",'UNIFIED INTAKE'!M32)</f>
        <v>HS GRAD</v>
      </c>
      <c r="J21" s="564"/>
      <c r="K21" s="564"/>
      <c r="L21" s="563"/>
      <c r="M21" s="72" t="str">
        <f>IF('UNIFIED INTAKE'!P32=0,"",'UNIFIED INTAKE'!P32)</f>
        <v>NONE-CVD</v>
      </c>
      <c r="N21" s="75">
        <f>IF('UNIFIED INTAKE'!R32="",'UNIFIED INTAKE'!R32)</f>
        <v>0</v>
      </c>
    </row>
    <row r="22" spans="1:14">
      <c r="A22" s="560" t="str">
        <f>IF('UNIFIED INTAKE'!A33=0,"",'UNIFIED INTAKE'!A33)</f>
        <v/>
      </c>
      <c r="B22" s="561"/>
      <c r="C22" s="72" t="str">
        <f>IF('UNIFIED INTAKE'!L33=0,"",'UNIFIED INTAKE'!L33)</f>
        <v/>
      </c>
      <c r="D22" s="562" t="str">
        <f ca="1">'MSS TOOL'!K28</f>
        <v/>
      </c>
      <c r="E22" s="563"/>
      <c r="F22" s="72" t="str">
        <f>IF('UNIFIED INTAKE'!I33=0,"",'UNIFIED INTAKE'!I33)</f>
        <v/>
      </c>
      <c r="G22" s="562" t="str">
        <f>IF('UNIFIED INTAKE'!K33=0,"",'UNIFIED INTAKE'!K33)</f>
        <v/>
      </c>
      <c r="H22" s="563"/>
      <c r="I22" s="562" t="str">
        <f>IF('UNIFIED INTAKE'!M33=0,"",'UNIFIED INTAKE'!M33)</f>
        <v/>
      </c>
      <c r="J22" s="564"/>
      <c r="K22" s="564"/>
      <c r="L22" s="563"/>
      <c r="M22" s="72" t="str">
        <f>IF('UNIFIED INTAKE'!P33=0,"",'UNIFIED INTAKE'!P33)</f>
        <v/>
      </c>
      <c r="N22" s="75">
        <f>IF('UNIFIED INTAKE'!R33="",'UNIFIED INTAKE'!R33)</f>
        <v>0</v>
      </c>
    </row>
    <row r="23" spans="1:14">
      <c r="A23" s="560" t="str">
        <f>IF('UNIFIED INTAKE'!A34=0,"",'UNIFIED INTAKE'!A34)</f>
        <v/>
      </c>
      <c r="B23" s="561"/>
      <c r="C23" s="72" t="str">
        <f>IF('UNIFIED INTAKE'!L34=0,"",'UNIFIED INTAKE'!L34)</f>
        <v/>
      </c>
      <c r="D23" s="562" t="str">
        <f ca="1">'MSS TOOL'!K29</f>
        <v/>
      </c>
      <c r="E23" s="563"/>
      <c r="F23" s="72" t="str">
        <f>IF('UNIFIED INTAKE'!I34=0,"",'UNIFIED INTAKE'!I34)</f>
        <v/>
      </c>
      <c r="G23" s="562" t="str">
        <f>IF('UNIFIED INTAKE'!K34=0,"",'UNIFIED INTAKE'!K34)</f>
        <v/>
      </c>
      <c r="H23" s="563"/>
      <c r="I23" s="562" t="str">
        <f>IF('UNIFIED INTAKE'!M34=0,"",'UNIFIED INTAKE'!M34)</f>
        <v/>
      </c>
      <c r="J23" s="564"/>
      <c r="K23" s="564"/>
      <c r="L23" s="563"/>
      <c r="M23" s="72" t="str">
        <f>IF('UNIFIED INTAKE'!P34=0,"",'UNIFIED INTAKE'!P34)</f>
        <v/>
      </c>
      <c r="N23" s="75">
        <f>IF('UNIFIED INTAKE'!R34="",'UNIFIED INTAKE'!R34)</f>
        <v>0</v>
      </c>
    </row>
    <row r="24" spans="1:14">
      <c r="A24" s="560" t="str">
        <f>IF('UNIFIED INTAKE'!A35=0,"",'UNIFIED INTAKE'!A35)</f>
        <v/>
      </c>
      <c r="B24" s="561"/>
      <c r="C24" s="72" t="str">
        <f>IF('UNIFIED INTAKE'!L35=0,"",'UNIFIED INTAKE'!L35)</f>
        <v/>
      </c>
      <c r="D24" s="562" t="str">
        <f ca="1">'MSS TOOL'!K30</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row r="31" spans="1:14">
      <c r="A31" s="571" t="s">
        <v>21</v>
      </c>
      <c r="B31" s="571"/>
      <c r="C31" s="57" t="s">
        <v>22</v>
      </c>
      <c r="D31" s="58"/>
      <c r="E31" s="567" t="s">
        <v>23</v>
      </c>
      <c r="F31" s="567"/>
      <c r="G31" s="567"/>
      <c r="H31" s="567"/>
      <c r="I31" s="567" t="s">
        <v>214</v>
      </c>
      <c r="J31" s="567"/>
      <c r="K31" s="58"/>
      <c r="L31" s="567" t="s">
        <v>24</v>
      </c>
      <c r="M31" s="567"/>
      <c r="N31" s="57" t="s">
        <v>22</v>
      </c>
    </row>
    <row r="32" spans="1:14" ht="15.75">
      <c r="A32" s="25"/>
      <c r="B32" t="s">
        <v>129</v>
      </c>
      <c r="C32" s="73">
        <f>'UNIFIED INTAKE'!D50</f>
        <v>0</v>
      </c>
      <c r="E32" s="25"/>
      <c r="F32" s="568" t="s">
        <v>130</v>
      </c>
      <c r="G32" s="568"/>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9" t="s">
        <v>138</v>
      </c>
      <c r="G34" s="569"/>
      <c r="I34" s="25"/>
      <c r="J34" t="s">
        <v>139</v>
      </c>
      <c r="L34" s="25"/>
      <c r="M34" t="s">
        <v>140</v>
      </c>
      <c r="N34" s="74">
        <f>'UNIFIED INTAKE'!Q52</f>
        <v>500</v>
      </c>
    </row>
    <row r="35" spans="1:14" ht="15.75">
      <c r="A35" s="25"/>
      <c r="B35" t="s">
        <v>243</v>
      </c>
      <c r="C35" s="73">
        <f>'UNIFIED INTAKE'!D53</f>
        <v>0</v>
      </c>
      <c r="I35" s="25"/>
      <c r="J35" t="s">
        <v>141</v>
      </c>
      <c r="L35" s="25"/>
      <c r="M35" t="s">
        <v>244</v>
      </c>
      <c r="N35" s="74">
        <f>'UNIFIED INTAKE'!Q53</f>
        <v>30</v>
      </c>
    </row>
    <row r="36" spans="1:14" ht="15.75">
      <c r="K36" s="59"/>
      <c r="L36" s="25"/>
      <c r="M36" t="s">
        <v>142</v>
      </c>
      <c r="N36" s="74">
        <f>'UNIFIED INTAKE'!Q54</f>
        <v>0</v>
      </c>
    </row>
    <row r="37" spans="1:14" ht="15.75">
      <c r="A37" s="60" t="s">
        <v>25</v>
      </c>
      <c r="B37" s="58"/>
      <c r="C37" s="57" t="s">
        <v>22</v>
      </c>
      <c r="D37" s="58"/>
      <c r="E37" s="567" t="s">
        <v>26</v>
      </c>
      <c r="F37" s="567"/>
      <c r="G37" s="567"/>
      <c r="H37" s="567"/>
      <c r="I37" s="567" t="s">
        <v>22</v>
      </c>
      <c r="J37" s="567"/>
      <c r="L37" s="25"/>
      <c r="M37" s="61" t="s">
        <v>143</v>
      </c>
      <c r="N37" s="74">
        <f>'UNIFIED INTAKE'!Q55</f>
        <v>0</v>
      </c>
    </row>
    <row r="38" spans="1:14" ht="15.75">
      <c r="A38" s="25"/>
      <c r="B38" t="s">
        <v>129</v>
      </c>
      <c r="C38" s="73">
        <f>'UNIFIED INTAKE'!D56</f>
        <v>0</v>
      </c>
      <c r="E38" s="25"/>
      <c r="F38" s="569" t="s">
        <v>144</v>
      </c>
      <c r="G38" s="569"/>
      <c r="H38" s="569"/>
      <c r="I38" s="570">
        <f>'UNIFIED INTAKE'!I56:L56</f>
        <v>0</v>
      </c>
      <c r="J38" s="570"/>
      <c r="L38" s="25"/>
      <c r="M38" t="s">
        <v>245</v>
      </c>
      <c r="N38" s="74">
        <f>'UNIFIED INTAKE'!Q56</f>
        <v>0</v>
      </c>
    </row>
    <row r="39" spans="1:14" ht="15.75">
      <c r="A39" s="25"/>
      <c r="B39" t="s">
        <v>137</v>
      </c>
      <c r="C39" s="73">
        <f>'UNIFIED INTAKE'!D57</f>
        <v>0</v>
      </c>
      <c r="E39" s="25"/>
      <c r="F39" s="569" t="s">
        <v>145</v>
      </c>
      <c r="G39" s="569"/>
      <c r="H39" s="569"/>
      <c r="I39" s="570">
        <f>'UNIFIED INTAKE'!I57:L57</f>
        <v>0</v>
      </c>
      <c r="J39" s="570"/>
      <c r="L39" s="25"/>
      <c r="M39" t="s">
        <v>149</v>
      </c>
      <c r="N39" s="74">
        <f>'UNIFIED INTAKE'!Q57</f>
        <v>0</v>
      </c>
    </row>
    <row r="40" spans="1:14" ht="15.75">
      <c r="A40" s="25"/>
      <c r="B40" t="s">
        <v>147</v>
      </c>
      <c r="C40" s="73">
        <f>'UNIFIED INTAKE'!D58</f>
        <v>0</v>
      </c>
      <c r="E40" s="25"/>
      <c r="F40" s="569" t="s">
        <v>146</v>
      </c>
      <c r="G40" s="569"/>
      <c r="H40" s="569"/>
      <c r="I40" s="570">
        <f>'UNIFIED INTAKE'!I58:L58</f>
        <v>60</v>
      </c>
      <c r="J40" s="570"/>
      <c r="L40" s="25"/>
      <c r="M40" t="s">
        <v>163</v>
      </c>
      <c r="N40" s="74">
        <f>'UNIFIED INTAKE'!Q58</f>
        <v>0</v>
      </c>
    </row>
    <row r="41" spans="1:14" ht="15.75">
      <c r="A41" s="25"/>
      <c r="B41" s="58" t="s">
        <v>148</v>
      </c>
      <c r="C41" s="73">
        <f>'UNIFIED INTAKE'!D59</f>
        <v>0</v>
      </c>
      <c r="E41" s="25"/>
      <c r="F41" s="569" t="s">
        <v>246</v>
      </c>
      <c r="G41" s="569"/>
      <c r="H41" s="569"/>
      <c r="I41" s="570">
        <f>'UNIFIED INTAKE'!I59:L59</f>
        <v>0</v>
      </c>
      <c r="J41" s="570"/>
      <c r="N41" s="74">
        <f>'UNIFIED INTAKE'!Q59</f>
        <v>0</v>
      </c>
    </row>
    <row r="42" spans="1:14" ht="4.5" customHeight="1">
      <c r="A42" s="25"/>
      <c r="C42" s="69"/>
    </row>
    <row r="43" spans="1:14" ht="15.75">
      <c r="A43" s="572" t="s">
        <v>247</v>
      </c>
      <c r="B43" s="572"/>
      <c r="C43" s="572"/>
      <c r="D43" s="62"/>
      <c r="E43" s="572" t="s">
        <v>22</v>
      </c>
      <c r="F43" s="572"/>
      <c r="G43" s="572"/>
      <c r="H43" s="572"/>
      <c r="I43" s="63"/>
      <c r="J43" s="59" t="s">
        <v>248</v>
      </c>
      <c r="K43" s="59"/>
      <c r="L43" s="572"/>
      <c r="M43" s="572"/>
      <c r="N43" s="59"/>
    </row>
    <row r="44" spans="1:14" ht="15.75">
      <c r="A44" s="573" t="str">
        <f>IF('UNIFIED INTAKE'!A44=0,"",'UNIFIED INTAKE'!A44)</f>
        <v/>
      </c>
      <c r="B44" s="573"/>
      <c r="C44" s="573"/>
      <c r="D44" s="64"/>
      <c r="E44" s="574">
        <f>'UNIFIED INTAKE'!I44</f>
        <v>0</v>
      </c>
      <c r="F44" s="574"/>
      <c r="G44" s="574"/>
      <c r="H44" s="574"/>
      <c r="I44" s="64"/>
      <c r="J44" s="71"/>
      <c r="L44" s="25"/>
      <c r="N44" s="70"/>
    </row>
    <row r="45" spans="1:14" ht="15.75">
      <c r="A45" s="573" t="str">
        <f>IF('UNIFIED INTAKE'!A45=0,"",'UNIFIED INTAKE'!A45)</f>
        <v>SSS PENSION</v>
      </c>
      <c r="B45" s="573"/>
      <c r="C45" s="573"/>
      <c r="D45" s="64"/>
      <c r="E45" s="574">
        <f>'UNIFIED INTAKE'!I45</f>
        <v>5000</v>
      </c>
      <c r="F45" s="574"/>
      <c r="G45" s="574"/>
      <c r="H45" s="574"/>
      <c r="I45" s="64"/>
      <c r="J45" s="65"/>
      <c r="L45" s="25"/>
      <c r="N45" s="70"/>
    </row>
    <row r="46" spans="1:14" ht="15.75">
      <c r="A46" s="573" t="str">
        <f>IF('UNIFIED INTAKE'!A46=0,"",'UNIFIED INTAKE'!A46)</f>
        <v/>
      </c>
      <c r="B46" s="573"/>
      <c r="C46" s="573"/>
      <c r="D46" s="64"/>
      <c r="E46" s="574">
        <f>'UNIFIED INTAKE'!I46</f>
        <v>0</v>
      </c>
      <c r="F46" s="574"/>
      <c r="G46" s="574"/>
      <c r="H46" s="574"/>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0" t="s">
        <v>254</v>
      </c>
      <c r="B49" s="580"/>
      <c r="C49" s="580"/>
      <c r="D49" s="580"/>
      <c r="E49" s="580"/>
      <c r="F49" s="580"/>
      <c r="G49" s="580"/>
      <c r="H49" s="580"/>
      <c r="I49" s="580"/>
      <c r="J49" s="580"/>
      <c r="K49" s="580"/>
      <c r="L49" s="580"/>
      <c r="M49" s="580"/>
      <c r="N49" s="580"/>
    </row>
    <row r="50" spans="1:14" ht="6" customHeight="1">
      <c r="A50" s="62"/>
      <c r="B50" s="62"/>
      <c r="C50" s="62"/>
      <c r="D50" s="62"/>
      <c r="E50" s="62"/>
      <c r="F50" s="62"/>
      <c r="G50" s="62"/>
      <c r="H50" s="62"/>
      <c r="I50" s="62"/>
      <c r="J50" s="62"/>
      <c r="K50" s="62"/>
      <c r="L50" s="62"/>
      <c r="M50" s="62"/>
      <c r="N50" s="62"/>
    </row>
    <row r="51" spans="1:14" ht="18.75">
      <c r="A51" s="581" t="s">
        <v>250</v>
      </c>
      <c r="B51" s="581"/>
      <c r="C51" s="581"/>
      <c r="D51" s="581"/>
      <c r="E51" s="581"/>
      <c r="F51" s="581"/>
      <c r="G51" s="49"/>
      <c r="H51" s="49"/>
      <c r="I51" s="49"/>
      <c r="J51" s="49"/>
      <c r="K51" s="49"/>
      <c r="L51" s="49"/>
      <c r="M51" s="49"/>
      <c r="N51" s="49"/>
    </row>
    <row r="52" spans="1:14" ht="149.25" customHeight="1">
      <c r="A52" s="582" t="str">
        <f>IF('UNIFIED INTAKE'!A74=0,"",'UNIFIED INTAKE'!A74)</f>
        <v>PATIENT WILL UNDEERGO SERIES OF LAB TEST DUE TOS/P ACUTE CEREBRAL INFARCTION, LEFT BASAL GANGLIA. PATIENT LIVES WITH HER COMMON LAW PARTNER AND SON WHO IS ALSO A STROKE PATIENT. SHE HAS NO WORK TO DERIVE INCOME DUE TO HER PRESENT HEALTH CONDITION. HER COMMON LAW PARTNER IS ALREADY A SENIOR CITIZEN BUT HE STILL WORK AS A FARM LABORER FOR THEIR DAILY CONSUMPTION. THEIR CHILDREN CANNOT SUPPORT THEM FINANCIALLY DUE TO LOW INCOME. PATIENT SEEK FOR ASSISTANCE FOR HER MEDICINE BILL. HENCE, ASSISTANCE IS HEREBY RECOMMENDED. CLASSIFIED AS C3.</v>
      </c>
      <c r="B52" s="583"/>
      <c r="C52" s="583"/>
      <c r="D52" s="583"/>
      <c r="E52" s="583"/>
      <c r="F52" s="583"/>
      <c r="G52" s="583"/>
      <c r="H52" s="583"/>
      <c r="I52" s="583"/>
      <c r="J52" s="583"/>
      <c r="K52" s="583"/>
      <c r="L52" s="583"/>
      <c r="M52" s="583"/>
      <c r="N52" s="58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4" t="str">
        <f>IF('UNIFIED INTAKE'!G6=0,"",'UNIFIED INTAKE'!G6)</f>
        <v>JONALYN BALLESTEROS</v>
      </c>
      <c r="B55" s="584"/>
      <c r="C55" s="584"/>
      <c r="D55" s="584"/>
      <c r="E55" s="584"/>
      <c r="F55" s="584" t="str">
        <f>IF('UNIFIED INTAKE'!Q6=0,"",'UNIFIED INTAKE'!Q6)</f>
        <v>DAUGHTER</v>
      </c>
      <c r="G55" s="584"/>
      <c r="H55" s="584"/>
      <c r="I55" s="584"/>
      <c r="J55" s="584"/>
      <c r="K55" s="585">
        <f>IF('UNIFIED INTAKE'!Q7=0,"",'UNIFIED INTAKE'!Q7)</f>
        <v>9630163957</v>
      </c>
      <c r="L55" s="585"/>
      <c r="M55" s="585"/>
      <c r="N55" s="585"/>
    </row>
    <row r="56" spans="1:14" ht="4.5" customHeight="1">
      <c r="A56" s="49"/>
      <c r="B56" s="49"/>
      <c r="C56" s="49"/>
      <c r="D56" s="49"/>
      <c r="E56" s="49"/>
      <c r="F56" s="49"/>
      <c r="G56" s="49"/>
      <c r="H56" s="49"/>
      <c r="I56" s="49"/>
      <c r="J56" s="49"/>
      <c r="K56" s="49"/>
      <c r="L56" s="49"/>
      <c r="M56" s="49"/>
      <c r="N56" s="49"/>
    </row>
    <row r="57" spans="1:14" ht="18.75">
      <c r="A57" s="575" t="s">
        <v>252</v>
      </c>
      <c r="B57" s="575"/>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6" t="str">
        <f>'UNIFIED INTAKE'!D87</f>
        <v>JESSA MAE M. CARISOLA, RSW, MSSW</v>
      </c>
      <c r="B59" s="576"/>
      <c r="C59" s="576"/>
      <c r="D59" s="576"/>
      <c r="E59" s="576"/>
      <c r="F59" s="49"/>
      <c r="G59" s="49"/>
      <c r="H59" s="49"/>
      <c r="I59" s="49"/>
      <c r="J59" s="68"/>
      <c r="K59" s="577"/>
      <c r="L59" s="577"/>
      <c r="M59" s="577"/>
      <c r="N59" s="577"/>
    </row>
    <row r="60" spans="1:14" ht="18.75">
      <c r="A60" s="578" t="s">
        <v>253</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2024-04-17T02:41:16Z</cp:lastPrinted>
  <dcterms:created xsi:type="dcterms:W3CDTF">2021-01-18T06:35:54Z</dcterms:created>
  <dcterms:modified xsi:type="dcterms:W3CDTF">2024-07-22T04:11:00Z</dcterms:modified>
</cp:coreProperties>
</file>