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" i="2" l="1"/>
  <c r="Q52" i="2"/>
  <c r="I59" i="2"/>
  <c r="P45" i="2"/>
  <c r="E14" i="2"/>
  <c r="S51" i="2"/>
  <c r="S48" i="2" l="1"/>
  <c r="K11" i="4"/>
  <c r="S49" i="2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<sst xmlns="http://schemas.openxmlformats.org/spreadsheetml/2006/main" count="427" uniqueCount="352">
  <si>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</si>
  <si>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</si>
  <si>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</si>
  <si>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</si>
  <si>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</si>
  <si>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</si>
  <si>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</si>
  <si>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</si>
  <si>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</si>
  <si>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</si>
  <si>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</si>
  <si>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</si>
  <si>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</si>
  <si>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</si>
  <si>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</si>
  <si>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</si>
  <si>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</si>
  <si>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</si>
  <si>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</si>
  <si>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</si>
  <si>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</si>
  <si>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</si>
  <si>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</si>
  <si>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</si>
  <si>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</si>
  <si>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</si>
  <si>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</si>
  <si>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</si>
  <si>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</si>
  <si>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</si>
  <si>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</si>
  <si>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</si>
  <si>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</si>
  <si>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</si>
  <si>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</si>
  <si>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</si>
  <si>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</si>
  <si>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</si>
  <si>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</si>
  <si>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</si>
  <si>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</si>
  <si>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</si>
  <si>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</si>
  <si>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</si>
  <si>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</si>
  <si>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</si>
  <si>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</si>
  <si>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</si>
  <si>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</si>
  <si>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</si>
  <si>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</si>
  <si>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</si>
  <si>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</si>
  <si>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</si>
  <si>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</si>
  <si>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</si>
  <si>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</si>
  <si>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</si>
  <si>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</si>
  <si>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</si>
  <si>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</si>
  <si>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</si>
  <si>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</si>
  <si>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</si>
  <si>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</si>
  <si>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</si>
  <si>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</si>
  <si>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</si>
  <si>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</si>
  <si>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</si>
  <si>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</si>
  <si>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</si>
  <si>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</si>
  <si>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</si>
  <si>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</si>
  <si>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</si>
  <si>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</si>
  <si>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</si>
  <si>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</si>
  <si>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</si>
  <si>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</si>
  <si>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</si>
  <si>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</si>
  <si>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</si>
  <si>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</si>
  <si>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</si>
  <si>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</si>
  <si>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</si>
  <si>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</si>
  <si>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</si>
  <si>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</si>
  <si>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</si>
  <si>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</si>
  <si>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</si>
  <si>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</si>
  <si>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</si>
  <si>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</si>
  <si>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</si>
  <si>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</si>
  <si>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</si>
  <si>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</si>
  <si>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</si>
  <si>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</si>
  <si>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</si>
  <si>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</si>
  <si>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</si>
  <si>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</si>
  <si>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</si>
  <si>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</si>
  <si>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</si>
  <si>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</si>
  <si>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</si>
  <si>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</si>
  <si>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</si>
  <si>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</si>
  <si>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</si>
  <si>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</si>
  <si>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</si>
  <si>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</si>
  <si>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</si>
  <si>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</si>
  <si>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</si>
  <si>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</si>
  <si>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</si>
  <si>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</si>
  <si>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</si>
  <si>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</si>
  <si>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</si>
  <si>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</si>
  <si>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</si>
  <si>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</si>
  <si>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</si>
  <si>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</si>
  <si>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</si>
  <si>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</si>
  <si>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</si>
  <si>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</si>
  <si>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</si>
  <si>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</si>
  <si>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</si>
  <si>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</si>
  <si>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</si>
  <si>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</si>
  <si>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</si>
  <si>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</si>
  <si>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</si>
  <si>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</si>
  <si>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</si>
  <si>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</si>
  <si>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</si>
  <si>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</si>
  <si>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</si>
  <si>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</si>
  <si>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</si>
  <si>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</si>
  <si>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</si>
  <si>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</si>
  <si>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</si>
  <si>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</si>
  <si>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</si>
  <si>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</si>
  <si>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</si>
  <si>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</si>
  <si>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</si>
  <si>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</si>
  <si>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</si>
  <si>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</si>
  <si>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</si>
  <si>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</si>
  <si>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</si>
  <si>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</si>
  <si>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</si>
  <si>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</si>
  <si>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</si>
  <si>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</si>
  <si>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</si>
  <si>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</si>
  <si>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</si>
  <si>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</si>
  <si>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</si>
  <si>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</si>
  <si>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</si>
  <si>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</si>
  <si>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</si>
  <si>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</si>
  <si>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</si>
  <si>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</si>
  <si>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</si>
  <si>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</si>
  <si>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</si>
  <si>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</si>
  <si>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</si>
  <si>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</si>
  <si>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</si>
  <si>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</si>
  <si>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</si>
  <si>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</si>
  <si>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</si>
  <si>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</si>
  <si>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</si>
  <si>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</si>
  <si>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</si>
  <si>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</si>
  <si>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</si>
  <si>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</si>
  <si>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</si>
  <si>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</si>
  <si>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</si>
  <si>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</si>
  <si>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</si>
  <si>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</si>
  <si>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</si>
  <si>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</si>
  <si>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</si>
  <si>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</si>
  <si>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</si>
  <si>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</si>
  <si>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</si>
  <si>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</si>
  <si>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</si>
  <si>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</si>
  <si>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</si>
  <si>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</si>
  <si>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</si>
  <si>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</si>
  <si>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</si>
  <si>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</si>
  <si>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</si>
  <si>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</si>
  <si>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</si>
  <si>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</si>
  <si>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</si>
  <si>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</si>
  <si>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</si>
  <si>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</si>
  <si>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</si>
  <si>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</si>
  <si>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</si>
  <si>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</si>
  <si>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</si>
  <si>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</si>
  <si>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</si>
  <si>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</si>
  <si>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</si>
  <si>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</si>
  <si>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</si>
  <si>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</si>
  <si>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</si>
  <si>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</si>
  <si>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</si>
  <si>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</si>
  <si>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</si>
  <si>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</si>
  <si>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</si>
  <si>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</si>
  <si>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</si>
  <si>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</si>
  <si>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</si>
  <si>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</si>
  <si>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</si>
  <si>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</si>
  <si>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</si>
  <si>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</si>
  <si>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</si>
  <si>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</si>
  <si>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</si>
  <si>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</si>
  <si>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</si>
  <si>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</si>
  <si>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</si>
  <si>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</si>
  <si>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</si>
  <si>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</si>
  <si>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</si>
  <si>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</si>
  <si>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</si>
  <si>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</si>
  <si>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</si>
  <si>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</si>
  <si>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</si>
  <si>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</si>
  <si>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</si>
  <si>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</si>
  <si>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</si>
  <si>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</si>
  <si>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</si>
  <si>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</si>
  <si>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</si>
  <si>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</si>
  <si>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</si>
  <si>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</si>
  <si>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</si>
  <si>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</si>
  <si>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</si>
  <si>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</si>
  <si>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</si>
  <si>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</si>
  <si>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</si>
  <si>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</si>
  <si>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</si>
  <si>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</si>
  <si>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</si>
  <si>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</si>
  <si>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</si>
  <si>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</si>
  <si>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</si>
  <si>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</si>
  <si>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</si>
  <si>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</si>
  <si>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</si>
  <si>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</si>
  <si>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</si>
  <si>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</si>
  <si>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</si>
  <si>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</si>
  <si>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</si>
  <si>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</si>
  <si>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</si>
  <si>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</si>
  <si>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</si>
  <si>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</si>
  <si>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</si>
  <si>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</si>
  <si>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</si>
  <si>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</si>
  <si>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 xml:space="preserve">MEDICAL </t>
  </si>
  <si>
    <t>MAIFIPP</t>
  </si>
  <si>
    <t>OPD BILL</t>
  </si>
  <si>
    <t xml:space="preserve">STROKE PT </t>
  </si>
  <si>
    <t xml:space="preserve">FEMALE </t>
  </si>
  <si>
    <t>INS</t>
  </si>
  <si>
    <t xml:space="preserve">ROMAN CATHOLIC </t>
  </si>
  <si>
    <t xml:space="preserve">GRADE 11 </t>
  </si>
  <si>
    <t xml:space="preserve">ARTESAN </t>
  </si>
  <si>
    <t>BARAWEL, ELIZABETH BARICAS</t>
  </si>
  <si>
    <t>PATIENT</t>
  </si>
  <si>
    <t xml:space="preserve">CASTILLO, CABUSAO, CAM. SUR </t>
  </si>
  <si>
    <t xml:space="preserve">DAET, CAM. NORTE </t>
  </si>
  <si>
    <t xml:space="preserve">BARAWEL, JOSE </t>
  </si>
  <si>
    <t>SPOUSE</t>
  </si>
  <si>
    <t xml:space="preserve">BARAWEL, EMERALD JANE </t>
  </si>
  <si>
    <t>S</t>
  </si>
  <si>
    <t>DAUGHTER</t>
  </si>
  <si>
    <t xml:space="preserve">HS GRAD </t>
  </si>
  <si>
    <t>ELIVATED BLOOD PRESSURE. PHN PT</t>
  </si>
  <si>
    <t xml:space="preserve">NONE </t>
  </si>
  <si>
    <t xml:space="preserve">SARI-SARI STORE OWNER </t>
  </si>
  <si>
    <t>PATIENT IS IN NEED OF MEDICAL ASSISTANCE FOR THE PRESCRIBED LABORATORY UTZ ABDOMEN, DUE TO HPN PT
WITH OF ELEVATED CHOLESTEROL. SHE DERIVES INCOME FROM WORKING AS A LAUNDRESS AND SARI-SARI STORE,  WHILE HER SPOUSE DELIVERS WATER EVERY 3 DAYS. THEY HAVE LIMITED RESOURCE TO BE RELIED UPON FINANCIALLY. HENCE, SHE IS THEN CLASSIFIED AS C3.</t>
  </si>
  <si>
    <t xml:space="preserve">LABORATORY </t>
  </si>
  <si>
    <t xml:space="preserve">GERY Z. VUILLAREAL, RSW </t>
  </si>
  <si>
    <t>MARIA JEZEBEL F. DE MESA, RSW, MAEd-GC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</si>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</sst>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58" zoomScaleNormal="100" zoomScaleSheetLayoutView="100" zoomScalePageLayoutView="85" workbookViewId="0">
      <selection activeCell="P84" sqref="P84:R84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 x14ac:dyDescent="0.25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45446</v>
      </c>
      <c r="R3" s="19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9" t="s">
        <v>265</v>
      </c>
      <c r="B5" s="210"/>
      <c r="C5" s="210"/>
      <c r="D5" s="210"/>
      <c r="E5" s="210"/>
      <c r="F5" s="195">
        <v>45469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0.40138888888888902</v>
      </c>
    </row>
    <row r="6" spans="1:18" ht="15" customHeight="1" x14ac:dyDescent="0.3">
      <c r="A6" s="196" t="s">
        <v>266</v>
      </c>
      <c r="B6" s="197"/>
      <c r="C6" s="197"/>
      <c r="D6" s="197"/>
      <c r="E6" s="197"/>
      <c r="F6" s="197"/>
      <c r="G6" s="289" t="s">
        <v>334</v>
      </c>
      <c r="H6" s="289"/>
      <c r="I6" s="289"/>
      <c r="J6" s="289"/>
      <c r="K6" s="289"/>
      <c r="L6" s="289"/>
      <c r="M6" s="208" t="s">
        <v>269</v>
      </c>
      <c r="N6" s="208"/>
      <c r="O6" s="208"/>
      <c r="P6" s="208"/>
      <c r="Q6" s="206" t="s">
        <v>335</v>
      </c>
      <c r="R6" s="207"/>
    </row>
    <row r="7" spans="1:18" ht="15" customHeight="1" x14ac:dyDescent="0.25">
      <c r="A7" s="196" t="s">
        <v>267</v>
      </c>
      <c r="B7" s="197"/>
      <c r="C7" s="197"/>
      <c r="D7" s="203" t="s">
        <v>336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9466127467</v>
      </c>
      <c r="R7" s="213"/>
    </row>
    <row r="8" spans="1:18" ht="6" customHeight="1" thickBot="1" x14ac:dyDescent="0.3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 x14ac:dyDescent="0.3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 x14ac:dyDescent="0.25">
      <c r="A10" s="214" t="s">
        <v>4</v>
      </c>
      <c r="B10" s="215"/>
      <c r="C10" s="215"/>
      <c r="D10" s="303" t="s">
        <v>334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329</v>
      </c>
    </row>
    <row r="11" spans="1:18" s="87" customFormat="1" ht="11.25" customHeight="1" x14ac:dyDescent="0.2">
      <c r="A11" s="232" t="s">
        <v>272</v>
      </c>
      <c r="B11" s="288"/>
      <c r="C11" s="288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 x14ac:dyDescent="0.25">
      <c r="A12" s="199">
        <v>23115</v>
      </c>
      <c r="B12" s="200"/>
      <c r="C12" s="200"/>
      <c r="D12" s="200"/>
      <c r="E12" s="103"/>
      <c r="F12" s="80"/>
      <c r="G12" s="205">
        <f ca="1">IF(DATEDIF(A12,NOW(),"y")&gt;120,"",DATEDIF(A12,NOW(),"y"))</f>
        <v>61</v>
      </c>
      <c r="H12" s="205"/>
      <c r="I12" s="205"/>
      <c r="J12" s="205"/>
      <c r="K12" s="80"/>
      <c r="L12" s="80"/>
      <c r="M12" s="224" t="s">
        <v>337</v>
      </c>
      <c r="N12" s="224"/>
      <c r="O12" s="224"/>
      <c r="P12" s="224"/>
      <c r="Q12" s="224"/>
      <c r="R12" s="225"/>
    </row>
    <row r="13" spans="1:18" ht="12" customHeight="1" x14ac:dyDescent="0.25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 x14ac:dyDescent="0.25">
      <c r="A14" s="216" t="s">
        <v>8</v>
      </c>
      <c r="B14" s="217"/>
      <c r="C14" s="217"/>
      <c r="D14" s="217"/>
      <c r="E14" s="224" t="str">
        <f>+D7</f>
        <v xml:space="preserve">CASTILLO, CABUSAO, CAM. SUR 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 x14ac:dyDescent="0.2">
      <c r="A15" s="201" t="s">
        <v>276</v>
      </c>
      <c r="B15" s="202"/>
      <c r="C15" s="202"/>
      <c r="D15" s="202"/>
      <c r="E15" s="261" t="s">
        <v>9</v>
      </c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2"/>
    </row>
    <row r="16" spans="1:18" ht="15.75" customHeight="1" x14ac:dyDescent="0.25">
      <c r="A16" s="216" t="s">
        <v>10</v>
      </c>
      <c r="B16" s="217"/>
      <c r="C16" s="217"/>
      <c r="D16" s="217"/>
      <c r="E16" s="259" t="str">
        <f>E14</f>
        <v xml:space="preserve">CASTILLO, CABUSAO, CAM. SUR </v>
      </c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60"/>
    </row>
    <row r="17" spans="1:28" s="88" customFormat="1" ht="13.5" customHeight="1" x14ac:dyDescent="0.2">
      <c r="A17" s="201" t="s">
        <v>277</v>
      </c>
      <c r="B17" s="202"/>
      <c r="C17" s="202"/>
      <c r="D17" s="202"/>
      <c r="E17" s="261" t="s">
        <v>9</v>
      </c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2"/>
    </row>
    <row r="18" spans="1:28" x14ac:dyDescent="0.25">
      <c r="A18" s="304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 x14ac:dyDescent="0.25">
      <c r="A19" s="304" t="s">
        <v>279</v>
      </c>
      <c r="B19" s="211"/>
      <c r="C19" s="211"/>
      <c r="D19" s="203" t="s">
        <v>331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4" t="s">
        <v>309</v>
      </c>
      <c r="O19" s="264"/>
      <c r="P19" s="264"/>
      <c r="Q19" s="264"/>
      <c r="R19" s="305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 x14ac:dyDescent="0.25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 x14ac:dyDescent="0.25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328</v>
      </c>
    </row>
    <row r="24" spans="1:28" x14ac:dyDescent="0.25">
      <c r="A24" s="216" t="s">
        <v>286</v>
      </c>
      <c r="B24" s="231"/>
      <c r="C24" s="231"/>
      <c r="D24" s="230" t="s">
        <v>346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>
        <v>6000</v>
      </c>
      <c r="Q24" s="237"/>
      <c r="R24" s="238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 x14ac:dyDescent="0.3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 x14ac:dyDescent="0.25">
      <c r="A29" s="296" t="s">
        <v>18</v>
      </c>
      <c r="B29" s="297"/>
      <c r="C29" s="297"/>
      <c r="D29" s="297"/>
      <c r="E29" s="297"/>
      <c r="F29" s="297"/>
      <c r="G29" s="297"/>
      <c r="H29" s="298"/>
      <c r="I29" s="185" t="s">
        <v>15</v>
      </c>
      <c r="J29" s="186"/>
      <c r="K29" s="290" t="s">
        <v>11</v>
      </c>
      <c r="L29" s="290" t="s">
        <v>16</v>
      </c>
      <c r="M29" s="185" t="s">
        <v>17</v>
      </c>
      <c r="N29" s="292"/>
      <c r="O29" s="186"/>
      <c r="P29" s="185" t="s">
        <v>13</v>
      </c>
      <c r="Q29" s="186"/>
      <c r="R29" s="294" t="s">
        <v>14</v>
      </c>
      <c r="S29" s="189" t="s">
        <v>239</v>
      </c>
      <c r="U29" s="125"/>
      <c r="V29" s="140" t="s">
        <v>310</v>
      </c>
      <c r="W29" s="141"/>
      <c r="X29" s="141"/>
      <c r="Y29" s="141"/>
      <c r="Z29" s="142"/>
      <c r="AA29" s="164" t="s">
        <v>312</v>
      </c>
      <c r="AB29" s="126"/>
    </row>
    <row r="30" spans="1:28" ht="10.5" customHeight="1" x14ac:dyDescent="0.25">
      <c r="A30" s="299" t="s">
        <v>301</v>
      </c>
      <c r="B30" s="293"/>
      <c r="C30" s="293"/>
      <c r="D30" s="293"/>
      <c r="E30" s="293"/>
      <c r="F30" s="293"/>
      <c r="G30" s="293"/>
      <c r="H30" s="188"/>
      <c r="I30" s="187"/>
      <c r="J30" s="188"/>
      <c r="K30" s="291"/>
      <c r="L30" s="291"/>
      <c r="M30" s="187"/>
      <c r="N30" s="293"/>
      <c r="O30" s="188"/>
      <c r="P30" s="187"/>
      <c r="Q30" s="188"/>
      <c r="R30" s="295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 x14ac:dyDescent="0.25">
      <c r="A31" s="248" t="s">
        <v>338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176</v>
      </c>
      <c r="L31" s="96" t="s">
        <v>339</v>
      </c>
      <c r="M31" s="218" t="s">
        <v>343</v>
      </c>
      <c r="N31" s="220"/>
      <c r="O31" s="219"/>
      <c r="P31" s="221" t="s">
        <v>345</v>
      </c>
      <c r="Q31" s="222"/>
      <c r="R31" s="97"/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 x14ac:dyDescent="0.3">
      <c r="A32" s="248" t="s">
        <v>340</v>
      </c>
      <c r="B32" s="249"/>
      <c r="C32" s="249"/>
      <c r="D32" s="249"/>
      <c r="E32" s="249"/>
      <c r="F32" s="249"/>
      <c r="G32" s="249"/>
      <c r="H32" s="250"/>
      <c r="I32" s="218" t="s">
        <v>178</v>
      </c>
      <c r="J32" s="219"/>
      <c r="K32" s="96" t="s">
        <v>341</v>
      </c>
      <c r="L32" s="96" t="s">
        <v>342</v>
      </c>
      <c r="M32" s="218" t="s">
        <v>332</v>
      </c>
      <c r="N32" s="220"/>
      <c r="O32" s="219"/>
      <c r="P32" s="218" t="s">
        <v>330</v>
      </c>
      <c r="Q32" s="219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 x14ac:dyDescent="0.25">
      <c r="A33" s="248"/>
      <c r="B33" s="249"/>
      <c r="C33" s="249"/>
      <c r="D33" s="249"/>
      <c r="E33" s="249"/>
      <c r="F33" s="249"/>
      <c r="G33" s="249"/>
      <c r="H33" s="250"/>
      <c r="I33" s="218"/>
      <c r="J33" s="219"/>
      <c r="K33" s="96"/>
      <c r="L33" s="96"/>
      <c r="M33" s="218"/>
      <c r="N33" s="220"/>
      <c r="O33" s="219"/>
      <c r="P33" s="218"/>
      <c r="Q33" s="219"/>
      <c r="R33" s="97"/>
      <c r="S33" s="60"/>
      <c r="U33" s="125"/>
      <c r="V33" s="173" t="s">
        <v>311</v>
      </c>
      <c r="W33" s="167" t="s">
        <v>317</v>
      </c>
      <c r="X33" s="155" t="s">
        <v>313</v>
      </c>
      <c r="Y33" s="158" t="s">
        <v>314</v>
      </c>
      <c r="Z33" s="170" t="s">
        <v>315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 x14ac:dyDescent="0.3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 x14ac:dyDescent="0.25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322</v>
      </c>
      <c r="W36" s="138" t="s">
        <v>323</v>
      </c>
      <c r="X36" s="180" t="s">
        <v>318</v>
      </c>
      <c r="Y36" s="180" t="s">
        <v>319</v>
      </c>
      <c r="Z36" s="178" t="s">
        <v>321</v>
      </c>
      <c r="AA36" s="162"/>
      <c r="AB36" s="126"/>
    </row>
    <row r="37" spans="1:28" ht="15.75" customHeight="1" x14ac:dyDescent="0.25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6"/>
      <c r="M37" s="218"/>
      <c r="N37" s="220"/>
      <c r="O37" s="219"/>
      <c r="P37" s="218"/>
      <c r="Q37" s="219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 x14ac:dyDescent="0.25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6"/>
      <c r="M38" s="218"/>
      <c r="N38" s="220"/>
      <c r="O38" s="219"/>
      <c r="P38" s="218"/>
      <c r="Q38" s="219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 x14ac:dyDescent="0.3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6"/>
      <c r="M39" s="218"/>
      <c r="N39" s="220"/>
      <c r="O39" s="219"/>
      <c r="P39" s="218"/>
      <c r="Q39" s="219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 x14ac:dyDescent="0.3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0"/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6000</v>
      </c>
      <c r="Q45" s="251"/>
      <c r="R45" s="252"/>
    </row>
    <row r="46" spans="1:28" x14ac:dyDescent="0.25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4880</v>
      </c>
      <c r="T48" t="s">
        <v>215</v>
      </c>
    </row>
    <row r="49" spans="1:21" s="23" customFormat="1" x14ac:dyDescent="0.25">
      <c r="A49" s="318" t="s">
        <v>21</v>
      </c>
      <c r="B49" s="253"/>
      <c r="C49" s="253"/>
      <c r="D49" s="253" t="s">
        <v>22</v>
      </c>
      <c r="E49" s="253"/>
      <c r="F49" s="82"/>
      <c r="G49" s="308" t="s">
        <v>288</v>
      </c>
      <c r="H49" s="308"/>
      <c r="I49" s="308"/>
      <c r="J49" s="308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2000</v>
      </c>
      <c r="T49" s="23" t="s">
        <v>216</v>
      </c>
    </row>
    <row r="50" spans="1:21" s="23" customFormat="1" ht="14.1" customHeight="1" x14ac:dyDescent="0.25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360</v>
      </c>
      <c r="M50" s="25"/>
      <c r="N50" s="258" t="s">
        <v>132</v>
      </c>
      <c r="O50" s="258"/>
      <c r="P50" s="258"/>
      <c r="Q50" s="306"/>
      <c r="R50" s="307"/>
    </row>
    <row r="51" spans="1:21" s="23" customFormat="1" ht="14.1" customHeight="1" x14ac:dyDescent="0.25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06"/>
      <c r="R51" s="307"/>
      <c r="S51" s="23">
        <f>COUNTA(A31:H42,D10)</f>
        <v>3</v>
      </c>
      <c r="U51" s="23" t="s">
        <v>316</v>
      </c>
    </row>
    <row r="52" spans="1:21" s="23" customFormat="1" ht="14.1" customHeight="1" x14ac:dyDescent="0.25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06">
        <f>120*30</f>
        <v>3600</v>
      </c>
      <c r="R52" s="307"/>
    </row>
    <row r="53" spans="1:21" s="23" customFormat="1" ht="14.1" customHeight="1" x14ac:dyDescent="0.25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06"/>
      <c r="R53" s="307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06">
        <f>155*4</f>
        <v>620</v>
      </c>
      <c r="R54" s="307"/>
    </row>
    <row r="55" spans="1:21" s="23" customFormat="1" ht="14.1" customHeight="1" x14ac:dyDescent="0.25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06"/>
      <c r="R55" s="307"/>
    </row>
    <row r="56" spans="1:21" s="23" customFormat="1" ht="14.1" customHeight="1" x14ac:dyDescent="0.25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287"/>
      <c r="J56" s="287"/>
      <c r="K56" s="287"/>
      <c r="L56" s="287"/>
      <c r="M56" s="25"/>
      <c r="N56" s="191" t="s">
        <v>165</v>
      </c>
      <c r="O56" s="191"/>
      <c r="P56" s="191"/>
      <c r="Q56" s="306"/>
      <c r="R56" s="307"/>
    </row>
    <row r="57" spans="1:21" s="23" customFormat="1" ht="14.1" customHeight="1" x14ac:dyDescent="0.25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287" t="s">
        <v>333</v>
      </c>
      <c r="J57" s="287"/>
      <c r="K57" s="287"/>
      <c r="L57" s="287"/>
      <c r="M57" s="25"/>
      <c r="N57" s="191" t="s">
        <v>289</v>
      </c>
      <c r="O57" s="191"/>
      <c r="P57" s="191"/>
      <c r="Q57" s="306"/>
      <c r="R57" s="307"/>
    </row>
    <row r="58" spans="1:21" s="23" customFormat="1" ht="14.1" customHeight="1" x14ac:dyDescent="0.25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287"/>
      <c r="J58" s="287"/>
      <c r="K58" s="287"/>
      <c r="L58" s="287"/>
      <c r="M58" s="25"/>
      <c r="N58" s="191" t="s">
        <v>163</v>
      </c>
      <c r="O58" s="191"/>
      <c r="P58" s="191"/>
      <c r="Q58" s="306"/>
      <c r="R58" s="307"/>
    </row>
    <row r="59" spans="1:21" s="23" customFormat="1" ht="14.1" customHeight="1" x14ac:dyDescent="0.25">
      <c r="A59" s="24"/>
      <c r="B59" s="266" t="s">
        <v>148</v>
      </c>
      <c r="C59" s="266"/>
      <c r="D59" s="254"/>
      <c r="E59" s="254"/>
      <c r="F59" s="25"/>
      <c r="G59" s="191" t="s">
        <v>166</v>
      </c>
      <c r="H59" s="191"/>
      <c r="I59" s="287">
        <f>25*3*4</f>
        <v>300</v>
      </c>
      <c r="J59" s="287"/>
      <c r="K59" s="287"/>
      <c r="L59" s="287"/>
      <c r="M59" s="8"/>
      <c r="N59" s="8"/>
      <c r="O59" s="8"/>
      <c r="P59" s="8"/>
      <c r="Q59" s="306"/>
      <c r="R59" s="307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5" t="s">
        <v>290</v>
      </c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317"/>
    </row>
    <row r="62" spans="1:21" x14ac:dyDescent="0.25">
      <c r="A62" s="16" t="s">
        <v>27</v>
      </c>
      <c r="B62" s="119"/>
      <c r="C62" s="119"/>
      <c r="D62" s="120"/>
      <c r="E62" s="120"/>
      <c r="F62" s="329" t="s">
        <v>344</v>
      </c>
      <c r="G62" s="329"/>
      <c r="H62" s="329"/>
      <c r="I62" s="32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3" t="s">
        <v>167</v>
      </c>
      <c r="C63" s="313"/>
      <c r="D63" s="313"/>
      <c r="E63" s="313"/>
      <c r="F63" s="330"/>
      <c r="G63" s="330"/>
      <c r="H63" s="330"/>
      <c r="I63" s="330"/>
      <c r="J63" s="25"/>
      <c r="K63" s="314" t="s">
        <v>168</v>
      </c>
      <c r="L63" s="314"/>
      <c r="M63" s="314"/>
      <c r="N63" s="264"/>
      <c r="O63" s="264"/>
      <c r="P63" s="264"/>
      <c r="Q63" s="101"/>
      <c r="R63" s="121"/>
    </row>
    <row r="64" spans="1:21" s="23" customFormat="1" ht="12.75" customHeight="1" x14ac:dyDescent="0.25">
      <c r="A64" s="24"/>
      <c r="B64" s="266" t="s">
        <v>169</v>
      </c>
      <c r="C64" s="266"/>
      <c r="D64" s="266"/>
      <c r="E64" s="266"/>
      <c r="F64" s="264"/>
      <c r="G64" s="264"/>
      <c r="H64" s="264"/>
      <c r="I64" s="264"/>
      <c r="J64" s="25"/>
      <c r="K64" s="266" t="s">
        <v>170</v>
      </c>
      <c r="L64" s="266"/>
      <c r="M64" s="266"/>
      <c r="N64" s="265"/>
      <c r="O64" s="265"/>
      <c r="P64" s="265"/>
      <c r="Q64" s="101"/>
      <c r="R64" s="121"/>
    </row>
    <row r="65" spans="1:19" s="23" customFormat="1" ht="12.75" customHeight="1" x14ac:dyDescent="0.25">
      <c r="A65" s="24"/>
      <c r="B65" s="266" t="s">
        <v>171</v>
      </c>
      <c r="C65" s="266"/>
      <c r="D65" s="266"/>
      <c r="E65" s="266"/>
      <c r="F65" s="265"/>
      <c r="G65" s="265"/>
      <c r="H65" s="265"/>
      <c r="I65" s="265"/>
      <c r="J65" s="25"/>
      <c r="K65" s="266" t="s">
        <v>159</v>
      </c>
      <c r="L65" s="266"/>
      <c r="M65" s="266"/>
      <c r="N65" s="265" t="s">
        <v>327</v>
      </c>
      <c r="O65" s="265"/>
      <c r="P65" s="265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263"/>
      <c r="E67" s="263"/>
      <c r="F67" s="263"/>
      <c r="G67" s="26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302</v>
      </c>
      <c r="B68" s="84"/>
      <c r="C68" s="241" t="str">
        <f>G6</f>
        <v>BARAWEL, ELIZABETH BARICAS</v>
      </c>
      <c r="D68" s="241"/>
      <c r="E68" s="241"/>
      <c r="F68" s="241"/>
      <c r="G68" s="241"/>
      <c r="H68" s="286" t="s">
        <v>303</v>
      </c>
      <c r="I68" s="286"/>
      <c r="J68" s="286"/>
      <c r="K68" s="286"/>
      <c r="L68" s="286"/>
      <c r="M68" s="286"/>
      <c r="N68" s="286"/>
      <c r="O68" s="286"/>
      <c r="P68" s="286"/>
      <c r="Q68" s="122"/>
      <c r="R68" s="18"/>
    </row>
    <row r="69" spans="1:19" ht="32.25" customHeight="1" x14ac:dyDescent="0.25">
      <c r="A69" s="335" t="s">
        <v>304</v>
      </c>
      <c r="B69" s="336"/>
      <c r="C69" s="336"/>
      <c r="D69" s="336"/>
      <c r="E69" s="336"/>
      <c r="F69" s="336"/>
      <c r="G69" s="336"/>
      <c r="H69" s="336"/>
      <c r="I69" s="336"/>
      <c r="J69" s="336"/>
      <c r="K69" s="336"/>
      <c r="L69" s="336"/>
      <c r="M69" s="336"/>
      <c r="N69" s="336"/>
      <c r="O69" s="336"/>
      <c r="P69" s="336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 x14ac:dyDescent="0.25">
      <c r="A71" s="311" t="s">
        <v>292</v>
      </c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298</v>
      </c>
      <c r="R72" s="310"/>
    </row>
    <row r="73" spans="1:19" ht="12" customHeight="1" thickBot="1" x14ac:dyDescent="0.3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 x14ac:dyDescent="0.25">
      <c r="A74" s="275" t="s">
        <v>347</v>
      </c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276"/>
      <c r="N74" s="276"/>
      <c r="O74" s="276"/>
      <c r="P74" s="276"/>
      <c r="Q74" s="276"/>
      <c r="R74" s="277"/>
      <c r="S74" s="149" t="str">
        <f>AA33</f>
        <v>C3</v>
      </c>
    </row>
    <row r="75" spans="1:19" ht="15" customHeight="1" x14ac:dyDescent="0.25">
      <c r="A75" s="278"/>
      <c r="B75" s="279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0"/>
      <c r="S75" s="150"/>
    </row>
    <row r="76" spans="1:19" x14ac:dyDescent="0.25">
      <c r="A76" s="278"/>
      <c r="B76" s="279"/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0"/>
      <c r="S76" s="150"/>
    </row>
    <row r="77" spans="1:19" ht="48" customHeight="1" thickBot="1" x14ac:dyDescent="0.3">
      <c r="A77" s="278"/>
      <c r="B77" s="279"/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0"/>
      <c r="S77" s="151"/>
    </row>
    <row r="78" spans="1:19" ht="12" customHeight="1" thickBot="1" x14ac:dyDescent="0.3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 x14ac:dyDescent="0.3">
      <c r="A79" s="270" t="s">
        <v>300</v>
      </c>
      <c r="B79" s="271"/>
      <c r="C79" s="271"/>
      <c r="D79" s="271"/>
      <c r="E79" s="271"/>
      <c r="F79" s="271"/>
      <c r="G79" s="271"/>
      <c r="H79" s="272"/>
      <c r="I79" s="270" t="s">
        <v>294</v>
      </c>
      <c r="J79" s="271"/>
      <c r="K79" s="271"/>
      <c r="L79" s="272"/>
      <c r="M79" s="270" t="s">
        <v>295</v>
      </c>
      <c r="N79" s="271"/>
      <c r="O79" s="272"/>
      <c r="P79" s="267" t="s">
        <v>305</v>
      </c>
      <c r="Q79" s="268"/>
      <c r="R79" s="269"/>
    </row>
    <row r="80" spans="1:19" ht="15.75" customHeight="1" x14ac:dyDescent="0.25">
      <c r="A80" s="85">
        <v>1</v>
      </c>
      <c r="B80" s="282" t="s">
        <v>325</v>
      </c>
      <c r="C80" s="282"/>
      <c r="D80" s="282"/>
      <c r="E80" s="282"/>
      <c r="F80" s="282"/>
      <c r="G80" s="282"/>
      <c r="H80" s="282"/>
      <c r="I80" s="331">
        <v>1300</v>
      </c>
      <c r="J80" s="331"/>
      <c r="K80" s="331"/>
      <c r="L80" s="331"/>
      <c r="M80" s="282" t="s">
        <v>348</v>
      </c>
      <c r="N80" s="282"/>
      <c r="O80" s="282"/>
      <c r="P80" s="273" t="s">
        <v>326</v>
      </c>
      <c r="Q80" s="273"/>
      <c r="R80" s="274"/>
    </row>
    <row r="81" spans="1:24" ht="15.75" customHeight="1" x14ac:dyDescent="0.25">
      <c r="A81" s="85">
        <v>2</v>
      </c>
      <c r="B81" s="282"/>
      <c r="C81" s="282"/>
      <c r="D81" s="282"/>
      <c r="E81" s="282"/>
      <c r="F81" s="282"/>
      <c r="G81" s="282"/>
      <c r="H81" s="282"/>
      <c r="I81" s="281"/>
      <c r="J81" s="281"/>
      <c r="K81" s="281"/>
      <c r="L81" s="281"/>
      <c r="M81" s="283"/>
      <c r="N81" s="283"/>
      <c r="O81" s="283"/>
      <c r="P81" s="284"/>
      <c r="Q81" s="284"/>
      <c r="R81" s="285"/>
    </row>
    <row r="82" spans="1:24" ht="15.75" customHeight="1" x14ac:dyDescent="0.25">
      <c r="A82" s="85">
        <v>3</v>
      </c>
      <c r="B82" s="283"/>
      <c r="C82" s="283"/>
      <c r="D82" s="283"/>
      <c r="E82" s="283"/>
      <c r="F82" s="283"/>
      <c r="G82" s="283"/>
      <c r="H82" s="283"/>
      <c r="I82" s="281"/>
      <c r="J82" s="281"/>
      <c r="K82" s="281"/>
      <c r="L82" s="281"/>
      <c r="M82" s="283"/>
      <c r="N82" s="283"/>
      <c r="O82" s="283"/>
      <c r="P82" s="284"/>
      <c r="Q82" s="284"/>
      <c r="R82" s="285"/>
    </row>
    <row r="83" spans="1:24" ht="15.75" customHeight="1" x14ac:dyDescent="0.25">
      <c r="A83" s="85">
        <v>4</v>
      </c>
      <c r="B83" s="283"/>
      <c r="C83" s="283"/>
      <c r="D83" s="283"/>
      <c r="E83" s="283"/>
      <c r="F83" s="283"/>
      <c r="G83" s="283"/>
      <c r="H83" s="283"/>
      <c r="I83" s="281"/>
      <c r="J83" s="281"/>
      <c r="K83" s="281"/>
      <c r="L83" s="281"/>
      <c r="M83" s="283"/>
      <c r="N83" s="283"/>
      <c r="O83" s="283"/>
      <c r="P83" s="284"/>
      <c r="Q83" s="284"/>
      <c r="R83" s="285"/>
    </row>
    <row r="84" spans="1:24" ht="15.75" customHeight="1" x14ac:dyDescent="0.25">
      <c r="A84" s="85">
        <v>5</v>
      </c>
      <c r="B84" s="283"/>
      <c r="C84" s="283"/>
      <c r="D84" s="283"/>
      <c r="E84" s="283"/>
      <c r="F84" s="283"/>
      <c r="G84" s="283"/>
      <c r="H84" s="283"/>
      <c r="I84" s="281"/>
      <c r="J84" s="281"/>
      <c r="K84" s="281"/>
      <c r="L84" s="281"/>
      <c r="M84" s="283"/>
      <c r="N84" s="283"/>
      <c r="O84" s="283"/>
      <c r="P84" s="284"/>
      <c r="Q84" s="284"/>
      <c r="R84" s="285"/>
    </row>
    <row r="85" spans="1:24" ht="3" customHeight="1" x14ac:dyDescent="0.25">
      <c r="A85" s="13"/>
      <c r="B85" s="84"/>
      <c r="C85" s="84"/>
      <c r="D85" s="263"/>
      <c r="E85" s="263"/>
      <c r="F85" s="263"/>
      <c r="G85" s="26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24" x14ac:dyDescent="0.25">
      <c r="A86" s="322" t="s">
        <v>30</v>
      </c>
      <c r="B86" s="323"/>
      <c r="C86" s="323"/>
      <c r="D86" s="84"/>
      <c r="E86" s="84"/>
      <c r="F86" s="84"/>
      <c r="G86" s="84"/>
      <c r="H86" s="84"/>
      <c r="I86" s="84"/>
      <c r="J86" s="84"/>
      <c r="K86" s="323" t="s">
        <v>296</v>
      </c>
      <c r="L86" s="323"/>
      <c r="M86" s="323"/>
      <c r="N86" s="84"/>
      <c r="O86" s="84"/>
      <c r="P86" s="84"/>
      <c r="Q86" s="84"/>
      <c r="R86" s="14"/>
    </row>
    <row r="87" spans="1:24" ht="12" customHeight="1" x14ac:dyDescent="0.25">
      <c r="A87" s="322"/>
      <c r="B87" s="323"/>
      <c r="C87" s="323"/>
      <c r="D87" s="327" t="s">
        <v>349</v>
      </c>
      <c r="E87" s="328"/>
      <c r="F87" s="328"/>
      <c r="G87" s="328"/>
      <c r="H87" s="328"/>
      <c r="I87" s="328"/>
      <c r="J87" s="328"/>
      <c r="K87" s="323"/>
      <c r="L87" s="323"/>
      <c r="M87" s="323"/>
      <c r="N87" s="332" t="s">
        <v>350</v>
      </c>
      <c r="O87" s="333"/>
      <c r="P87" s="333"/>
      <c r="Q87" s="333"/>
      <c r="R87" s="334"/>
      <c r="X87" t="s">
        <v>151</v>
      </c>
    </row>
    <row r="88" spans="1:24" ht="12" customHeight="1" thickBot="1" x14ac:dyDescent="0.3">
      <c r="A88" s="324"/>
      <c r="B88" s="325"/>
      <c r="C88" s="325"/>
      <c r="D88" s="326" t="s">
        <v>324</v>
      </c>
      <c r="E88" s="326"/>
      <c r="F88" s="326"/>
      <c r="G88" s="326"/>
      <c r="H88" s="326"/>
      <c r="I88" s="326"/>
      <c r="J88" s="326"/>
      <c r="K88" s="325"/>
      <c r="L88" s="325"/>
      <c r="M88" s="325"/>
      <c r="N88" s="319" t="s">
        <v>351</v>
      </c>
      <c r="O88" s="320"/>
      <c r="P88" s="320"/>
      <c r="Q88" s="320"/>
      <c r="R88" s="321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 x14ac:dyDescent="0.25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 x14ac:dyDescent="0.25">
      <c r="A3" s="431">
        <f>'UNIFIED INTAKE'!F5</f>
        <v>45469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45446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 x14ac:dyDescent="0.25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 x14ac:dyDescent="0.25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 x14ac:dyDescent="0.25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 x14ac:dyDescent="0.25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 x14ac:dyDescent="0.25">
      <c r="A8" s="443" t="str">
        <f>IF('UNIFIED INTAKE'!G6=0,"",'UNIFIED INTAKE'!G6)</f>
        <v>BARAWEL, ELIZABETH BARICAS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PATIENT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9466127467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 x14ac:dyDescent="0.25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 x14ac:dyDescent="0.25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 x14ac:dyDescent="0.25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 x14ac:dyDescent="0.25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61</v>
      </c>
      <c r="AI12" s="419"/>
      <c r="AJ12" s="420"/>
      <c r="AK12" s="421" t="str">
        <f>IF('UNIFIED INTAKE'!R10=0,"",'UNIFIED INTAKE'!R10)</f>
        <v xml:space="preserve">FEMALE 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 x14ac:dyDescent="0.25">
      <c r="A13" s="525" t="str">
        <f>IF('UNIFIED INTAKE'!D10=0,"",'UNIFIED INTAKE'!D10)</f>
        <v>BARAWEL, ELIZABETH BARICAS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 x14ac:dyDescent="0.25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 x14ac:dyDescent="0.25">
      <c r="A15" s="522">
        <f>'UNIFIED INTAKE'!A12:D12</f>
        <v>23115</v>
      </c>
      <c r="B15" s="523"/>
      <c r="C15" s="524"/>
      <c r="D15" s="525" t="str">
        <f>IF('UNIFIED INTAKE'!M12=0,"",'UNIFIED INTAKE'!M12)</f>
        <v xml:space="preserve">DAET, CAM. NORTE 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 xml:space="preserve">ROMAN CATHOLIC 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 x14ac:dyDescent="0.25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 x14ac:dyDescent="0.25">
      <c r="A17" s="591" t="str">
        <f>IF('UNIFIED INTAKE'!E14=0,"",'UNIFIED INTAKE'!E14)</f>
        <v xml:space="preserve">CASTILLO, CABUSAO, CAM. SUR 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 xml:space="preserve">CASTILLO, CABUSAO, CAM. SUR 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 x14ac:dyDescent="0.25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 x14ac:dyDescent="0.25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 x14ac:dyDescent="0.25">
      <c r="A20" s="584"/>
      <c r="B20" s="584"/>
      <c r="C20" s="584" t="str">
        <f>IF('UNIFIED INTAKE'!D24=0,"",'UNIFIED INTAKE'!D24)</f>
        <v xml:space="preserve">SARI-SARI STORE OWNER 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 x14ac:dyDescent="0.25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 x14ac:dyDescent="0.25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 x14ac:dyDescent="0.25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 x14ac:dyDescent="0.25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 x14ac:dyDescent="0.25">
      <c r="A26" s="381" t="str">
        <f>IF('UNIFIED INTAKE'!A31=0,"",'UNIFIED INTAKE'!A31)</f>
        <v xml:space="preserve">BARAWEL, JOSE 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 t="str">
        <f>IF('UNIFIED INTAKE'!S31=0,"",'UNIFIED INTAKE'!S31)</f>
        <v/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SPOUSE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 xml:space="preserve">HS GRAD 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 xml:space="preserve">NONE </v>
      </c>
      <c r="AK26" s="385"/>
      <c r="AL26" s="385"/>
      <c r="AM26" s="385"/>
      <c r="AN26" s="385"/>
      <c r="AO26" s="385"/>
      <c r="AP26" s="385"/>
      <c r="AQ26" s="386"/>
      <c r="AR26" s="387" t="str">
        <f>IF('UNIFIED INTAKE'!R31=0,"",'UNIFIED INTAKE'!R31)</f>
        <v/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 x14ac:dyDescent="0.25">
      <c r="A27" s="381" t="str">
        <f>IF('UNIFIED INTAKE'!A32=0,"",'UNIFIED INTAKE'!A32)</f>
        <v xml:space="preserve">BARAWEL, EMERALD JANE 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 t="str">
        <f>IF('UNIFIED INTAKE'!S32=0,"",'UNIFIED INTAKE'!S32)</f>
        <v/>
      </c>
      <c r="L27" s="385"/>
      <c r="M27" s="385"/>
      <c r="N27" s="386"/>
      <c r="O27" s="384" t="str">
        <f>IF('UNIFIED INTAKE'!K32=0,"",'UNIFIED INTAKE'!K32)</f>
        <v>S</v>
      </c>
      <c r="P27" s="385"/>
      <c r="Q27" s="385"/>
      <c r="R27" s="385"/>
      <c r="S27" s="386"/>
      <c r="T27" s="384" t="str">
        <f>IF('UNIFIED INTAKE'!L32=0,"",'UNIFIED INTAKE'!L32)</f>
        <v>DAUGHTER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 xml:space="preserve">GRADE 11 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INS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 x14ac:dyDescent="0.25">
      <c r="A28" s="381" t="str">
        <f>IF('UNIFIED INTAKE'!A33=0,"",'UNIFIED INTAKE'!A33)</f>
        <v/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 t="str">
        <f>IF('UNIFIED INTAKE'!S33=0,"",'UNIFIED INTAKE'!S33)</f>
        <v/>
      </c>
      <c r="L28" s="385"/>
      <c r="M28" s="385"/>
      <c r="N28" s="386"/>
      <c r="O28" s="384" t="str">
        <f>IF('UNIFIED INTAKE'!K33=0,"",'UNIFIED INTAKE'!K33)</f>
        <v/>
      </c>
      <c r="P28" s="385"/>
      <c r="Q28" s="385"/>
      <c r="R28" s="385"/>
      <c r="S28" s="386"/>
      <c r="T28" s="384" t="str">
        <f>IF('UNIFIED INTAKE'!L33=0,"",'UNIFIED INTAKE'!L33)</f>
        <v/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/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/>
      </c>
      <c r="AK28" s="385"/>
      <c r="AL28" s="385"/>
      <c r="AM28" s="385"/>
      <c r="AN28" s="385"/>
      <c r="AO28" s="385"/>
      <c r="AP28" s="385"/>
      <c r="AQ28" s="386"/>
      <c r="AR28" s="387" t="str">
        <f>IF('UNIFIED INTAKE'!R33=0,"",'UNIFIED INTAKE'!R33)</f>
        <v/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 x14ac:dyDescent="0.25">
      <c r="A29" s="381" t="str">
        <f>IF('UNIFIED INTAKE'!A34=0,"",'UNIFIED INTAKE'!A34)</f>
        <v/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 t="str">
        <f>IF('UNIFIED INTAKE'!S34=0,"",'UNIFIED INTAKE'!S34)</f>
        <v/>
      </c>
      <c r="L29" s="385"/>
      <c r="M29" s="385"/>
      <c r="N29" s="386"/>
      <c r="O29" s="384" t="str">
        <f>IF('UNIFIED INTAKE'!K34=0,"",'UNIFIED INTAKE'!K34)</f>
        <v/>
      </c>
      <c r="P29" s="385"/>
      <c r="Q29" s="385"/>
      <c r="R29" s="385"/>
      <c r="S29" s="386"/>
      <c r="T29" s="384" t="str">
        <f>IF('UNIFIED INTAKE'!L34=0,"",'UNIFIED INTAKE'!L34)</f>
        <v/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/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/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 x14ac:dyDescent="0.25">
      <c r="A30" s="381" t="str">
        <f>IF('UNIFIED INTAKE'!A35=0,"",'UNIFIED INTAKE'!A35)</f>
        <v/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/>
      </c>
      <c r="P30" s="385"/>
      <c r="Q30" s="385"/>
      <c r="R30" s="385"/>
      <c r="S30" s="386"/>
      <c r="T30" s="384" t="str">
        <f>IF('UNIFIED INTAKE'!L35=0,"",'UNIFIED INTAKE'!L35)</f>
        <v/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/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/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 x14ac:dyDescent="0.25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 x14ac:dyDescent="0.25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 x14ac:dyDescent="0.25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 x14ac:dyDescent="0.25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 x14ac:dyDescent="0.25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 x14ac:dyDescent="0.25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 x14ac:dyDescent="0.25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6000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 x14ac:dyDescent="0.25">
      <c r="A38" s="450" t="str">
        <f>IF('UNIFIED INTAKE'!A45=0,"",'UNIFIED INTAKE'!A45)</f>
        <v/>
      </c>
      <c r="B38" s="451"/>
      <c r="C38" s="451"/>
      <c r="D38" s="451"/>
      <c r="E38" s="451"/>
      <c r="F38" s="451"/>
      <c r="G38" s="451"/>
      <c r="H38" s="451"/>
      <c r="I38" s="449" t="str">
        <f>IF('UNIFIED INTAKE'!I45=0,"",'UNIFIED INTAKE'!I45)</f>
        <v/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 x14ac:dyDescent="0.25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 x14ac:dyDescent="0.25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 x14ac:dyDescent="0.25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 x14ac:dyDescent="0.25">
      <c r="A42" s="32"/>
      <c r="B42" s="33"/>
      <c r="C42" s="337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360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>
        <f>'UNIFIED INTAKE'!I56</f>
        <v>0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 x14ac:dyDescent="0.25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 t="str">
        <f>'UNIFIED INTAKE'!I57</f>
        <v xml:space="preserve">ARTESAN 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 x14ac:dyDescent="0.25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 x14ac:dyDescent="0.25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300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 x14ac:dyDescent="0.25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 x14ac:dyDescent="0.25">
      <c r="A47" s="467">
        <f>IF('UNIFIED INTAKE'!Q52="","",'UNIFIED INTAKE'!Q52)</f>
        <v>3600</v>
      </c>
      <c r="B47" s="467"/>
      <c r="C47" s="467"/>
      <c r="D47" s="467"/>
      <c r="E47" s="467"/>
      <c r="F47" s="467"/>
      <c r="G47" s="467"/>
      <c r="H47" s="468" t="str">
        <f>IF('UNIFIED INTAKE'!Q51="","",'UNIFIED INTAKE'!Q51)</f>
        <v/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 x14ac:dyDescent="0.25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 x14ac:dyDescent="0.25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6000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 x14ac:dyDescent="0.25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 x14ac:dyDescent="0.25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 x14ac:dyDescent="0.25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 x14ac:dyDescent="0.25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 x14ac:dyDescent="0.25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 x14ac:dyDescent="0.25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 x14ac:dyDescent="0.25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 x14ac:dyDescent="0.25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 x14ac:dyDescent="0.25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 x14ac:dyDescent="0.25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 x14ac:dyDescent="0.25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 x14ac:dyDescent="0.25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 x14ac:dyDescent="0.25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 x14ac:dyDescent="0.25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 x14ac:dyDescent="0.25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 x14ac:dyDescent="0.25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 x14ac:dyDescent="0.25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 x14ac:dyDescent="0.25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 x14ac:dyDescent="0.25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 x14ac:dyDescent="0.25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 x14ac:dyDescent="0.25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 x14ac:dyDescent="0.25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 x14ac:dyDescent="0.25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 x14ac:dyDescent="0.25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 x14ac:dyDescent="0.25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 x14ac:dyDescent="0.25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 x14ac:dyDescent="0.25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 x14ac:dyDescent="0.25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 x14ac:dyDescent="0.25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 x14ac:dyDescent="0.25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 x14ac:dyDescent="0.25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 x14ac:dyDescent="0.25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 x14ac:dyDescent="0.25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 x14ac:dyDescent="0.25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 x14ac:dyDescent="0.25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 x14ac:dyDescent="0.25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 x14ac:dyDescent="0.25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 x14ac:dyDescent="0.25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 x14ac:dyDescent="0.25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 x14ac:dyDescent="0.25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 x14ac:dyDescent="0.25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 x14ac:dyDescent="0.25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 x14ac:dyDescent="0.25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 x14ac:dyDescent="0.25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 x14ac:dyDescent="0.25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 x14ac:dyDescent="0.25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 x14ac:dyDescent="0.25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 x14ac:dyDescent="0.25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 x14ac:dyDescent="0.25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 x14ac:dyDescent="0.25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 x14ac:dyDescent="0.25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 x14ac:dyDescent="0.25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 x14ac:dyDescent="0.25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 x14ac:dyDescent="0.25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 x14ac:dyDescent="0.25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 x14ac:dyDescent="0.25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 x14ac:dyDescent="0.25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 x14ac:dyDescent="0.25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 x14ac:dyDescent="0.25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 x14ac:dyDescent="0.25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 x14ac:dyDescent="0.25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 x14ac:dyDescent="0.25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 x14ac:dyDescent="0.25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 x14ac:dyDescent="0.25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 x14ac:dyDescent="0.25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 x14ac:dyDescent="0.25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 x14ac:dyDescent="0.25">
      <c r="A116" s="339" t="str">
        <f>'UNIFIED INTAKE'!A74</f>
        <v>PATIENT IS IN NEED OF MEDICAL ASSISTANCE FOR THE PRESCRIBED LABORATORY UTZ ABDOMEN, DUE TO HPN PT
WITH OF ELEVATED CHOLESTEROL. SHE DERIVES INCOME FROM WORKING AS A LAUNDRESS AND SARI-SARI STORE,  WHILE HER SPOUSE DELIVERS WATER EVERY 3 DAYS. THEY HAVE LIMITED RESOURCE TO BE RELIED UPON FINANCIALLY. HENCE, SHE IS THEN CLASSIFIED AS C3.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 x14ac:dyDescent="0.25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 x14ac:dyDescent="0.25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 x14ac:dyDescent="0.25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 x14ac:dyDescent="0.25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 xml:space="preserve">GERY Z. VUILLAREAL, RSW 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 x14ac:dyDescent="0.25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 x14ac:dyDescent="0.25">
      <c r="B2" s="45" t="s">
        <v>218</v>
      </c>
      <c r="C2" s="596">
        <f>IF('UNIFIED INTAKE'!Q3=0,"",'UNIFIED INTAKE'!Q3)</f>
        <v>45446</v>
      </c>
      <c r="D2" s="597"/>
      <c r="E2" s="597"/>
      <c r="M2" s="45" t="s">
        <v>29</v>
      </c>
      <c r="N2" s="46">
        <f>'UNIFIED INTAKE'!F5</f>
        <v>45469</v>
      </c>
    </row>
    <row r="3" spans="1:14" ht="18.75" x14ac:dyDescent="0.25">
      <c r="B3" s="45" t="s">
        <v>219</v>
      </c>
      <c r="C3" s="598">
        <f>'UNIFIED INTAKE'!D3</f>
        <v>0</v>
      </c>
      <c r="D3" s="598"/>
      <c r="E3" s="598"/>
      <c r="M3" s="45" t="s">
        <v>220</v>
      </c>
      <c r="N3" s="47">
        <f>'UNIFIED INTAKE'!R5</f>
        <v>0.40138888888888902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99" t="str">
        <f>IF('UNIFIED INTAKE'!D10=0,"",'UNIFIED INTAKE'!D10)</f>
        <v>BARAWEL, ELIZABETH BARICAS</v>
      </c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 xml:space="preserve">FEMALE </v>
      </c>
    </row>
    <row r="7" spans="1:14" ht="18.75" x14ac:dyDescent="0.3">
      <c r="A7" s="49" t="s">
        <v>223</v>
      </c>
      <c r="B7" s="49"/>
      <c r="C7" s="599" t="str">
        <f>'UNIFIED INTAKE'!E14</f>
        <v xml:space="preserve">CASTILLO, CABUSAO, CAM. SUR </v>
      </c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 x14ac:dyDescent="0.3">
      <c r="A8" s="49" t="s">
        <v>224</v>
      </c>
      <c r="B8" s="49"/>
      <c r="C8" s="135" t="s">
        <v>307</v>
      </c>
      <c r="D8" s="52"/>
      <c r="E8" s="51" t="s">
        <v>225</v>
      </c>
      <c r="F8" s="600">
        <f ca="1">'UNIFIED INTAKE'!G12</f>
        <v>61</v>
      </c>
      <c r="G8" s="600"/>
      <c r="H8" s="600"/>
      <c r="I8" s="600"/>
      <c r="J8" s="601" t="s">
        <v>226</v>
      </c>
      <c r="K8" s="601"/>
      <c r="L8" s="601"/>
      <c r="M8" s="602" t="str">
        <f>IF('UNIFIED INTAKE'!D19=0,"",'UNIFIED INTAKE'!D19)</f>
        <v xml:space="preserve">ROMAN CATHOLIC </v>
      </c>
      <c r="N8" s="602"/>
    </row>
    <row r="9" spans="1:14" ht="18.75" x14ac:dyDescent="0.3">
      <c r="A9" s="49" t="s">
        <v>227</v>
      </c>
      <c r="B9" s="49"/>
      <c r="C9" s="607">
        <f>'UNIFIED INTAKE'!A12</f>
        <v>23115</v>
      </c>
      <c r="D9" s="607"/>
      <c r="E9" s="607"/>
      <c r="F9" s="607"/>
      <c r="G9" s="607"/>
      <c r="H9" s="607"/>
      <c r="I9" s="608" t="s">
        <v>228</v>
      </c>
      <c r="J9" s="608"/>
      <c r="K9" s="609" t="str">
        <f>IF('UNIFIED INTAKE'!M12="","",'UNIFIED INTAKE'!M12)</f>
        <v xml:space="preserve">DAET, CAM. NORTE </v>
      </c>
      <c r="L9" s="609"/>
      <c r="M9" s="609"/>
      <c r="N9" s="609"/>
    </row>
    <row r="10" spans="1:14" ht="18.75" x14ac:dyDescent="0.3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 x14ac:dyDescent="0.3">
      <c r="A11" s="49" t="s">
        <v>230</v>
      </c>
      <c r="B11" s="49"/>
      <c r="C11" s="599" t="str">
        <f>IF('UNIFIED INTAKE'!D24=0,"",'UNIFIED INTAKE'!D24)</f>
        <v xml:space="preserve">SARI-SARI STORE OWNER </v>
      </c>
      <c r="D11" s="599"/>
      <c r="E11" s="599"/>
      <c r="F11" s="599"/>
      <c r="G11" s="599"/>
      <c r="H11" s="599"/>
      <c r="I11" s="599"/>
      <c r="J11" s="53" t="s">
        <v>231</v>
      </c>
      <c r="K11" s="610">
        <f>'UNIFIED INTAKE'!P24</f>
        <v>6000</v>
      </c>
      <c r="L11" s="610"/>
      <c r="M11" s="610"/>
      <c r="N11" s="610"/>
    </row>
    <row r="12" spans="1:14" ht="18.75" x14ac:dyDescent="0.3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 x14ac:dyDescent="0.3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99" t="s">
        <v>308</v>
      </c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 x14ac:dyDescent="0.3">
      <c r="A15" s="49" t="s">
        <v>234</v>
      </c>
      <c r="B15" s="49"/>
      <c r="C15" s="49"/>
      <c r="D15" s="604">
        <v>45121</v>
      </c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>
        <f>D15</f>
        <v>45121</v>
      </c>
    </row>
    <row r="16" spans="1:14" ht="18.75" x14ac:dyDescent="0.3">
      <c r="A16" s="49" t="s">
        <v>236</v>
      </c>
      <c r="B16" s="49"/>
      <c r="C16" s="49"/>
      <c r="D16" s="599" t="s">
        <v>306</v>
      </c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 x14ac:dyDescent="0.25">
      <c r="A20" s="611" t="str">
        <f>IF('UNIFIED INTAKE'!A31=0,"",'UNIFIED INTAKE'!A31)</f>
        <v xml:space="preserve">BARAWEL, JOSE </v>
      </c>
      <c r="B20" s="612"/>
      <c r="C20" s="71" t="str">
        <f>IF('UNIFIED INTAKE'!L31=0,"",'UNIFIED INTAKE'!L31)</f>
        <v>SPOUSE</v>
      </c>
      <c r="D20" s="613" t="str">
        <f>IF('UNIFIED INTAKE'!S31=0,"",'UNIFIED INTAKE'!S31)</f>
        <v/>
      </c>
      <c r="E20" s="614"/>
      <c r="F20" s="71" t="str">
        <f>IF('UNIFIED INTAKE'!I31=0,"",'UNIFIED INTAKE'!I31)</f>
        <v>M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 xml:space="preserve">HS GRAD </v>
      </c>
      <c r="J20" s="615"/>
      <c r="K20" s="615"/>
      <c r="L20" s="614"/>
      <c r="M20" s="71" t="str">
        <f>IF('UNIFIED INTAKE'!P31=0,"",'UNIFIED INTAKE'!P31)</f>
        <v xml:space="preserve">NONE </v>
      </c>
      <c r="N20" s="74">
        <f>'UNIFIED INTAKE'!R31</f>
        <v>0</v>
      </c>
    </row>
    <row r="21" spans="1:14" x14ac:dyDescent="0.25">
      <c r="A21" s="611" t="str">
        <f>IF('UNIFIED INTAKE'!A32=0,"",'UNIFIED INTAKE'!A32)</f>
        <v xml:space="preserve">BARAWEL, EMERALD JANE </v>
      </c>
      <c r="B21" s="612"/>
      <c r="C21" s="71" t="str">
        <f>IF('UNIFIED INTAKE'!L32=0,"",'UNIFIED INTAKE'!L32)</f>
        <v>DAUGHTER</v>
      </c>
      <c r="D21" s="613" t="str">
        <f>IF('UNIFIED INTAKE'!S32=0,"",'UNIFIED INTAKE'!S32)</f>
        <v/>
      </c>
      <c r="E21" s="614"/>
      <c r="F21" s="71" t="str">
        <f>IF('UNIFIED INTAKE'!I32=0,"",'UNIFIED INTAKE'!I32)</f>
        <v>F</v>
      </c>
      <c r="G21" s="613" t="str">
        <f>IF('UNIFIED INTAKE'!K32=0,"",'UNIFIED INTAKE'!K32)</f>
        <v>S</v>
      </c>
      <c r="H21" s="614"/>
      <c r="I21" s="613" t="str">
        <f>IF('UNIFIED INTAKE'!M32=0,"",'UNIFIED INTAKE'!M32)</f>
        <v xml:space="preserve">GRADE 11 </v>
      </c>
      <c r="J21" s="615"/>
      <c r="K21" s="615"/>
      <c r="L21" s="614"/>
      <c r="M21" s="71" t="str">
        <f>IF('UNIFIED INTAKE'!P32=0,"",'UNIFIED INTAKE'!P32)</f>
        <v>INS</v>
      </c>
      <c r="N21" s="74">
        <f>'UNIFIED INTAKE'!R32</f>
        <v>0</v>
      </c>
    </row>
    <row r="22" spans="1:14" x14ac:dyDescent="0.25">
      <c r="A22" s="611" t="str">
        <f>IF('UNIFIED INTAKE'!A33=0,"",'UNIFIED INTAKE'!A33)</f>
        <v/>
      </c>
      <c r="B22" s="612"/>
      <c r="C22" s="71" t="str">
        <f>IF('UNIFIED INTAKE'!L33=0,"",'UNIFIED INTAKE'!L33)</f>
        <v/>
      </c>
      <c r="D22" s="613" t="str">
        <f>IF('UNIFIED INTAKE'!S33=0,"",'UNIFIED INTAKE'!S33)</f>
        <v/>
      </c>
      <c r="E22" s="614"/>
      <c r="F22" s="71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71" t="str">
        <f>IF('UNIFIED INTAKE'!P33=0,"",'UNIFIED INTAKE'!P33)</f>
        <v/>
      </c>
      <c r="N22" s="74">
        <f>'UNIFIED INTAKE'!R33</f>
        <v>0</v>
      </c>
    </row>
    <row r="23" spans="1:14" x14ac:dyDescent="0.25">
      <c r="A23" s="611" t="str">
        <f>IF('UNIFIED INTAKE'!A34=0,"",'UNIFIED INTAKE'!A34)</f>
        <v/>
      </c>
      <c r="B23" s="612"/>
      <c r="C23" s="71" t="str">
        <f>IF('UNIFIED INTAKE'!L34=0,"",'UNIFIED INTAKE'!L34)</f>
        <v/>
      </c>
      <c r="D23" s="613" t="str">
        <f>IF('UNIFIED INTAKE'!S34=0,"",'UNIFIED INTAKE'!S34)</f>
        <v/>
      </c>
      <c r="E23" s="614"/>
      <c r="F23" s="71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11" t="str">
        <f>IF('UNIFIED INTAKE'!A35=0,"",'UNIFIED INTAKE'!A35)</f>
        <v/>
      </c>
      <c r="B24" s="612"/>
      <c r="C24" s="71" t="str">
        <f>IF('UNIFIED INTAKE'!L35=0,"",'UNIFIED INTAKE'!L35)</f>
        <v/>
      </c>
      <c r="D24" s="613" t="str">
        <f>IF('UNIFIED INTAKE'!S35=0,"",'UNIFIED INTAKE'!S35)</f>
        <v/>
      </c>
      <c r="E24" s="614"/>
      <c r="F24" s="71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11" t="str">
        <f>IF('UNIFIED INTAKE'!A36=0,"",'UNIFIED INTAKE'!A36)</f>
        <v/>
      </c>
      <c r="B25" s="612"/>
      <c r="C25" s="71" t="str">
        <f>IF('UNIFIED INTAKE'!L36=0,"",'UNIFIED INTAKE'!L36)</f>
        <v/>
      </c>
      <c r="D25" s="613" t="str">
        <f>IF('UNIFIED INTAKE'!S36=0,"",'UNIFIED INTAKE'!S36)</f>
        <v/>
      </c>
      <c r="E25" s="614"/>
      <c r="F25" s="71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11" t="str">
        <f>IF('UNIFIED INTAKE'!A37=0,"",'UNIFIED INTAKE'!A37)</f>
        <v/>
      </c>
      <c r="B26" s="612"/>
      <c r="C26" s="71" t="str">
        <f>IF('UNIFIED INTAKE'!L37=0,"",'UNIFIED INTAKE'!L37)</f>
        <v/>
      </c>
      <c r="D26" s="613" t="str">
        <f>IF('UNIFIED INTAKE'!S37=0,"",'UNIFIED INTAKE'!S37)</f>
        <v/>
      </c>
      <c r="E26" s="614"/>
      <c r="F26" s="71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11" t="str">
        <f>IF('UNIFIED INTAKE'!A38=0,"",'UNIFIED INTAKE'!A38)</f>
        <v/>
      </c>
      <c r="B27" s="612"/>
      <c r="C27" s="71" t="str">
        <f>IF('UNIFIED INTAKE'!L38=0,"",'UNIFIED INTAKE'!L38)</f>
        <v/>
      </c>
      <c r="D27" s="613" t="str">
        <f>IF('UNIFIED INTAKE'!S38=0,"",'UNIFIED INTAKE'!S38)</f>
        <v/>
      </c>
      <c r="E27" s="614"/>
      <c r="F27" s="71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11" t="str">
        <f>IF('UNIFIED INTAKE'!A39=0,"",'UNIFIED INTAKE'!A39)</f>
        <v/>
      </c>
      <c r="B28" s="612"/>
      <c r="C28" s="71" t="str">
        <f>IF('UNIFIED INTAKE'!L39=0,"",'UNIFIED INTAKE'!L39)</f>
        <v/>
      </c>
      <c r="D28" s="613" t="str">
        <f>IF('UNIFIED INTAKE'!S39=0,"",'UNIFIED INTAKE'!S39)</f>
        <v/>
      </c>
      <c r="E28" s="614"/>
      <c r="F28" s="71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11" t="str">
        <f>IF('UNIFIED INTAKE'!A40=0,"",'UNIFIED INTAKE'!A40)</f>
        <v/>
      </c>
      <c r="B29" s="612"/>
      <c r="C29" s="71" t="str">
        <f>IF('UNIFIED INTAKE'!L40=0,"",'UNIFIED INTAKE'!L40)</f>
        <v/>
      </c>
      <c r="D29" s="613" t="str">
        <f>IF('UNIFIED INTAKE'!S40=0,"",'UNIFIED INTAKE'!S40)</f>
        <v/>
      </c>
      <c r="E29" s="614"/>
      <c r="F29" s="71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>
        <f>'UNIFIED INTAKE'!Q52</f>
        <v>3600</v>
      </c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620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20" t="s">
        <v>144</v>
      </c>
      <c r="G38" s="620"/>
      <c r="H38" s="620"/>
      <c r="I38" s="621">
        <f>'UNIFIED INTAKE'!I56:L56</f>
        <v>0</v>
      </c>
      <c r="J38" s="621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 t="str">
        <f>'UNIFIED INTAKE'!I57:L57</f>
        <v xml:space="preserve">ARTESAN </v>
      </c>
      <c r="J39" s="621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0</v>
      </c>
      <c r="J40" s="621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20" t="s">
        <v>246</v>
      </c>
      <c r="G41" s="620"/>
      <c r="H41" s="620"/>
      <c r="I41" s="621">
        <f>'UNIFIED INTAKE'!I59:L59</f>
        <v>300</v>
      </c>
      <c r="J41" s="621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 t="s">
        <v>248</v>
      </c>
      <c r="K43" s="58"/>
      <c r="L43" s="623"/>
      <c r="M43" s="623"/>
      <c r="N43" s="58"/>
    </row>
    <row r="44" spans="1:14" ht="15.75" x14ac:dyDescent="0.25">
      <c r="A44" s="624" t="str">
        <f>IF('UNIFIED INTAKE'!A44=0,"",'UNIFIED INTAKE'!A44)</f>
        <v/>
      </c>
      <c r="B44" s="624"/>
      <c r="C44" s="624"/>
      <c r="D44" s="63"/>
      <c r="E44" s="625">
        <f>'UNIFIED INTAKE'!I44</f>
        <v>0</v>
      </c>
      <c r="F44" s="625"/>
      <c r="G44" s="625"/>
      <c r="H44" s="625"/>
      <c r="I44" s="63"/>
      <c r="J44" s="70"/>
      <c r="L44" s="25"/>
      <c r="N44" s="69"/>
    </row>
    <row r="45" spans="1:14" ht="15.75" x14ac:dyDescent="0.25">
      <c r="A45" s="624" t="str">
        <f>IF('UNIFIED INTAKE'!A45=0,"",'UNIFIED INTAKE'!A45)</f>
        <v/>
      </c>
      <c r="B45" s="624"/>
      <c r="C45" s="624"/>
      <c r="D45" s="63"/>
      <c r="E45" s="625">
        <f>'UNIFIED INTAKE'!I45</f>
        <v>0</v>
      </c>
      <c r="F45" s="625"/>
      <c r="G45" s="625"/>
      <c r="H45" s="625"/>
      <c r="I45" s="63"/>
      <c r="J45" s="64"/>
      <c r="L45" s="25"/>
      <c r="N45" s="69"/>
    </row>
    <row r="46" spans="1:14" ht="15.75" x14ac:dyDescent="0.25">
      <c r="A46" s="624" t="str">
        <f>IF('UNIFIED INTAKE'!A46=0,"",'UNIFIED INTAKE'!A46)</f>
        <v/>
      </c>
      <c r="B46" s="624"/>
      <c r="C46" s="624"/>
      <c r="D46" s="63"/>
      <c r="E46" s="625">
        <f>'UNIFIED INTAKE'!I46</f>
        <v>0</v>
      </c>
      <c r="F46" s="625"/>
      <c r="G46" s="625"/>
      <c r="H46" s="625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31" t="s">
        <v>254</v>
      </c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2" t="s">
        <v>250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3" t="str">
        <f>IF('UNIFIED INTAKE'!A74=0,"",'UNIFIED INTAKE'!A74)</f>
        <v>PATIENT IS IN NEED OF MEDICAL ASSISTANCE FOR THE PRESCRIBED LABORATORY UTZ ABDOMEN, DUE TO HPN PT
WITH OF ELEVATED CHOLESTEROL. SHE DERIVES INCOME FROM WORKING AS A LAUNDRESS AND SARI-SARI STORE,  WHILE HER SPOUSE DELIVERS WATER EVERY 3 DAYS. THEY HAVE LIMITED RESOURCE TO BE RELIED UPON FINANCIALLY. HENCE, SHE IS THEN CLASSIFIED AS C3.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5" t="str">
        <f>IF('UNIFIED INTAKE'!G6=0,"",'UNIFIED INTAKE'!G6)</f>
        <v>BARAWEL, ELIZABETH BARICAS</v>
      </c>
      <c r="B55" s="635"/>
      <c r="C55" s="635"/>
      <c r="D55" s="635"/>
      <c r="E55" s="635"/>
      <c r="F55" s="635" t="str">
        <f>IF('UNIFIED INTAKE'!Q6=0,"",'UNIFIED INTAKE'!Q6)</f>
        <v>PATIENT</v>
      </c>
      <c r="G55" s="635"/>
      <c r="H55" s="635"/>
      <c r="I55" s="635"/>
      <c r="J55" s="635"/>
      <c r="K55" s="636">
        <f>IF('UNIFIED INTAKE'!Q7=0,"",'UNIFIED INTAKE'!Q7)</f>
        <v>9466127467</v>
      </c>
      <c r="L55" s="636"/>
      <c r="M55" s="636"/>
      <c r="N55" s="63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6" t="s">
        <v>252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7" t="str">
        <f>'UNIFIED INTAKE'!D87</f>
        <v xml:space="preserve">GERY Z. VUILLAREAL, RSW </v>
      </c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 x14ac:dyDescent="0.3">
      <c r="A60" s="629" t="s">
        <v>253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2024-06-26T01:42:37Z</cp:lastPrinted>
  <dcterms:created xsi:type="dcterms:W3CDTF">2021-01-18T06:35:54Z</dcterms:created>
  <dcterms:modified xsi:type="dcterms:W3CDTF">2024-06-26T01:48:21Z</dcterms:modified>
</cp:coreProperties>
</file>