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92C9700-5F05-440F-B5F5-25C36D1719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G12" i="2"/>
  <c r="S51" i="2" l="1"/>
  <c r="S49" i="2" s="1"/>
  <c r="S48" i="2" l="1"/>
  <c r="P45" i="2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<sst xmlns="http://schemas.openxmlformats.org/spreadsheetml/2006/main" count="442" uniqueCount="355">
  <si>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</si>
  <si>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</si>
  <si>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</si>
  <si>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</si>
  <si>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</si>
  <si>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</si>
  <si>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</si>
  <si>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</si>
  <si>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</si>
  <si>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</si>
  <si>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</si>
  <si>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</si>
  <si>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</si>
  <si>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</si>
  <si>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</si>
  <si>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</si>
  <si>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</si>
  <si>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</si>
  <si>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</si>
  <si>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</si>
  <si>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</si>
  <si>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</si>
  <si>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</si>
  <si>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</si>
  <si>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</si>
  <si>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</si>
  <si>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</si>
  <si>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</si>
  <si>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</si>
  <si>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</si>
  <si>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</si>
  <si>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</si>
  <si>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</si>
  <si>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</si>
  <si>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</si>
  <si>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</si>
  <si>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</si>
  <si>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</si>
  <si>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</si>
  <si>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</si>
  <si>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</si>
  <si>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</si>
  <si>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</si>
  <si>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</si>
  <si>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</si>
  <si>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</si>
  <si>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</si>
  <si>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</si>
  <si>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</si>
  <si>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</si>
  <si>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</si>
  <si>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</si>
  <si>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</si>
  <si>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</si>
  <si>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</si>
  <si>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</si>
  <si>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</si>
  <si>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</si>
  <si>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</si>
  <si>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</si>
  <si>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</si>
  <si>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</si>
  <si>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</si>
  <si>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</si>
  <si>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</si>
  <si>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</si>
  <si>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</si>
  <si>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</si>
  <si>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</si>
  <si>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</si>
  <si>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</si>
  <si>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</si>
  <si>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</si>
  <si>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</si>
  <si>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</si>
  <si>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</si>
  <si>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</si>
  <si>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</si>
  <si>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</si>
  <si>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</si>
  <si>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</si>
  <si>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</si>
  <si>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</si>
  <si>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</si>
  <si>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</si>
  <si>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</si>
  <si>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</si>
  <si>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</si>
  <si>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</si>
  <si>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</si>
  <si>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</si>
  <si>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</si>
  <si>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</si>
  <si>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</si>
  <si>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</si>
  <si>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</si>
  <si>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</si>
  <si>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</si>
  <si>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</si>
  <si>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</si>
  <si>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</si>
  <si>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</si>
  <si>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</si>
  <si>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</si>
  <si>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</si>
  <si>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</si>
  <si>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</si>
  <si>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</si>
  <si>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</si>
  <si>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</si>
  <si>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</si>
  <si>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</si>
  <si>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</si>
  <si>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</si>
  <si>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</si>
  <si>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</si>
  <si>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</si>
  <si>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</si>
  <si>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</si>
  <si>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</si>
  <si>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</si>
  <si>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</si>
  <si>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</si>
  <si>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</si>
  <si>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</si>
  <si>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</si>
  <si>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</si>
  <si>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</si>
  <si>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</si>
  <si>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</si>
  <si>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</si>
  <si>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</si>
  <si>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</si>
  <si>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</si>
  <si>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</si>
  <si>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</si>
  <si>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</si>
  <si>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</si>
  <si>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</si>
  <si>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</si>
  <si>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</si>
  <si>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</si>
  <si>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</si>
  <si>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</si>
  <si>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</si>
  <si>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</si>
  <si>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</si>
  <si>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</si>
  <si>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</si>
  <si>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</si>
  <si>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</si>
  <si>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</si>
  <si>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</si>
  <si>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</si>
  <si>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</si>
  <si>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</si>
  <si>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</si>
  <si>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</si>
  <si>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</si>
  <si>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</si>
  <si>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</si>
  <si>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</si>
  <si>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</si>
  <si>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</si>
  <si>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</si>
  <si>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</si>
  <si>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</si>
  <si>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</si>
  <si>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</si>
  <si>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</si>
  <si>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</si>
  <si>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</si>
  <si>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</si>
  <si>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</si>
  <si>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</si>
  <si>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</si>
  <si>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</si>
  <si>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</si>
  <si>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</si>
  <si>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</si>
  <si>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</si>
  <si>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</si>
  <si>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</si>
  <si>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</si>
  <si>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</si>
  <si>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</si>
  <si>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</si>
  <si>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</si>
  <si>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</si>
  <si>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</si>
  <si>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</si>
  <si>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</si>
  <si>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</si>
  <si>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</si>
  <si>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</si>
  <si>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</si>
  <si>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</si>
  <si>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</si>
  <si>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</si>
  <si>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</si>
  <si>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</si>
  <si>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</si>
  <si>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</si>
  <si>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</si>
  <si>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</si>
  <si>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</si>
  <si>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</si>
  <si>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</si>
  <si>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</si>
  <si>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</si>
  <si>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</si>
  <si>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</si>
  <si>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</si>
  <si>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</si>
  <si>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</si>
  <si>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</si>
  <si>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</si>
  <si>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</si>
  <si>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</si>
  <si>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</si>
  <si>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</si>
  <si>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</si>
  <si>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</si>
  <si>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</si>
  <si>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</si>
  <si>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</si>
  <si>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</si>
  <si>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</si>
  <si>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</si>
  <si>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</si>
  <si>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</si>
  <si>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</si>
  <si>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</si>
  <si>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</si>
  <si>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</si>
  <si>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</si>
  <si>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</si>
  <si>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</si>
  <si>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</si>
  <si>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</si>
  <si>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</si>
  <si>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</si>
  <si>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</si>
  <si>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</si>
  <si>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</si>
  <si>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</si>
  <si>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</si>
  <si>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</si>
  <si>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</si>
  <si>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</si>
  <si>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</si>
  <si>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</si>
  <si>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</si>
  <si>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</si>
  <si>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</si>
  <si>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</si>
  <si>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</si>
  <si>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</si>
  <si>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</si>
  <si>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</si>
  <si>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</si>
  <si>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</si>
  <si>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</si>
  <si>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</si>
  <si>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</si>
  <si>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</si>
  <si>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</si>
  <si>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</si>
  <si>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</si>
  <si>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</si>
  <si>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</si>
  <si>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</si>
  <si>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</si>
  <si>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</si>
  <si>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</si>
  <si>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</si>
  <si>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</si>
  <si>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</si>
  <si>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</si>
  <si>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</si>
  <si>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</si>
  <si>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</si>
  <si>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</si>
  <si>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</si>
  <si>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</si>
  <si>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</si>
  <si>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</si>
  <si>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</si>
  <si>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</si>
  <si>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</si>
  <si>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</si>
  <si>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</si>
  <si>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</si>
  <si>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</si>
  <si>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</si>
  <si>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</si>
  <si>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</si>
  <si>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</si>
  <si>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</si>
  <si>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</si>
  <si>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</si>
  <si>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</si>
  <si>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</si>
  <si>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</si>
  <si>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</si>
  <si>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</si>
  <si>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</si>
  <si>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</si>
  <si>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</si>
  <si>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</si>
  <si>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</si>
  <si>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</si>
  <si>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</si>
  <si>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</si>
  <si>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</si>
  <si>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</si>
  <si>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</si>
  <si>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</si>
  <si>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</si>
  <si>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</si>
  <si>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</si>
  <si>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</si>
  <si>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</si>
  <si>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</si>
  <si>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</si>
  <si>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</si>
  <si>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</si>
  <si>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</si>
  <si>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 xml:space="preserve">        Social Welfare Officer III</t>
  </si>
  <si>
    <t>\</t>
  </si>
  <si>
    <t>GRADE 11</t>
  </si>
  <si>
    <t>LABORATORY</t>
  </si>
  <si>
    <t>MARIA JEZEBEL F. DE MESA, RSW, MAEd-GC</t>
  </si>
  <si>
    <t>PANDAN, CABUSAO,  CAMARINES SUR</t>
  </si>
  <si>
    <t>RAGAY, CAMARINES SUR</t>
  </si>
  <si>
    <t>ROMAN CATHOLIC</t>
  </si>
  <si>
    <t>SALESLADY</t>
  </si>
  <si>
    <t>BUISA, NESTOR</t>
  </si>
  <si>
    <t>BUISA, MELVIN</t>
  </si>
  <si>
    <t>S</t>
  </si>
  <si>
    <t>PARENT</t>
  </si>
  <si>
    <t>SIBLING</t>
  </si>
  <si>
    <t>HS GRADUATE</t>
  </si>
  <si>
    <t>COLLEGE LEVEL (PWD)</t>
  </si>
  <si>
    <t>N/A</t>
  </si>
  <si>
    <t>FARMER</t>
  </si>
  <si>
    <t>JETMATIC PUMP</t>
  </si>
  <si>
    <t>BUISA, IVAN ESCANILLA</t>
  </si>
  <si>
    <t>MALE</t>
  </si>
  <si>
    <t xml:space="preserve">BUISA, MARY GRACE </t>
  </si>
  <si>
    <t>BUISA, FLORIANA</t>
  </si>
  <si>
    <t>COLLEGE GRADUATE</t>
  </si>
  <si>
    <t>T/C PTB</t>
  </si>
  <si>
    <t>PATIENT IS IN NEED OF MEDICAL ASSISTANCE FOR HIS OPD CONSULTATION DUE TO T/C PTB. PATIENT LIVES WITH HIS PARENTS AND FAMILY AND THEY ARE 5 IN THE HH. HIS SIBLING IS  THE MAIN PROVIDER OF THE FAMILY AS A SALESLADY WHILE HIS FATHER IS A FARMER. HIS BROTHER IS A HD PATIENT IN THIS HOSPITAL. ACCORDINGLY, THEY DO NOT HAVE ANY OTHER SOURCE OF INCOME. PATIENT IS THEN ASSESSED A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</si>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</sst>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264</v>
      </c>
      <c r="Q3" s="268">
        <v>194946</v>
      </c>
      <c r="R3" s="26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1" t="s">
        <v>265</v>
      </c>
      <c r="B5" s="282"/>
      <c r="C5" s="282"/>
      <c r="D5" s="282"/>
      <c r="E5" s="282"/>
      <c r="F5" s="269">
        <v>45485</v>
      </c>
      <c r="G5" s="269"/>
      <c r="H5" s="269"/>
      <c r="I5" s="269"/>
      <c r="J5" s="269"/>
      <c r="K5" s="269"/>
      <c r="L5" s="266" t="s">
        <v>268</v>
      </c>
      <c r="M5" s="266"/>
      <c r="N5" s="266"/>
      <c r="O5" s="266"/>
      <c r="P5" s="266"/>
      <c r="Q5" s="266"/>
      <c r="R5" s="28">
        <v>0.50555555555555598</v>
      </c>
    </row>
    <row r="6" spans="1:18" ht="15" customHeight="1">
      <c r="A6" s="270" t="s">
        <v>266</v>
      </c>
      <c r="B6" s="271"/>
      <c r="C6" s="271"/>
      <c r="D6" s="271"/>
      <c r="E6" s="271"/>
      <c r="F6" s="271"/>
      <c r="G6" s="194" t="s">
        <v>337</v>
      </c>
      <c r="H6" s="194"/>
      <c r="I6" s="194"/>
      <c r="J6" s="194"/>
      <c r="K6" s="194"/>
      <c r="L6" s="194"/>
      <c r="M6" s="280" t="s">
        <v>269</v>
      </c>
      <c r="N6" s="280"/>
      <c r="O6" s="280"/>
      <c r="P6" s="280"/>
      <c r="Q6" s="278" t="s">
        <v>340</v>
      </c>
      <c r="R6" s="279"/>
    </row>
    <row r="7" spans="1:18" ht="15" customHeight="1">
      <c r="A7" s="270" t="s">
        <v>267</v>
      </c>
      <c r="B7" s="271"/>
      <c r="C7" s="271"/>
      <c r="D7" s="217" t="s">
        <v>333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3">
        <v>9098841597</v>
      </c>
      <c r="R7" s="284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5" t="s">
        <v>4</v>
      </c>
      <c r="B10" s="286"/>
      <c r="C10" s="286"/>
      <c r="D10" s="213" t="s">
        <v>347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348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2">
        <v>39124</v>
      </c>
      <c r="B12" s="273"/>
      <c r="C12" s="273"/>
      <c r="D12" s="273"/>
      <c r="E12" s="103"/>
      <c r="F12" s="80"/>
      <c r="G12" s="277">
        <f ca="1">IF(DATEDIF(A12,NOW(),"y")&gt;120,"",DATEDIF(A12,NOW(),"y"))</f>
        <v>17</v>
      </c>
      <c r="H12" s="277"/>
      <c r="I12" s="277"/>
      <c r="J12" s="277"/>
      <c r="K12" s="80"/>
      <c r="L12" s="80"/>
      <c r="M12" s="219" t="s">
        <v>334</v>
      </c>
      <c r="N12" s="219"/>
      <c r="O12" s="219"/>
      <c r="P12" s="219"/>
      <c r="Q12" s="219"/>
      <c r="R12" s="220"/>
    </row>
    <row r="13" spans="1:18" ht="12" customHeight="1">
      <c r="A13" s="252" t="s">
        <v>274</v>
      </c>
      <c r="B13" s="253"/>
      <c r="C13" s="253"/>
      <c r="D13" s="253"/>
      <c r="E13" s="102"/>
      <c r="F13" s="104"/>
      <c r="G13" s="254" t="s">
        <v>275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8" ht="18" customHeight="1">
      <c r="A14" s="257" t="s">
        <v>8</v>
      </c>
      <c r="B14" s="258"/>
      <c r="C14" s="258"/>
      <c r="D14" s="258"/>
      <c r="E14" s="219" t="str">
        <f>D7</f>
        <v>PANDAN, CABUSAO, 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74" t="s">
        <v>276</v>
      </c>
      <c r="B15" s="275"/>
      <c r="C15" s="275"/>
      <c r="D15" s="275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7" t="s">
        <v>10</v>
      </c>
      <c r="B16" s="258"/>
      <c r="C16" s="258"/>
      <c r="D16" s="258"/>
      <c r="E16" s="223" t="str">
        <f>E14</f>
        <v>PANDAN, CABUSAO, 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74" t="s">
        <v>277</v>
      </c>
      <c r="B17" s="275"/>
      <c r="C17" s="275"/>
      <c r="D17" s="275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76"/>
    </row>
    <row r="19" spans="1:28" ht="13.5" customHeight="1">
      <c r="A19" s="215" t="s">
        <v>279</v>
      </c>
      <c r="B19" s="216"/>
      <c r="C19" s="216"/>
      <c r="D19" s="217" t="s">
        <v>335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7" t="s">
        <v>284</v>
      </c>
      <c r="B21" s="258"/>
      <c r="C21" s="258"/>
      <c r="D21" s="258"/>
      <c r="E21" s="258"/>
      <c r="F21" s="209"/>
      <c r="G21" s="259" t="s">
        <v>155</v>
      </c>
      <c r="H21" s="259"/>
      <c r="I21" s="80"/>
      <c r="J21" s="259" t="s">
        <v>281</v>
      </c>
      <c r="K21" s="259"/>
      <c r="L21" s="251" t="s">
        <v>282</v>
      </c>
      <c r="M21" s="251"/>
      <c r="N21" s="107"/>
      <c r="O21" s="260"/>
      <c r="P21" s="259" t="s">
        <v>283</v>
      </c>
      <c r="Q21" s="260"/>
      <c r="R21" s="261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59"/>
      <c r="H22" s="259"/>
      <c r="I22" s="80"/>
      <c r="J22" s="259"/>
      <c r="K22" s="259"/>
      <c r="L22" s="251"/>
      <c r="M22" s="251"/>
      <c r="N22" s="108"/>
      <c r="O22" s="260"/>
      <c r="P22" s="259"/>
      <c r="Q22" s="260"/>
      <c r="R22" s="261"/>
    </row>
    <row r="23" spans="1:28" ht="1.5" customHeight="1">
      <c r="A23" s="93"/>
      <c r="B23" s="109"/>
      <c r="C23" s="109"/>
      <c r="D23" s="109"/>
      <c r="E23" s="109"/>
      <c r="F23" s="80"/>
      <c r="G23" s="259"/>
      <c r="H23" s="259"/>
      <c r="I23" s="80"/>
      <c r="J23" s="107"/>
      <c r="K23" s="107"/>
      <c r="L23" s="107"/>
      <c r="M23" s="110"/>
      <c r="N23" s="111"/>
      <c r="O23" s="110"/>
      <c r="P23" s="110" t="s">
        <v>329</v>
      </c>
      <c r="Q23" s="110"/>
      <c r="R23" s="94"/>
      <c r="S23" t="s">
        <v>330</v>
      </c>
    </row>
    <row r="24" spans="1:28">
      <c r="A24" s="257" t="s">
        <v>286</v>
      </c>
      <c r="B24" s="209"/>
      <c r="C24" s="209"/>
      <c r="D24" s="256" t="s">
        <v>344</v>
      </c>
      <c r="E24" s="256"/>
      <c r="F24" s="256"/>
      <c r="G24" s="256"/>
      <c r="H24" s="256"/>
      <c r="I24" s="256"/>
      <c r="J24" s="256"/>
      <c r="K24" s="262" t="s">
        <v>287</v>
      </c>
      <c r="L24" s="262"/>
      <c r="M24" s="262"/>
      <c r="N24" s="262"/>
      <c r="O24" s="262"/>
      <c r="P24" s="263"/>
      <c r="Q24" s="263"/>
      <c r="R24" s="26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6" t="s">
        <v>261</v>
      </c>
      <c r="Q26" s="336"/>
      <c r="R26" s="76" t="s">
        <v>256</v>
      </c>
      <c r="U26" s="123"/>
      <c r="V26" s="303"/>
      <c r="W26" s="303"/>
      <c r="X26" s="303"/>
      <c r="Y26" s="303"/>
      <c r="Z26" s="303"/>
      <c r="AA26" s="30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4"/>
      <c r="W27" s="304"/>
      <c r="X27" s="304"/>
      <c r="Y27" s="304"/>
      <c r="Z27" s="304"/>
      <c r="AA27" s="304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5"/>
      <c r="W28" s="305"/>
      <c r="X28" s="305"/>
      <c r="Y28" s="305"/>
      <c r="Z28" s="305"/>
      <c r="AA28" s="305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3" t="s">
        <v>239</v>
      </c>
      <c r="U29" s="125"/>
      <c r="V29" s="291" t="s">
        <v>309</v>
      </c>
      <c r="W29" s="292"/>
      <c r="X29" s="292"/>
      <c r="Y29" s="292"/>
      <c r="Z29" s="293"/>
      <c r="AA29" s="315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3"/>
      <c r="U30" s="125"/>
      <c r="V30" s="294"/>
      <c r="W30" s="295"/>
      <c r="X30" s="295"/>
      <c r="Y30" s="295"/>
      <c r="Z30" s="296"/>
      <c r="AA30" s="316"/>
      <c r="AB30" s="126"/>
    </row>
    <row r="31" spans="1:28" ht="18" customHeight="1">
      <c r="A31" s="160" t="s">
        <v>350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176</v>
      </c>
      <c r="L31" s="96" t="s">
        <v>340</v>
      </c>
      <c r="M31" s="173" t="s">
        <v>342</v>
      </c>
      <c r="N31" s="175"/>
      <c r="O31" s="174"/>
      <c r="P31" s="334" t="s">
        <v>306</v>
      </c>
      <c r="Q31" s="335"/>
      <c r="R31" s="97"/>
      <c r="S31" s="60"/>
      <c r="U31" s="125"/>
      <c r="V31" s="294"/>
      <c r="W31" s="295"/>
      <c r="X31" s="295"/>
      <c r="Y31" s="295"/>
      <c r="Z31" s="296"/>
      <c r="AA31" s="316"/>
      <c r="AB31" s="126"/>
    </row>
    <row r="32" spans="1:28" ht="15.75" customHeight="1" thickBot="1">
      <c r="A32" s="160" t="s">
        <v>337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6" t="s">
        <v>176</v>
      </c>
      <c r="L32" s="96" t="s">
        <v>340</v>
      </c>
      <c r="M32" s="173" t="s">
        <v>342</v>
      </c>
      <c r="N32" s="175"/>
      <c r="O32" s="174"/>
      <c r="P32" s="173" t="s">
        <v>345</v>
      </c>
      <c r="Q32" s="174"/>
      <c r="R32" s="97">
        <v>5000</v>
      </c>
      <c r="S32" s="60"/>
      <c r="U32" s="125"/>
      <c r="V32" s="297"/>
      <c r="W32" s="298"/>
      <c r="X32" s="298"/>
      <c r="Y32" s="298"/>
      <c r="Z32" s="299"/>
      <c r="AA32" s="317"/>
      <c r="AB32" s="126"/>
    </row>
    <row r="33" spans="1:28" ht="15.75" customHeight="1">
      <c r="A33" s="160" t="s">
        <v>338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339</v>
      </c>
      <c r="L33" s="96" t="s">
        <v>341</v>
      </c>
      <c r="M33" s="173" t="s">
        <v>343</v>
      </c>
      <c r="N33" s="175"/>
      <c r="O33" s="174"/>
      <c r="P33" s="173" t="s">
        <v>306</v>
      </c>
      <c r="Q33" s="174"/>
      <c r="R33" s="97"/>
      <c r="S33" s="60"/>
      <c r="U33" s="125"/>
      <c r="V33" s="324" t="s">
        <v>310</v>
      </c>
      <c r="W33" s="318" t="s">
        <v>316</v>
      </c>
      <c r="X33" s="306" t="s">
        <v>312</v>
      </c>
      <c r="Y33" s="309" t="s">
        <v>313</v>
      </c>
      <c r="Z33" s="321" t="s">
        <v>314</v>
      </c>
      <c r="AA33" s="31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349</v>
      </c>
      <c r="B34" s="161"/>
      <c r="C34" s="161"/>
      <c r="D34" s="161"/>
      <c r="E34" s="161"/>
      <c r="F34" s="161"/>
      <c r="G34" s="161"/>
      <c r="H34" s="162"/>
      <c r="I34" s="173" t="s">
        <v>178</v>
      </c>
      <c r="J34" s="174"/>
      <c r="K34" s="96" t="s">
        <v>339</v>
      </c>
      <c r="L34" s="96" t="s">
        <v>341</v>
      </c>
      <c r="M34" s="173" t="s">
        <v>351</v>
      </c>
      <c r="N34" s="175"/>
      <c r="O34" s="174"/>
      <c r="P34" s="173" t="s">
        <v>336</v>
      </c>
      <c r="Q34" s="174"/>
      <c r="R34" s="97">
        <v>11000</v>
      </c>
      <c r="S34" s="60"/>
      <c r="U34" s="125"/>
      <c r="V34" s="325"/>
      <c r="W34" s="319"/>
      <c r="X34" s="307"/>
      <c r="Y34" s="310"/>
      <c r="Z34" s="322"/>
      <c r="AA34" s="313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U35" s="125"/>
      <c r="V35" s="326"/>
      <c r="W35" s="320"/>
      <c r="X35" s="308"/>
      <c r="Y35" s="311"/>
      <c r="Z35" s="323"/>
      <c r="AA35" s="313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7" t="s">
        <v>321</v>
      </c>
      <c r="W36" s="289" t="s">
        <v>322</v>
      </c>
      <c r="X36" s="331" t="s">
        <v>317</v>
      </c>
      <c r="Y36" s="331" t="s">
        <v>318</v>
      </c>
      <c r="Z36" s="329" t="s">
        <v>320</v>
      </c>
      <c r="AA36" s="313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7"/>
      <c r="W37" s="289"/>
      <c r="X37" s="331"/>
      <c r="Y37" s="331"/>
      <c r="Z37" s="329"/>
      <c r="AA37" s="313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8"/>
      <c r="W38" s="290"/>
      <c r="X38" s="332"/>
      <c r="Y38" s="332"/>
      <c r="Z38" s="330"/>
      <c r="AA38" s="313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4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/>
      <c r="B44" s="240"/>
      <c r="C44" s="240"/>
      <c r="D44" s="240"/>
      <c r="E44" s="240"/>
      <c r="F44" s="240"/>
      <c r="G44" s="240"/>
      <c r="H44" s="86"/>
      <c r="I44" s="247"/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 t="s">
        <v>306</v>
      </c>
      <c r="B45" s="240"/>
      <c r="C45" s="240"/>
      <c r="D45" s="240"/>
      <c r="E45" s="240"/>
      <c r="F45" s="240"/>
      <c r="G45" s="240"/>
      <c r="H45" s="86"/>
      <c r="I45" s="247"/>
      <c r="J45" s="247"/>
      <c r="K45" s="247"/>
      <c r="L45" s="247"/>
      <c r="M45" s="84"/>
      <c r="N45" s="84"/>
      <c r="O45" s="84"/>
      <c r="P45" s="249">
        <f>(I44/2)+SUM(I45:L46)+SUM(R31:R42)+P24</f>
        <v>16000</v>
      </c>
      <c r="Q45" s="249"/>
      <c r="R45" s="250"/>
    </row>
    <row r="46" spans="1:28">
      <c r="A46" s="248"/>
      <c r="B46" s="240"/>
      <c r="C46" s="240"/>
      <c r="D46" s="240"/>
      <c r="E46" s="240"/>
      <c r="F46" s="240"/>
      <c r="G46" s="240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26000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3200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3000</v>
      </c>
      <c r="M50" s="25"/>
      <c r="N50" s="243" t="s">
        <v>132</v>
      </c>
      <c r="O50" s="243"/>
      <c r="P50" s="243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>
        <v>5000</v>
      </c>
      <c r="E51" s="186"/>
      <c r="F51" s="25"/>
      <c r="G51" s="80"/>
      <c r="H51" s="8" t="s">
        <v>150</v>
      </c>
      <c r="I51" s="8"/>
      <c r="K51" s="29"/>
      <c r="M51" s="25"/>
      <c r="N51" s="243" t="s">
        <v>136</v>
      </c>
      <c r="O51" s="243"/>
      <c r="P51" s="243"/>
      <c r="Q51" s="177">
        <f>150*20</f>
        <v>3000</v>
      </c>
      <c r="R51" s="178"/>
      <c r="S51" s="23">
        <f>COUNTA(A31:H42,D10)</f>
        <v>5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3" t="s">
        <v>140</v>
      </c>
      <c r="O52" s="243"/>
      <c r="P52" s="243"/>
      <c r="Q52" s="177">
        <f>300*30</f>
        <v>9000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3" t="s">
        <v>164</v>
      </c>
      <c r="O53" s="243"/>
      <c r="P53" s="243"/>
      <c r="Q53" s="177">
        <v>6000</v>
      </c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3" t="s">
        <v>142</v>
      </c>
      <c r="O54" s="243"/>
      <c r="P54" s="243"/>
      <c r="Q54" s="177"/>
      <c r="R54" s="178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 t="s">
        <v>346</v>
      </c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287" t="s">
        <v>352</v>
      </c>
      <c r="G62" s="288"/>
      <c r="H62" s="288"/>
      <c r="I62" s="28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BUISA, NESTOR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353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0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1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1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2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326</v>
      </c>
      <c r="C80" s="139"/>
      <c r="D80" s="139"/>
      <c r="E80" s="139"/>
      <c r="F80" s="139"/>
      <c r="G80" s="139"/>
      <c r="H80" s="139"/>
      <c r="I80" s="138">
        <v>250</v>
      </c>
      <c r="J80" s="138"/>
      <c r="K80" s="138"/>
      <c r="L80" s="138"/>
      <c r="M80" s="139" t="s">
        <v>331</v>
      </c>
      <c r="N80" s="139"/>
      <c r="O80" s="139"/>
      <c r="P80" s="232" t="s">
        <v>327</v>
      </c>
      <c r="Q80" s="232"/>
      <c r="R80" s="233"/>
    </row>
    <row r="81" spans="1:18" ht="15.75" customHeight="1">
      <c r="A81" s="85">
        <v>2</v>
      </c>
      <c r="B81" s="139" t="s">
        <v>326</v>
      </c>
      <c r="C81" s="139"/>
      <c r="D81" s="139"/>
      <c r="E81" s="139"/>
      <c r="F81" s="139"/>
      <c r="G81" s="139"/>
      <c r="H81" s="139"/>
      <c r="I81" s="138">
        <v>300</v>
      </c>
      <c r="J81" s="138"/>
      <c r="K81" s="138"/>
      <c r="L81" s="138"/>
      <c r="M81" s="148" t="s">
        <v>354</v>
      </c>
      <c r="N81" s="148"/>
      <c r="O81" s="148"/>
      <c r="P81" s="232" t="s">
        <v>327</v>
      </c>
      <c r="Q81" s="232"/>
      <c r="R81" s="233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325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332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328</v>
      </c>
      <c r="O88" s="146"/>
      <c r="P88" s="146"/>
      <c r="Q88" s="146"/>
      <c r="R88" s="147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45485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194946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BUISA, NESTOR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PARENT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9098841597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17</v>
      </c>
      <c r="AI12" s="367"/>
      <c r="AJ12" s="537"/>
      <c r="AK12" s="381" t="str">
        <f>IF('UNIFIED INTAKE'!R10=0,"",'UNIFIED INTAKE'!R10)</f>
        <v>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BUISA, IVAN ESCANILLA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39124</v>
      </c>
      <c r="B15" s="453"/>
      <c r="C15" s="454"/>
      <c r="D15" s="433" t="str">
        <f>IF('UNIFIED INTAKE'!M12=0,"",'UNIFIED INTAKE'!M12)</f>
        <v>RAGAY, CAMARINES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ROMAN 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PANDAN, CABUSAO, 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PANDAN, CABUSAO, 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N/A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>BUISA, FLORIANA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>PARENT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HS GRADUATE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NONE</v>
      </c>
      <c r="AK26" s="398"/>
      <c r="AL26" s="398"/>
      <c r="AM26" s="398"/>
      <c r="AN26" s="398"/>
      <c r="AO26" s="398"/>
      <c r="AP26" s="398"/>
      <c r="AQ26" s="399"/>
      <c r="AR26" s="517" t="str">
        <f>IF('UNIFIED INTAKE'!R31=0,"",'UNIFIED INTAKE'!R31)</f>
        <v/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BUISA, NESTOR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M</v>
      </c>
      <c r="P27" s="398"/>
      <c r="Q27" s="398"/>
      <c r="R27" s="398"/>
      <c r="S27" s="399"/>
      <c r="T27" s="397" t="str">
        <f>IF('UNIFIED INTAKE'!L32=0,"",'UNIFIED INTAKE'!L32)</f>
        <v>PARENT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HS GRADUATE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FARMER</v>
      </c>
      <c r="AK27" s="398"/>
      <c r="AL27" s="398"/>
      <c r="AM27" s="398"/>
      <c r="AN27" s="398"/>
      <c r="AO27" s="398"/>
      <c r="AP27" s="398"/>
      <c r="AQ27" s="399"/>
      <c r="AR27" s="517">
        <f>IF('UNIFIED INTAKE'!R32=0,"",'UNIFIED INTAKE'!R32)</f>
        <v>5000</v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>BUISA, MELVIN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>S</v>
      </c>
      <c r="P28" s="398"/>
      <c r="Q28" s="398"/>
      <c r="R28" s="398"/>
      <c r="S28" s="399"/>
      <c r="T28" s="397" t="str">
        <f>IF('UNIFIED INTAKE'!L33=0,"",'UNIFIED INTAKE'!L33)</f>
        <v>SIBLING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>COLLEGE LEVEL (PWD)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>NONE</v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 xml:space="preserve">BUISA, MARY GRACE </v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>S</v>
      </c>
      <c r="P29" s="398"/>
      <c r="Q29" s="398"/>
      <c r="R29" s="398"/>
      <c r="S29" s="399"/>
      <c r="T29" s="397" t="str">
        <f>IF('UNIFIED INTAKE'!L34=0,"",'UNIFIED INTAKE'!L34)</f>
        <v>SIBLING</v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>COLLEGE GRADUATE</v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>SALESLADY</v>
      </c>
      <c r="AK29" s="398"/>
      <c r="AL29" s="398"/>
      <c r="AM29" s="398"/>
      <c r="AN29" s="398"/>
      <c r="AO29" s="398"/>
      <c r="AP29" s="398"/>
      <c r="AQ29" s="399"/>
      <c r="AR29" s="517">
        <f>IF('UNIFIED INTAKE'!R34=0,"",'UNIFIED INTAKE'!R34)</f>
        <v>11000</v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16000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NONE</v>
      </c>
      <c r="B38" s="522"/>
      <c r="C38" s="522"/>
      <c r="D38" s="522"/>
      <c r="E38" s="522"/>
      <c r="F38" s="522"/>
      <c r="G38" s="522"/>
      <c r="H38" s="522"/>
      <c r="I38" s="520" t="str">
        <f>IF('UNIFIED INTAKE'!I45=0,"",'UNIFIED INTAKE'!I45)</f>
        <v/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3000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 t="str">
        <f>'UNIFIED INTAKE'!I56</f>
        <v>JETMATIC PUMP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5000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9000</v>
      </c>
      <c r="B47" s="510"/>
      <c r="C47" s="510"/>
      <c r="D47" s="510"/>
      <c r="E47" s="510"/>
      <c r="F47" s="510"/>
      <c r="G47" s="510"/>
      <c r="H47" s="511">
        <f>IF('UNIFIED INTAKE'!Q51="","",'UNIFIED INTAKE'!Q51)</f>
        <v>3000</v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>
        <f>IF('UNIFIED INTAKE'!Q53="","",'UNIFIED INTAKE'!Q53)</f>
        <v>6000</v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16000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>PATIENT IS IN NEED OF MEDICAL ASSISTANCE FOR HIS OPD CONSULTATION DUE TO T/C PTB. PATIENT LIVES WITH HIS PARENTS AND FAMILY AND THEY ARE 5 IN THE HH. HIS SIBLING IS  THE MAIN PROVIDER OF THE FAMILY AS A SALESLADY WHILE HIS FATHER IS A FARMER. HIS BROTHER IS A HD PATIENT IN THIS HOSPITAL. ACCORDINGLY, THEY DO NOT HAVE ANY OTHER SOURCE OF INCOME. PATIENT IS THEN ASSESSED A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JANA LUISA E. ARRIOLA,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>
        <f>IF('UNIFIED INTAKE'!Q3=0,"",'UNIFIED INTAKE'!Q3)</f>
        <v>194946</v>
      </c>
      <c r="D2" s="632"/>
      <c r="E2" s="632"/>
      <c r="M2" s="45" t="s">
        <v>29</v>
      </c>
      <c r="N2" s="46"/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BUISA, IVAN ESCANILLA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2"/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/>
      <c r="D8" s="52"/>
      <c r="E8" s="51" t="s">
        <v>225</v>
      </c>
      <c r="F8" s="634">
        <f ca="1">'UNIFIED INTAKE'!G12</f>
        <v>17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>ROMAN CATHOLIC</v>
      </c>
      <c r="N8" s="636"/>
    </row>
    <row r="9" spans="1:14" ht="18.75">
      <c r="A9" s="49" t="s">
        <v>227</v>
      </c>
      <c r="B9" s="49"/>
      <c r="C9" s="626"/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>RAGAY, CAMARINES SUR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N/A</v>
      </c>
      <c r="D11" s="622"/>
      <c r="E11" s="622"/>
      <c r="F11" s="622"/>
      <c r="G11" s="622"/>
      <c r="H11" s="622"/>
      <c r="I11" s="622"/>
      <c r="J11" s="53" t="s">
        <v>231</v>
      </c>
      <c r="K11" s="629"/>
      <c r="L11" s="629"/>
      <c r="M11" s="629"/>
      <c r="N11" s="629"/>
    </row>
    <row r="12" spans="1:14" ht="18.7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307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/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0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>BUISA, FLORIANA</v>
      </c>
      <c r="B20" s="615"/>
      <c r="C20" s="71" t="str">
        <f>IF('UNIFIED INTAKE'!L31=0,"",'UNIFIED INTAKE'!L31)</f>
        <v>PARENT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>HS GRADUATE</v>
      </c>
      <c r="J20" s="618"/>
      <c r="K20" s="618"/>
      <c r="L20" s="617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4" t="str">
        <f>IF('UNIFIED INTAKE'!A32=0,"",'UNIFIED INTAKE'!A32)</f>
        <v>BUISA, NESTOR</v>
      </c>
      <c r="B21" s="615"/>
      <c r="C21" s="71" t="str">
        <f>IF('UNIFIED INTAKE'!L32=0,"",'UNIFIED INTAKE'!L32)</f>
        <v>PARENT</v>
      </c>
      <c r="D21" s="616" t="str">
        <f>IF('UNIFIED INTAKE'!S32=0,"",'UNIFIED INTAKE'!S32)</f>
        <v/>
      </c>
      <c r="E21" s="617"/>
      <c r="F21" s="71" t="str">
        <f>IF('UNIFIED INTAKE'!I32=0,"",'UNIFIED INTAKE'!I32)</f>
        <v>F</v>
      </c>
      <c r="G21" s="616" t="str">
        <f>IF('UNIFIED INTAKE'!K32=0,"",'UNIFIED INTAKE'!K32)</f>
        <v>M</v>
      </c>
      <c r="H21" s="617"/>
      <c r="I21" s="616" t="str">
        <f>IF('UNIFIED INTAKE'!M32=0,"",'UNIFIED INTAKE'!M32)</f>
        <v>HS GRADUATE</v>
      </c>
      <c r="J21" s="618"/>
      <c r="K21" s="618"/>
      <c r="L21" s="617"/>
      <c r="M21" s="71" t="str">
        <f>IF('UNIFIED INTAKE'!P32=0,"",'UNIFIED INTAKE'!P32)</f>
        <v>FARMER</v>
      </c>
      <c r="N21" s="74">
        <f>'UNIFIED INTAKE'!R32</f>
        <v>5000</v>
      </c>
    </row>
    <row r="22" spans="1:14">
      <c r="A22" s="614" t="str">
        <f>IF('UNIFIED INTAKE'!A33=0,"",'UNIFIED INTAKE'!A33)</f>
        <v>BUISA, MELVIN</v>
      </c>
      <c r="B22" s="615"/>
      <c r="C22" s="71" t="str">
        <f>IF('UNIFIED INTAKE'!L33=0,"",'UNIFIED INTAKE'!L33)</f>
        <v>SIBLING</v>
      </c>
      <c r="D22" s="616" t="str">
        <f>IF('UNIFIED INTAKE'!S33=0,"",'UNIFIED INTAKE'!S33)</f>
        <v/>
      </c>
      <c r="E22" s="617"/>
      <c r="F22" s="71" t="str">
        <f>IF('UNIFIED INTAKE'!I33=0,"",'UNIFIED INTAKE'!I33)</f>
        <v>M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>COLLEGE LEVEL (PWD)</v>
      </c>
      <c r="J22" s="618"/>
      <c r="K22" s="618"/>
      <c r="L22" s="617"/>
      <c r="M22" s="71" t="str">
        <f>IF('UNIFIED INTAKE'!P33=0,"",'UNIFIED INTAKE'!P33)</f>
        <v>NONE</v>
      </c>
      <c r="N22" s="74">
        <f>'UNIFIED INTAKE'!R33</f>
        <v>0</v>
      </c>
    </row>
    <row r="23" spans="1:14">
      <c r="A23" s="614" t="str">
        <f>IF('UNIFIED INTAKE'!A34=0,"",'UNIFIED INTAKE'!A34)</f>
        <v xml:space="preserve">BUISA, MARY GRACE </v>
      </c>
      <c r="B23" s="615"/>
      <c r="C23" s="71" t="str">
        <f>IF('UNIFIED INTAKE'!L34=0,"",'UNIFIED INTAKE'!L34)</f>
        <v>SIBLING</v>
      </c>
      <c r="D23" s="616" t="str">
        <f>IF('UNIFIED INTAKE'!S34=0,"",'UNIFIED INTAKE'!S34)</f>
        <v/>
      </c>
      <c r="E23" s="617"/>
      <c r="F23" s="71" t="str">
        <f>IF('UNIFIED INTAKE'!I34=0,"",'UNIFIED INTAKE'!I34)</f>
        <v>F</v>
      </c>
      <c r="G23" s="616" t="str">
        <f>IF('UNIFIED INTAKE'!K34=0,"",'UNIFIED INTAKE'!K34)</f>
        <v>S</v>
      </c>
      <c r="H23" s="617"/>
      <c r="I23" s="616" t="str">
        <f>IF('UNIFIED INTAKE'!M34=0,"",'UNIFIED INTAKE'!M34)</f>
        <v>COLLEGE GRADUATE</v>
      </c>
      <c r="J23" s="618"/>
      <c r="K23" s="618"/>
      <c r="L23" s="617"/>
      <c r="M23" s="71" t="str">
        <f>IF('UNIFIED INTAKE'!P34=0,"",'UNIFIED INTAKE'!P34)</f>
        <v>SALESLADY</v>
      </c>
      <c r="N23" s="74">
        <f>'UNIFIED INTAKE'!R34</f>
        <v>11000</v>
      </c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5000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3000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6000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 t="str">
        <f>'UNIFIED INTAKE'!I56:L56</f>
        <v>JETMATIC PUMP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>
        <f>'UNIFIED INTAKE'!I57:L57</f>
        <v>0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0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/>
      </c>
      <c r="B44" s="607"/>
      <c r="C44" s="607"/>
      <c r="D44" s="63"/>
      <c r="E44" s="608">
        <f>'UNIFIED INTAKE'!I44</f>
        <v>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>NONE</v>
      </c>
      <c r="B45" s="607"/>
      <c r="C45" s="607"/>
      <c r="D45" s="63"/>
      <c r="E45" s="608">
        <f>'UNIFIED INTAKE'!I45</f>
        <v>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>PATIENT IS IN NEED OF MEDICAL ASSISTANCE FOR HIS OPD CONSULTATION DUE TO T/C PTB. PATIENT LIVES WITH HIS PARENTS AND FAMILY AND THEY ARE 5 IN THE HH. HIS SIBLING IS  THE MAIN PROVIDER OF THE FAMILY AS A SALESLADY WHILE HIS FATHER IS A FARMER. HIS BROTHER IS A HD PATIENT IN THIS HOSPITAL. ACCORDINGLY, THEY DO NOT HAVE ANY OTHER SOURCE OF INCOME. PATIENT IS THEN ASSESSED A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BUISA, NESTOR</v>
      </c>
      <c r="B55" s="604"/>
      <c r="C55" s="604"/>
      <c r="D55" s="604"/>
      <c r="E55" s="604"/>
      <c r="F55" s="604" t="str">
        <f>IF('UNIFIED INTAKE'!Q6=0,"",'UNIFIED INTAKE'!Q6)</f>
        <v>PARENT</v>
      </c>
      <c r="G55" s="604"/>
      <c r="H55" s="604"/>
      <c r="I55" s="604"/>
      <c r="J55" s="604"/>
      <c r="K55" s="605">
        <f>IF('UNIFIED INTAKE'!Q7=0,"",'UNIFIED INTAKE'!Q7)</f>
        <v>9098841597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>JANA LUISA E. ARRIOLA, RSW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2024-07-12T04:11:30Z</cp:lastPrinted>
  <dcterms:created xsi:type="dcterms:W3CDTF">2021-01-18T06:35:54Z</dcterms:created>
  <dcterms:modified xsi:type="dcterms:W3CDTF">2024-07-12T04:13:22Z</dcterms:modified>
</cp:coreProperties>
</file>