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9F13010-9C4C-4735-AD4E-E18D4AF0BFF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P24" i="2"/>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<sst xmlns="http://schemas.openxmlformats.org/spreadsheetml/2006/main" count="428" uniqueCount="353">
  <si>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</si>
  <si>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</si>
  <si>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</si>
  <si>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</si>
  <si>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</si>
  <si>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</si>
  <si>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</si>
  <si>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</si>
  <si>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</si>
  <si>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</si>
  <si>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</si>
  <si>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</si>
  <si>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</si>
  <si>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</si>
  <si>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</si>
  <si>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</si>
  <si>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</si>
  <si>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</si>
  <si>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</si>
  <si>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</si>
  <si>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</si>
  <si>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</si>
  <si>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</si>
  <si>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</si>
  <si>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</si>
  <si>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</si>
  <si>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</si>
  <si>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</si>
  <si>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</si>
  <si>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</si>
  <si>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</si>
  <si>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</si>
  <si>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</si>
  <si>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</si>
  <si>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</si>
  <si>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</si>
  <si>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</si>
  <si>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</si>
  <si>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</si>
  <si>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</si>
  <si>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</si>
  <si>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</si>
  <si>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</si>
  <si>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</si>
  <si>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</si>
  <si>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</si>
  <si>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</si>
  <si>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</si>
  <si>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</si>
  <si>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</si>
  <si>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</si>
  <si>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</si>
  <si>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</si>
  <si>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</si>
  <si>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</si>
  <si>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</si>
  <si>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</si>
  <si>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</si>
  <si>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</si>
  <si>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</si>
  <si>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</si>
  <si>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</si>
  <si>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</si>
  <si>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</si>
  <si>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</si>
  <si>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</si>
  <si>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</si>
  <si>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</si>
  <si>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</si>
  <si>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</si>
  <si>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</si>
  <si>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</si>
  <si>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</si>
  <si>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</si>
  <si>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</si>
  <si>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</si>
  <si>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</si>
  <si>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</si>
  <si>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</si>
  <si>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</si>
  <si>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</si>
  <si>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</si>
  <si>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</si>
  <si>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</si>
  <si>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</si>
  <si>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</si>
  <si>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</si>
  <si>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</si>
  <si>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</si>
  <si>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</si>
  <si>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</si>
  <si>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</si>
  <si>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</si>
  <si>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</si>
  <si>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</si>
  <si>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</si>
  <si>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</si>
  <si>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</si>
  <si>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</si>
  <si>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</si>
  <si>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</si>
  <si>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</si>
  <si>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</si>
  <si>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</si>
  <si>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</si>
  <si>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</si>
  <si>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</si>
  <si>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</si>
  <si>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</si>
  <si>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</si>
  <si>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</si>
  <si>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</si>
  <si>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</si>
  <si>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</si>
  <si>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</si>
  <si>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</si>
  <si>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</si>
  <si>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</si>
  <si>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</si>
  <si>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</si>
  <si>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</si>
  <si>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</si>
  <si>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</si>
  <si>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</si>
  <si>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</si>
  <si>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</si>
  <si>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</si>
  <si>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</si>
  <si>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</si>
  <si>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</si>
  <si>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</si>
  <si>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</si>
  <si>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</si>
  <si>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</si>
  <si>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</si>
  <si>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</si>
  <si>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</si>
  <si>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</si>
  <si>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</si>
  <si>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</si>
  <si>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</si>
  <si>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</si>
  <si>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</si>
  <si>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</si>
  <si>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</si>
  <si>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</si>
  <si>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</si>
  <si>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</si>
  <si>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</si>
  <si>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</si>
  <si>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</si>
  <si>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</si>
  <si>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</si>
  <si>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</si>
  <si>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</si>
  <si>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</si>
  <si>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</si>
  <si>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</si>
  <si>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</si>
  <si>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</si>
  <si>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</si>
  <si>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</si>
  <si>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</si>
  <si>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</si>
  <si>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</si>
  <si>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</si>
  <si>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</si>
  <si>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</si>
  <si>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</si>
  <si>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</si>
  <si>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</si>
  <si>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</si>
  <si>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</si>
  <si>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</si>
  <si>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</si>
  <si>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</si>
  <si>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</si>
  <si>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</si>
  <si>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</si>
  <si>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</si>
  <si>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</si>
  <si>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</si>
  <si>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</si>
  <si>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</si>
  <si>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</si>
  <si>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</si>
  <si>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</si>
  <si>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</si>
  <si>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</si>
  <si>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</si>
  <si>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</si>
  <si>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</si>
  <si>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</si>
  <si>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</si>
  <si>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</si>
  <si>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</si>
  <si>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</si>
  <si>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</si>
  <si>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</si>
  <si>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</si>
  <si>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</si>
  <si>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</si>
  <si>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</si>
  <si>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</si>
  <si>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</si>
  <si>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</si>
  <si>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</si>
  <si>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</si>
  <si>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</si>
  <si>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</si>
  <si>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</si>
  <si>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</si>
  <si>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</si>
  <si>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</si>
  <si>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</si>
  <si>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</si>
  <si>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</si>
  <si>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</si>
  <si>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</si>
  <si>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</si>
  <si>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</si>
  <si>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</si>
  <si>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</si>
  <si>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</si>
  <si>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</si>
  <si>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</si>
  <si>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</si>
  <si>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</si>
  <si>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</si>
  <si>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</si>
  <si>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</si>
  <si>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</si>
  <si>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</si>
  <si>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</si>
  <si>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</si>
  <si>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</si>
  <si>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</si>
  <si>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</si>
  <si>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</si>
  <si>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</si>
  <si>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</si>
  <si>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</si>
  <si>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</si>
  <si>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</si>
  <si>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</si>
  <si>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</si>
  <si>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</si>
  <si>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</si>
  <si>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</si>
  <si>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</si>
  <si>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</si>
  <si>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</si>
  <si>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</si>
  <si>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</si>
  <si>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</si>
  <si>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</si>
  <si>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</si>
  <si>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</si>
  <si>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</si>
  <si>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</si>
  <si>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</si>
  <si>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</si>
  <si>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</si>
  <si>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</si>
  <si>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</si>
  <si>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</si>
  <si>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</si>
  <si>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</si>
  <si>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</si>
  <si>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</si>
  <si>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</si>
  <si>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</si>
  <si>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</si>
  <si>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</si>
  <si>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</si>
  <si>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</si>
  <si>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</si>
  <si>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</si>
  <si>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</si>
  <si>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</si>
  <si>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</si>
  <si>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</si>
  <si>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</si>
  <si>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</si>
  <si>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</si>
  <si>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</si>
  <si>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</si>
  <si>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</si>
  <si>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</si>
  <si>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</si>
  <si>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</si>
  <si>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</si>
  <si>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</si>
  <si>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</si>
  <si>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</si>
  <si>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</si>
  <si>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</si>
  <si>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</si>
  <si>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</si>
  <si>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</si>
  <si>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</si>
  <si>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</si>
  <si>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</si>
  <si>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</si>
  <si>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</si>
  <si>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</si>
  <si>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</si>
  <si>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</si>
  <si>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</si>
  <si>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</si>
  <si>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</si>
  <si>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</si>
  <si>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</si>
  <si>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</si>
  <si>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</si>
  <si>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</si>
  <si>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</si>
  <si>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</si>
  <si>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</si>
  <si>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</si>
  <si>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</si>
  <si>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</si>
  <si>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</si>
  <si>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</si>
  <si>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</si>
  <si>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</si>
  <si>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</si>
  <si>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</si>
  <si>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 xml:space="preserve">        Social Welfare Officer III</t>
  </si>
  <si>
    <t>\</t>
  </si>
  <si>
    <t>ROMAN CATHOLIC</t>
  </si>
  <si>
    <t>GRADE 11</t>
  </si>
  <si>
    <t>LABORATORY</t>
  </si>
  <si>
    <t>MARIA JEZEBEL F. DE MESA, RSW, MAEd-GC</t>
  </si>
  <si>
    <t>S</t>
  </si>
  <si>
    <t>N/A</t>
  </si>
  <si>
    <t>CARCIDO, BENJAMIN TAUGAN</t>
  </si>
  <si>
    <t>SOUTH CENTRO, SIPOCOT,  CAMARINES SUR</t>
  </si>
  <si>
    <t>ADRIANO, MAURINA</t>
  </si>
  <si>
    <t>COMMON LAW PARTNER</t>
  </si>
  <si>
    <t>MALE</t>
  </si>
  <si>
    <t>SIPOCOT, CAMARINES SUR</t>
  </si>
  <si>
    <t>CL REL</t>
  </si>
  <si>
    <t>MINERAL WATER VENDOR</t>
  </si>
  <si>
    <t>CARCIDO, JAPHET</t>
  </si>
  <si>
    <t>CLP</t>
  </si>
  <si>
    <t>CHILD</t>
  </si>
  <si>
    <t>COLLEGE GRADUATE</t>
  </si>
  <si>
    <t>GRADE 6 (INS)</t>
  </si>
  <si>
    <t>WITH HISTORY OF DOB AND WITH HISTORY OF HEART ENLARGEMENT</t>
  </si>
  <si>
    <t>PARENT</t>
  </si>
  <si>
    <t>FS FROM SIBLINGS OF SPOUSE</t>
  </si>
  <si>
    <t>PATIENT IS IN NEED OF MEDICAL ASISSTANCE FOR HIS OPD CONSULTATION TODAY FOR HIS LABORATORY TODAY DUE TO WITH HISTORY OF DOB AND WITH HISTORY OF HEART ENLARGEMENT. PATIENT LIVES WITH HIS COMMON LAW PARTNER AND SON. THEY ARE THREE IN THE HH. HE IS THE MAIN PROVIDER OF THE FAMILY AS A MINERAL WATER VENDOR. FOR THE MEANTIME, DUE TO HIS PRESENT CONDITION THE HH RELY ON THE FS OF HER CLP'S SIBLINGS SINCE THEY DO NOT HAVE ANY OTHER SOURCE OF INCOME.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</si>
</sst>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c r="E3" s="267"/>
      <c r="F3" s="267"/>
      <c r="G3" s="267"/>
      <c r="H3" s="267"/>
      <c r="I3" s="267"/>
      <c r="J3" s="267"/>
      <c r="K3" s="79"/>
      <c r="L3" s="79"/>
      <c r="M3" s="8"/>
      <c r="N3" s="8"/>
      <c r="O3" s="8"/>
      <c r="P3" s="9" t="s">
        <v>264</v>
      </c>
      <c r="Q3" s="268">
        <v>137639</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45462</v>
      </c>
      <c r="G5" s="269"/>
      <c r="H5" s="269"/>
      <c r="I5" s="269"/>
      <c r="J5" s="269"/>
      <c r="K5" s="269"/>
      <c r="L5" s="266" t="s">
        <v>268</v>
      </c>
      <c r="M5" s="266"/>
      <c r="N5" s="266"/>
      <c r="O5" s="266"/>
      <c r="P5" s="266"/>
      <c r="Q5" s="266"/>
      <c r="R5" s="28">
        <v>0.69583333333333297</v>
      </c>
    </row>
    <row r="6" spans="1:18" ht="15" customHeight="1">
      <c r="A6" s="270" t="s">
        <v>266</v>
      </c>
      <c r="B6" s="271"/>
      <c r="C6" s="271"/>
      <c r="D6" s="271"/>
      <c r="E6" s="271"/>
      <c r="F6" s="271"/>
      <c r="G6" s="194" t="s">
        <v>338</v>
      </c>
      <c r="H6" s="194"/>
      <c r="I6" s="194"/>
      <c r="J6" s="194"/>
      <c r="K6" s="194"/>
      <c r="L6" s="194"/>
      <c r="M6" s="280" t="s">
        <v>269</v>
      </c>
      <c r="N6" s="280"/>
      <c r="O6" s="280"/>
      <c r="P6" s="280"/>
      <c r="Q6" s="278" t="s">
        <v>339</v>
      </c>
      <c r="R6" s="279"/>
    </row>
    <row r="7" spans="1:18" ht="15" customHeight="1">
      <c r="A7" s="270" t="s">
        <v>267</v>
      </c>
      <c r="B7" s="271"/>
      <c r="C7" s="271"/>
      <c r="D7" s="217" t="s">
        <v>337</v>
      </c>
      <c r="E7" s="217"/>
      <c r="F7" s="217"/>
      <c r="G7" s="217"/>
      <c r="H7" s="217"/>
      <c r="I7" s="217"/>
      <c r="J7" s="217"/>
      <c r="K7" s="217"/>
      <c r="L7" s="217"/>
      <c r="M7" s="216" t="s">
        <v>270</v>
      </c>
      <c r="N7" s="216"/>
      <c r="O7" s="216"/>
      <c r="P7" s="216"/>
      <c r="Q7" s="283">
        <v>9109482470</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336</v>
      </c>
      <c r="E10" s="213"/>
      <c r="F10" s="213"/>
      <c r="G10" s="213"/>
      <c r="H10" s="213"/>
      <c r="I10" s="213"/>
      <c r="J10" s="213"/>
      <c r="K10" s="213"/>
      <c r="L10" s="213"/>
      <c r="M10" s="213"/>
      <c r="N10" s="213"/>
      <c r="O10" s="213"/>
      <c r="P10" s="213"/>
      <c r="Q10" s="89"/>
      <c r="R10" s="27" t="s">
        <v>340</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26031</v>
      </c>
      <c r="B12" s="273"/>
      <c r="C12" s="273"/>
      <c r="D12" s="273"/>
      <c r="E12" s="103"/>
      <c r="F12" s="80"/>
      <c r="G12" s="277">
        <f ca="1">IF(DATEDIF(A12,NOW(),"y")&gt;120,"",DATEDIF(A12,NOW(),"y"))</f>
        <v>53</v>
      </c>
      <c r="H12" s="277"/>
      <c r="I12" s="277"/>
      <c r="J12" s="277"/>
      <c r="K12" s="80"/>
      <c r="L12" s="80"/>
      <c r="M12" s="219" t="s">
        <v>341</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tr">
        <f>D7</f>
        <v>SOUTH CENTRO, SIPOCOT,  CAMARINES SUR</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SOUTH CENTRO, SIPOCOT,  CAMARINES SUR</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t="s">
        <v>342</v>
      </c>
      <c r="R18" s="276"/>
    </row>
    <row r="19" spans="1:28" ht="13.5" customHeight="1">
      <c r="A19" s="215" t="s">
        <v>279</v>
      </c>
      <c r="B19" s="216"/>
      <c r="C19" s="216"/>
      <c r="D19" s="217" t="s">
        <v>330</v>
      </c>
      <c r="E19" s="217"/>
      <c r="F19" s="217"/>
      <c r="G19" s="217"/>
      <c r="H19" s="80"/>
      <c r="I19" s="80"/>
      <c r="J19" s="80"/>
      <c r="K19" s="209" t="s">
        <v>280</v>
      </c>
      <c r="L19" s="209"/>
      <c r="M19" s="209"/>
      <c r="N19" s="159" t="s">
        <v>308</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t="s">
        <v>329</v>
      </c>
      <c r="Q23" s="110"/>
      <c r="R23" s="94"/>
      <c r="S23" t="s">
        <v>331</v>
      </c>
    </row>
    <row r="24" spans="1:28">
      <c r="A24" s="257" t="s">
        <v>286</v>
      </c>
      <c r="B24" s="209"/>
      <c r="C24" s="209"/>
      <c r="D24" s="256" t="s">
        <v>343</v>
      </c>
      <c r="E24" s="256"/>
      <c r="F24" s="256"/>
      <c r="G24" s="256"/>
      <c r="H24" s="256"/>
      <c r="I24" s="256"/>
      <c r="J24" s="256"/>
      <c r="K24" s="262" t="s">
        <v>287</v>
      </c>
      <c r="L24" s="262"/>
      <c r="M24" s="262"/>
      <c r="N24" s="262"/>
      <c r="O24" s="262"/>
      <c r="P24" s="263">
        <f>4000</f>
        <v>4000</v>
      </c>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309</v>
      </c>
      <c r="W29" s="292"/>
      <c r="X29" s="292"/>
      <c r="Y29" s="292"/>
      <c r="Z29" s="293"/>
      <c r="AA29" s="315" t="s">
        <v>311</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338</v>
      </c>
      <c r="B31" s="161"/>
      <c r="C31" s="161"/>
      <c r="D31" s="161"/>
      <c r="E31" s="161"/>
      <c r="F31" s="161"/>
      <c r="G31" s="161"/>
      <c r="H31" s="162"/>
      <c r="I31" s="173" t="s">
        <v>178</v>
      </c>
      <c r="J31" s="174"/>
      <c r="K31" s="96" t="s">
        <v>342</v>
      </c>
      <c r="L31" s="96" t="s">
        <v>345</v>
      </c>
      <c r="M31" s="173" t="s">
        <v>347</v>
      </c>
      <c r="N31" s="175"/>
      <c r="O31" s="174"/>
      <c r="P31" s="334" t="s">
        <v>306</v>
      </c>
      <c r="Q31" s="335"/>
      <c r="R31" s="97"/>
      <c r="S31" s="60"/>
      <c r="U31" s="125"/>
      <c r="V31" s="294"/>
      <c r="W31" s="295"/>
      <c r="X31" s="295"/>
      <c r="Y31" s="295"/>
      <c r="Z31" s="296"/>
      <c r="AA31" s="316"/>
      <c r="AB31" s="126"/>
    </row>
    <row r="32" spans="1:28" ht="15.75" customHeight="1" thickBot="1">
      <c r="A32" s="160" t="s">
        <v>344</v>
      </c>
      <c r="B32" s="161"/>
      <c r="C32" s="161"/>
      <c r="D32" s="161"/>
      <c r="E32" s="161"/>
      <c r="F32" s="161"/>
      <c r="G32" s="161"/>
      <c r="H32" s="162"/>
      <c r="I32" s="173" t="s">
        <v>176</v>
      </c>
      <c r="J32" s="174"/>
      <c r="K32" s="96" t="s">
        <v>334</v>
      </c>
      <c r="L32" s="96" t="s">
        <v>346</v>
      </c>
      <c r="M32" s="173" t="s">
        <v>348</v>
      </c>
      <c r="N32" s="175"/>
      <c r="O32" s="174"/>
      <c r="P32" s="173" t="s">
        <v>335</v>
      </c>
      <c r="Q32" s="174"/>
      <c r="R32" s="97"/>
      <c r="S32" s="60"/>
      <c r="U32" s="125"/>
      <c r="V32" s="297"/>
      <c r="W32" s="298"/>
      <c r="X32" s="298"/>
      <c r="Y32" s="298"/>
      <c r="Z32" s="299"/>
      <c r="AA32" s="317"/>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4" t="s">
        <v>310</v>
      </c>
      <c r="W33" s="318" t="s">
        <v>316</v>
      </c>
      <c r="X33" s="306" t="s">
        <v>312</v>
      </c>
      <c r="Y33" s="309" t="s">
        <v>313</v>
      </c>
      <c r="Z33" s="321" t="s">
        <v>314</v>
      </c>
      <c r="AA33" s="312"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7" t="s">
        <v>321</v>
      </c>
      <c r="W36" s="289" t="s">
        <v>322</v>
      </c>
      <c r="X36" s="331" t="s">
        <v>317</v>
      </c>
      <c r="Y36" s="331" t="s">
        <v>318</v>
      </c>
      <c r="Z36" s="329" t="s">
        <v>320</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351</v>
      </c>
      <c r="B45" s="240"/>
      <c r="C45" s="240"/>
      <c r="D45" s="240"/>
      <c r="E45" s="240"/>
      <c r="F45" s="240"/>
      <c r="G45" s="240"/>
      <c r="H45" s="86"/>
      <c r="I45" s="247">
        <v>500</v>
      </c>
      <c r="J45" s="247"/>
      <c r="K45" s="247"/>
      <c r="L45" s="247"/>
      <c r="M45" s="84"/>
      <c r="N45" s="84"/>
      <c r="O45" s="84"/>
      <c r="P45" s="249">
        <f>(I44/2)+SUM(I45:L46)+SUM(R31:R42)+P24</f>
        <v>4500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9975</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1500</v>
      </c>
      <c r="T49" s="23" t="s">
        <v>216</v>
      </c>
    </row>
    <row r="50" spans="1:21" s="23" customFormat="1" ht="14.1" customHeight="1">
      <c r="A50" s="24"/>
      <c r="B50" s="140" t="s">
        <v>129</v>
      </c>
      <c r="C50" s="140"/>
      <c r="D50" s="186" t="s">
        <v>350</v>
      </c>
      <c r="E50" s="186"/>
      <c r="F50" s="25"/>
      <c r="G50" s="80"/>
      <c r="H50" s="140" t="s">
        <v>149</v>
      </c>
      <c r="I50" s="140"/>
      <c r="J50" s="140"/>
      <c r="K50" s="29">
        <v>1300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f>50*20</f>
        <v>1000</v>
      </c>
      <c r="R51" s="178"/>
      <c r="S51" s="23">
        <f>COUNTA(A31:H42,D10)</f>
        <v>3</v>
      </c>
      <c r="U51" s="23" t="s">
        <v>315</v>
      </c>
    </row>
    <row r="52" spans="1:21" s="23" customFormat="1" ht="14.1" customHeight="1">
      <c r="A52" s="24"/>
      <c r="B52" s="140" t="s">
        <v>137</v>
      </c>
      <c r="C52" s="140"/>
      <c r="D52" s="186"/>
      <c r="E52" s="186"/>
      <c r="F52" s="25"/>
      <c r="G52" s="80"/>
      <c r="H52" s="8" t="s">
        <v>172</v>
      </c>
      <c r="I52" s="8"/>
      <c r="K52" s="29"/>
      <c r="M52" s="25"/>
      <c r="N52" s="243" t="s">
        <v>140</v>
      </c>
      <c r="O52" s="243"/>
      <c r="P52" s="243"/>
      <c r="Q52" s="177">
        <f>500*15</f>
        <v>7500</v>
      </c>
      <c r="R52" s="178"/>
    </row>
    <row r="53" spans="1:21" s="23" customFormat="1" ht="14.1" customHeight="1">
      <c r="A53" s="24"/>
      <c r="B53" s="140" t="s">
        <v>163</v>
      </c>
      <c r="C53" s="140"/>
      <c r="D53" s="186"/>
      <c r="E53" s="186"/>
      <c r="F53" s="8"/>
      <c r="G53" s="8"/>
      <c r="H53" s="8" t="s">
        <v>163</v>
      </c>
      <c r="I53" s="8"/>
      <c r="K53" s="42"/>
      <c r="M53" s="25"/>
      <c r="N53" s="243" t="s">
        <v>164</v>
      </c>
      <c r="O53" s="243"/>
      <c r="P53" s="243"/>
      <c r="Q53" s="177"/>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175</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349</v>
      </c>
      <c r="G62" s="288"/>
      <c r="H62" s="288"/>
      <c r="I62" s="288"/>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324</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ADRIANO, MAURINA</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352</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48"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870</v>
      </c>
      <c r="J80" s="138"/>
      <c r="K80" s="138"/>
      <c r="L80" s="138"/>
      <c r="M80" s="139" t="s">
        <v>332</v>
      </c>
      <c r="N80" s="139"/>
      <c r="O80" s="139"/>
      <c r="P80" s="232" t="s">
        <v>327</v>
      </c>
      <c r="Q80" s="232"/>
      <c r="R80" s="233"/>
    </row>
    <row r="81" spans="1:18" ht="15.75" customHeight="1">
      <c r="A81" s="85">
        <v>2</v>
      </c>
      <c r="B81" s="139"/>
      <c r="C81" s="139"/>
      <c r="D81" s="139"/>
      <c r="E81" s="139"/>
      <c r="F81" s="139"/>
      <c r="G81" s="139"/>
      <c r="H81" s="139"/>
      <c r="I81" s="138"/>
      <c r="J81" s="138"/>
      <c r="K81" s="138"/>
      <c r="L81" s="138"/>
      <c r="M81" s="148"/>
      <c r="N81" s="148"/>
      <c r="O81" s="148"/>
      <c r="P81" s="232"/>
      <c r="Q81" s="232"/>
      <c r="R81" s="233"/>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325</v>
      </c>
      <c r="E87" s="158"/>
      <c r="F87" s="158"/>
      <c r="G87" s="158"/>
      <c r="H87" s="158"/>
      <c r="I87" s="158"/>
      <c r="J87" s="158"/>
      <c r="K87" s="153"/>
      <c r="L87" s="153"/>
      <c r="M87" s="153"/>
      <c r="N87" s="142" t="s">
        <v>333</v>
      </c>
      <c r="O87" s="143"/>
      <c r="P87" s="143"/>
      <c r="Q87" s="143"/>
      <c r="R87" s="144"/>
    </row>
    <row r="88" spans="1:18" ht="12" customHeight="1" thickBot="1">
      <c r="A88" s="154"/>
      <c r="B88" s="155"/>
      <c r="C88" s="155"/>
      <c r="D88" s="156" t="s">
        <v>323</v>
      </c>
      <c r="E88" s="156"/>
      <c r="F88" s="156"/>
      <c r="G88" s="156"/>
      <c r="H88" s="156"/>
      <c r="I88" s="156"/>
      <c r="J88" s="156"/>
      <c r="K88" s="155"/>
      <c r="L88" s="155"/>
      <c r="M88" s="155"/>
      <c r="N88" s="145" t="s">
        <v>328</v>
      </c>
      <c r="O88" s="146"/>
      <c r="P88" s="146"/>
      <c r="Q88" s="146"/>
      <c r="R88" s="147"/>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45462</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137639</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ADRIANO, MAURINA</v>
      </c>
      <c r="B8" s="389"/>
      <c r="C8" s="389"/>
      <c r="D8" s="389"/>
      <c r="E8" s="389"/>
      <c r="F8" s="389"/>
      <c r="G8" s="389"/>
      <c r="H8" s="389"/>
      <c r="I8" s="390"/>
      <c r="J8" s="388" t="str">
        <f>IF('UNIFIED INTAKE'!Q6=0,"",'UNIFIED INTAKE'!Q6)</f>
        <v>COMMON LAW PARTNER</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9109482470</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53</v>
      </c>
      <c r="AI12" s="367"/>
      <c r="AJ12" s="537"/>
      <c r="AK12" s="381" t="str">
        <f>IF('UNIFIED INTAKE'!R10=0,"",'UNIFIED INTAKE'!R10)</f>
        <v>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CARCIDO, BENJAMIN TAUGAN</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26031</v>
      </c>
      <c r="B15" s="453"/>
      <c r="C15" s="454"/>
      <c r="D15" s="433" t="str">
        <f>IF('UNIFIED INTAKE'!M12=0,"",'UNIFIED INTAKE'!M12)</f>
        <v>SIPOCOT,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SOUTH CENTRO, SIPOCOT,  CAMARINES SUR</v>
      </c>
      <c r="B17" s="386"/>
      <c r="C17" s="386"/>
      <c r="D17" s="386"/>
      <c r="E17" s="386"/>
      <c r="F17" s="386"/>
      <c r="G17" s="386"/>
      <c r="H17" s="386"/>
      <c r="I17" s="386"/>
      <c r="J17" s="386"/>
      <c r="K17" s="386"/>
      <c r="L17" s="386"/>
      <c r="M17" s="387"/>
      <c r="N17" s="385" t="str">
        <f>IF('UNIFIED INTAKE'!E16=0,"",'UNIFIED INTAKE'!E16)</f>
        <v>SOUTH CENTRO, SIPOCOT,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MINERAL WATER VENDOR</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ADRIANO, MAURINA</v>
      </c>
      <c r="B26" s="395"/>
      <c r="C26" s="395"/>
      <c r="D26" s="395"/>
      <c r="E26" s="395"/>
      <c r="F26" s="395"/>
      <c r="G26" s="395"/>
      <c r="H26" s="395"/>
      <c r="I26" s="395"/>
      <c r="J26" s="396"/>
      <c r="K26" s="397" t="str">
        <f>IF('UNIFIED INTAKE'!S31=0,"",'UNIFIED INTAKE'!S31)</f>
        <v/>
      </c>
      <c r="L26" s="398"/>
      <c r="M26" s="398"/>
      <c r="N26" s="399"/>
      <c r="O26" s="397" t="str">
        <f>IF('UNIFIED INTAKE'!K31=0,"",'UNIFIED INTAKE'!K31)</f>
        <v>CL REL</v>
      </c>
      <c r="P26" s="398"/>
      <c r="Q26" s="398"/>
      <c r="R26" s="398"/>
      <c r="S26" s="399"/>
      <c r="T26" s="397" t="str">
        <f>IF('UNIFIED INTAKE'!L31=0,"",'UNIFIED INTAKE'!L31)</f>
        <v>CLP</v>
      </c>
      <c r="U26" s="398"/>
      <c r="V26" s="398"/>
      <c r="W26" s="398"/>
      <c r="X26" s="398"/>
      <c r="Y26" s="398"/>
      <c r="Z26" s="398"/>
      <c r="AA26" s="399"/>
      <c r="AB26" s="397" t="str">
        <f>IF('UNIFIED INTAKE'!M31=0,"",'UNIFIED INTAKE'!M31)</f>
        <v>COLLEGE GRADUATE</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CARCIDO, JAPHET</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CHILD</v>
      </c>
      <c r="U27" s="398"/>
      <c r="V27" s="398"/>
      <c r="W27" s="398"/>
      <c r="X27" s="398"/>
      <c r="Y27" s="398"/>
      <c r="Z27" s="398"/>
      <c r="AA27" s="399"/>
      <c r="AB27" s="397" t="str">
        <f>IF('UNIFIED INTAKE'!M32=0,"",'UNIFIED INTAKE'!M32)</f>
        <v>GRADE 6 (INS)</v>
      </c>
      <c r="AC27" s="398"/>
      <c r="AD27" s="398"/>
      <c r="AE27" s="398"/>
      <c r="AF27" s="398"/>
      <c r="AG27" s="398"/>
      <c r="AH27" s="398"/>
      <c r="AI27" s="399"/>
      <c r="AJ27" s="397" t="str">
        <f>IF('UNIFIED INTAKE'!P32=0,"",'UNIFIED INTAKE'!P32)</f>
        <v>N/A</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4500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FS FROM SIBLINGS OF SPOUSE</v>
      </c>
      <c r="B38" s="522"/>
      <c r="C38" s="522"/>
      <c r="D38" s="522"/>
      <c r="E38" s="522"/>
      <c r="F38" s="522"/>
      <c r="G38" s="522"/>
      <c r="H38" s="522"/>
      <c r="I38" s="520">
        <f>IF('UNIFIED INTAKE'!I45=0,"",'UNIFIED INTAKE'!I45)</f>
        <v>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t="b">
        <f>IF('UNIFIED INTAKE'!D50="",'UNIFIED INTAKE'!D50)</f>
        <v>0</v>
      </c>
      <c r="D42" s="573"/>
      <c r="E42" s="573"/>
      <c r="F42" s="573"/>
      <c r="G42" s="574"/>
      <c r="H42" s="355"/>
      <c r="I42" s="355"/>
      <c r="J42" s="337" t="s">
        <v>149</v>
      </c>
      <c r="K42" s="337"/>
      <c r="L42" s="337"/>
      <c r="M42" s="337"/>
      <c r="N42" s="337"/>
      <c r="O42" s="337"/>
      <c r="P42" s="586">
        <f>'UNIFIED INTAKE'!K50</f>
        <v>1300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175</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7500</v>
      </c>
      <c r="B47" s="510"/>
      <c r="C47" s="510"/>
      <c r="D47" s="510"/>
      <c r="E47" s="510"/>
      <c r="F47" s="510"/>
      <c r="G47" s="510"/>
      <c r="H47" s="511">
        <f>IF('UNIFIED INTAKE'!Q51="","",'UNIFIED INTAKE'!Q51)</f>
        <v>1000</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4500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IS IN NEED OF MEDICAL ASISSTANCE FOR HIS OPD CONSULTATION TODAY FOR HIS LABORATORY TODAY DUE TO WITH HISTORY OF DOB AND WITH HISTORY OF HEART ENLARGEMENT. PATIENT LIVES WITH HIS COMMON LAW PARTNER AND SON. THEY ARE THREE IN THE HH. HE IS THE MAIN PROVIDER OF THE FAMILY AS A MINERAL WATER VENDOR. FOR THE MEANTIME, DUE TO HIS PRESENT CONDITION THE HH RELY ON THE FS OF HER CLP'S SIBLINGS SINCE THEY DO NOT HAVE ANY OTHER SOURCE OF INCOME. PATIENT IS THEN ASSESSED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137639</v>
      </c>
      <c r="D2" s="632"/>
      <c r="E2" s="632"/>
      <c r="M2" s="45" t="s">
        <v>29</v>
      </c>
      <c r="N2" s="46"/>
    </row>
    <row r="3" spans="1:14" ht="18.75">
      <c r="B3" s="45" t="s">
        <v>219</v>
      </c>
      <c r="C3" s="633">
        <f>'UNIFIED INTAKE'!D3</f>
        <v>0</v>
      </c>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CARCIDO, BENJAMIN TAUGAN</v>
      </c>
      <c r="D6" s="622"/>
      <c r="E6" s="622"/>
      <c r="F6" s="622"/>
      <c r="G6" s="622"/>
      <c r="H6" s="622"/>
      <c r="I6" s="622"/>
      <c r="J6" s="622"/>
      <c r="K6" s="622"/>
      <c r="L6" s="622"/>
      <c r="M6" s="51" t="s">
        <v>222</v>
      </c>
      <c r="N6" s="136" t="str">
        <f>IF('UNIFIED INTAKE'!R10=0,"",'UNIFIED INTAKE'!R10)</f>
        <v>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f ca="1">'UNIFIED INTAKE'!G12</f>
        <v>53</v>
      </c>
      <c r="G8" s="634"/>
      <c r="H8" s="634"/>
      <c r="I8" s="634"/>
      <c r="J8" s="635" t="s">
        <v>226</v>
      </c>
      <c r="K8" s="635"/>
      <c r="L8" s="635"/>
      <c r="M8" s="636" t="str">
        <f>IF('UNIFIED INTAKE'!D19=0,"",'UNIFIED INTAKE'!D19)</f>
        <v>ROMAN CATHOLIC</v>
      </c>
      <c r="N8" s="636"/>
    </row>
    <row r="9" spans="1:14" ht="18.75">
      <c r="A9" s="49" t="s">
        <v>227</v>
      </c>
      <c r="B9" s="49"/>
      <c r="C9" s="626"/>
      <c r="D9" s="626"/>
      <c r="E9" s="626"/>
      <c r="F9" s="626"/>
      <c r="G9" s="626"/>
      <c r="H9" s="626"/>
      <c r="I9" s="627" t="s">
        <v>228</v>
      </c>
      <c r="J9" s="627"/>
      <c r="K9" s="628" t="str">
        <f>IF('UNIFIED INTAKE'!M12="","",'UNIFIED INTAKE'!M12)</f>
        <v>SIPOCOT, CAMARINES SUR</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MINERAL WATER VENDOR</v>
      </c>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307</v>
      </c>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f>D15</f>
        <v>0</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ADRIANO, MAURINA</v>
      </c>
      <c r="B20" s="615"/>
      <c r="C20" s="71" t="str">
        <f>IF('UNIFIED INTAKE'!L31=0,"",'UNIFIED INTAKE'!L31)</f>
        <v>CLP</v>
      </c>
      <c r="D20" s="616" t="str">
        <f>IF('UNIFIED INTAKE'!S31=0,"",'UNIFIED INTAKE'!S31)</f>
        <v/>
      </c>
      <c r="E20" s="617"/>
      <c r="F20" s="71" t="str">
        <f>IF('UNIFIED INTAKE'!I31=0,"",'UNIFIED INTAKE'!I31)</f>
        <v>F</v>
      </c>
      <c r="G20" s="616" t="str">
        <f>IF('UNIFIED INTAKE'!K31=0,"",'UNIFIED INTAKE'!K31)</f>
        <v>CL REL</v>
      </c>
      <c r="H20" s="617"/>
      <c r="I20" s="616" t="str">
        <f>IF('UNIFIED INTAKE'!M31=0,"",'UNIFIED INTAKE'!M31)</f>
        <v>COLLEGE GRADUATE</v>
      </c>
      <c r="J20" s="618"/>
      <c r="K20" s="618"/>
      <c r="L20" s="617"/>
      <c r="M20" s="71" t="str">
        <f>IF('UNIFIED INTAKE'!P31=0,"",'UNIFIED INTAKE'!P31)</f>
        <v>NONE</v>
      </c>
      <c r="N20" s="74">
        <f>'UNIFIED INTAKE'!R31</f>
        <v>0</v>
      </c>
    </row>
    <row r="21" spans="1:14">
      <c r="A21" s="614" t="str">
        <f>IF('UNIFIED INTAKE'!A32=0,"",'UNIFIED INTAKE'!A32)</f>
        <v>CARCIDO, JAPHET</v>
      </c>
      <c r="B21" s="615"/>
      <c r="C21" s="71" t="str">
        <f>IF('UNIFIED INTAKE'!L32=0,"",'UNIFIED INTAKE'!L32)</f>
        <v>CHILD</v>
      </c>
      <c r="D21" s="616" t="str">
        <f>IF('UNIFIED INTAKE'!S32=0,"",'UNIFIED INTAKE'!S32)</f>
        <v/>
      </c>
      <c r="E21" s="617"/>
      <c r="F21" s="71" t="str">
        <f>IF('UNIFIED INTAKE'!I32=0,"",'UNIFIED INTAKE'!I32)</f>
        <v>M</v>
      </c>
      <c r="G21" s="616" t="str">
        <f>IF('UNIFIED INTAKE'!K32=0,"",'UNIFIED INTAKE'!K32)</f>
        <v>S</v>
      </c>
      <c r="H21" s="617"/>
      <c r="I21" s="616" t="str">
        <f>IF('UNIFIED INTAKE'!M32=0,"",'UNIFIED INTAKE'!M32)</f>
        <v>GRADE 6 (INS)</v>
      </c>
      <c r="J21" s="618"/>
      <c r="K21" s="618"/>
      <c r="L21" s="617"/>
      <c r="M21" s="71" t="str">
        <f>IF('UNIFIED INTAKE'!P32=0,"",'UNIFIED INTAKE'!P32)</f>
        <v>N/A</v>
      </c>
      <c r="N21" s="74">
        <f>'UNIFIED INTAKE'!R32</f>
        <v>0</v>
      </c>
    </row>
    <row r="22" spans="1:14">
      <c r="A22" s="614" t="str">
        <f>IF('UNIFIED INTAKE'!A33=0,"",'UNIFIED INTAKE'!A33)</f>
        <v/>
      </c>
      <c r="B22" s="615"/>
      <c r="C22" s="71" t="str">
        <f>IF('UNIFIED INTAKE'!L33=0,"",'UNIFIED INTAKE'!L33)</f>
        <v/>
      </c>
      <c r="D22" s="616" t="str">
        <f>IF('UNIFIED INTAKE'!S33=0,"",'UNIFIED INTAKE'!S33)</f>
        <v/>
      </c>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t="str">
        <f>'UNIFIED INTAKE'!D50</f>
        <v>PARENT</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1000</v>
      </c>
    </row>
    <row r="34" spans="1:14" ht="15.75">
      <c r="A34" s="25"/>
      <c r="B34" t="s">
        <v>137</v>
      </c>
      <c r="C34" s="72">
        <f>'UNIFIED INTAKE'!D52</f>
        <v>0</v>
      </c>
      <c r="E34" s="25"/>
      <c r="F34" s="609" t="s">
        <v>138</v>
      </c>
      <c r="G34" s="609"/>
      <c r="I34" s="25"/>
      <c r="J34" t="s">
        <v>139</v>
      </c>
      <c r="L34" s="25"/>
      <c r="M34" t="s">
        <v>140</v>
      </c>
      <c r="N34" s="73">
        <f>'UNIFIED INTAKE'!Q52</f>
        <v>7500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175</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FS FROM SIBLINGS OF SPOUSE</v>
      </c>
      <c r="B45" s="607"/>
      <c r="C45" s="607"/>
      <c r="D45" s="63"/>
      <c r="E45" s="608">
        <f>'UNIFIED INTAKE'!I45</f>
        <v>500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PATIENT IS IN NEED OF MEDICAL ASISSTANCE FOR HIS OPD CONSULTATION TODAY FOR HIS LABORATORY TODAY DUE TO WITH HISTORY OF DOB AND WITH HISTORY OF HEART ENLARGEMENT. PATIENT LIVES WITH HIS COMMON LAW PARTNER AND SON. THEY ARE THREE IN THE HH. HE IS THE MAIN PROVIDER OF THE FAMILY AS A MINERAL WATER VENDOR. FOR THE MEANTIME, DUE TO HIS PRESENT CONDITION THE HH RELY ON THE FS OF HER CLP'S SIBLINGS SINCE THEY DO NOT HAVE ANY OTHER SOURCE OF INCOME. PATIENT IS THEN ASSESSED AS C3.</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ADRIANO, MAURINA</v>
      </c>
      <c r="B55" s="604"/>
      <c r="C55" s="604"/>
      <c r="D55" s="604"/>
      <c r="E55" s="604"/>
      <c r="F55" s="604" t="str">
        <f>IF('UNIFIED INTAKE'!Q6=0,"",'UNIFIED INTAKE'!Q6)</f>
        <v>COMMON LAW PARTNER</v>
      </c>
      <c r="G55" s="604"/>
      <c r="H55" s="604"/>
      <c r="I55" s="604"/>
      <c r="J55" s="604"/>
      <c r="K55" s="605">
        <f>IF('UNIFIED INTAKE'!Q7=0,"",'UNIFIED INTAKE'!Q7)</f>
        <v>9109482470</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JANA LUISA E. ARRIOLA,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2024-06-19T08:47:33Z</cp:lastPrinted>
  <dcterms:created xsi:type="dcterms:W3CDTF">2021-01-18T06:35:54Z</dcterms:created>
  <dcterms:modified xsi:type="dcterms:W3CDTF">2024-06-19T08:48:51Z</dcterms:modified>
</cp:coreProperties>
</file>