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95CB128-94A3-4804-B29F-683C79EFEAD0}"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Q52" i="2"/>
  <c r="P45" i="2"/>
  <c r="S51" i="2"/>
  <c r="S48" i="2" l="1"/>
  <c r="S49" i="2"/>
  <c r="N21" i="4"/>
  <c r="N22" i="4"/>
  <c r="N23" i="4"/>
  <c r="N24" i="4"/>
  <c r="N25" i="4"/>
  <c r="N26" i="4"/>
  <c r="N27" i="4"/>
  <c r="N28" i="4"/>
  <c r="N29" i="4"/>
  <c r="N20" i="4"/>
  <c r="AA33" i="2" l="1"/>
  <c r="S74" i="2" s="1"/>
  <c r="G12" i="2"/>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<sst xmlns="http://schemas.openxmlformats.org/spreadsheetml/2006/main" count="426" uniqueCount="351">
  <si>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</si>
  <si>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</si>
  <si>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</si>
  <si>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</si>
  <si>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</si>
  <si>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</si>
  <si>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</si>
  <si>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</si>
  <si>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</si>
  <si>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</si>
  <si>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</si>
  <si>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</si>
  <si>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</si>
  <si>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</si>
  <si>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</si>
  <si>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</si>
  <si>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</si>
  <si>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</si>
  <si>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</si>
  <si>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</si>
  <si>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</si>
  <si>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</si>
  <si>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</si>
  <si>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</si>
  <si>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</si>
  <si>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</si>
  <si>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</si>
  <si>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</si>
  <si>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</si>
  <si>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</si>
  <si>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</si>
  <si>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</si>
  <si>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</si>
  <si>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</si>
  <si>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</si>
  <si>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</si>
  <si>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</si>
  <si>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</si>
  <si>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</si>
  <si>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</si>
  <si>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</si>
  <si>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</si>
  <si>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</si>
  <si>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</si>
  <si>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</si>
  <si>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</si>
  <si>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</si>
  <si>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</si>
  <si>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</si>
  <si>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</si>
  <si>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</si>
  <si>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</si>
  <si>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</si>
  <si>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</si>
  <si>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</si>
  <si>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</si>
  <si>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</si>
  <si>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</si>
  <si>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</si>
  <si>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</si>
  <si>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</si>
  <si>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</si>
  <si>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</si>
  <si>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</si>
  <si>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</si>
  <si>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</si>
  <si>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</si>
  <si>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</si>
  <si>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</si>
  <si>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</si>
  <si>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</si>
  <si>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</si>
  <si>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</si>
  <si>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</si>
  <si>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</si>
  <si>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</si>
  <si>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</si>
  <si>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</si>
  <si>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</si>
  <si>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</si>
  <si>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</si>
  <si>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</si>
  <si>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</si>
  <si>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</si>
  <si>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</si>
  <si>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</si>
  <si>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</si>
  <si>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</si>
  <si>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</si>
  <si>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</si>
  <si>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</si>
  <si>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</si>
  <si>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</si>
  <si>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</si>
  <si>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</si>
  <si>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</si>
  <si>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</si>
  <si>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</si>
  <si>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</si>
  <si>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</si>
  <si>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</si>
  <si>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</si>
  <si>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</si>
  <si>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</si>
  <si>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</si>
  <si>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</si>
  <si>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</si>
  <si>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</si>
  <si>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</si>
  <si>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</si>
  <si>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</si>
  <si>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</si>
  <si>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</si>
  <si>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</si>
  <si>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</si>
  <si>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</si>
  <si>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</si>
  <si>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</si>
  <si>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</si>
  <si>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</si>
  <si>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</si>
  <si>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</si>
  <si>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</si>
  <si>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</si>
  <si>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</si>
  <si>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</si>
  <si>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</si>
  <si>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</si>
  <si>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</si>
  <si>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</si>
  <si>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</si>
  <si>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</si>
  <si>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</si>
  <si>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</si>
  <si>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</si>
  <si>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</si>
  <si>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</si>
  <si>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</si>
  <si>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</si>
  <si>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</si>
  <si>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</si>
  <si>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</si>
  <si>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</si>
  <si>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</si>
  <si>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</si>
  <si>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</si>
  <si>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</si>
  <si>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</si>
  <si>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</si>
  <si>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</si>
  <si>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</si>
  <si>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</si>
  <si>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</si>
  <si>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</si>
  <si>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</si>
  <si>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</si>
  <si>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</si>
  <si>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</si>
  <si>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</si>
  <si>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</si>
  <si>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</si>
  <si>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</si>
  <si>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</si>
  <si>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</si>
  <si>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</si>
  <si>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</si>
  <si>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</si>
  <si>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</si>
  <si>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</si>
  <si>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</si>
  <si>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</si>
  <si>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</si>
  <si>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</si>
  <si>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</si>
  <si>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</si>
  <si>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</si>
  <si>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</si>
  <si>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</si>
  <si>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</si>
  <si>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</si>
  <si>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</si>
  <si>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</si>
  <si>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</si>
  <si>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</si>
  <si>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</si>
  <si>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</si>
  <si>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</si>
  <si>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</si>
  <si>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</si>
  <si>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</si>
  <si>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</si>
  <si>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</si>
  <si>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</si>
  <si>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</si>
  <si>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</si>
  <si>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</si>
  <si>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</si>
  <si>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</si>
  <si>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</si>
  <si>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</si>
  <si>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</si>
  <si>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</si>
  <si>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</si>
  <si>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</si>
  <si>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</si>
  <si>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</si>
  <si>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</si>
  <si>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</si>
  <si>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</si>
  <si>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</si>
  <si>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</si>
  <si>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</si>
  <si>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</si>
  <si>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</si>
  <si>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</si>
  <si>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</si>
  <si>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</si>
  <si>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</si>
  <si>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</si>
  <si>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</si>
  <si>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</si>
  <si>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</si>
  <si>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</si>
  <si>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</si>
  <si>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</si>
  <si>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</si>
  <si>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</si>
  <si>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</si>
  <si>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</si>
  <si>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</si>
  <si>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</si>
  <si>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</si>
  <si>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</si>
  <si>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</si>
  <si>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</si>
  <si>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</si>
  <si>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</si>
  <si>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</si>
  <si>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</si>
  <si>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</si>
  <si>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</si>
  <si>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</si>
  <si>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</si>
  <si>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</si>
  <si>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</si>
  <si>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</si>
  <si>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</si>
  <si>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</si>
  <si>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</si>
  <si>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</si>
  <si>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</si>
  <si>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</si>
  <si>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</si>
  <si>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</si>
  <si>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</si>
  <si>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</si>
  <si>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</si>
  <si>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</si>
  <si>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</si>
  <si>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</si>
  <si>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</si>
  <si>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</si>
  <si>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</si>
  <si>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</si>
  <si>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</si>
  <si>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</si>
  <si>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</si>
  <si>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</si>
  <si>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</si>
  <si>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</si>
  <si>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</si>
  <si>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</si>
  <si>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</si>
  <si>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</si>
  <si>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</si>
  <si>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</si>
  <si>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</si>
  <si>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</si>
  <si>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</si>
  <si>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</si>
  <si>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</si>
  <si>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</si>
  <si>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</si>
  <si>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</si>
  <si>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</si>
  <si>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</si>
  <si>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</si>
  <si>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</si>
  <si>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</si>
  <si>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</si>
  <si>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</si>
  <si>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</si>
  <si>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</si>
  <si>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</si>
  <si>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</si>
  <si>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</si>
  <si>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</si>
  <si>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</si>
  <si>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</si>
  <si>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</si>
  <si>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</si>
  <si>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</si>
  <si>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</si>
  <si>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</si>
  <si>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</si>
  <si>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</si>
  <si>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</si>
  <si>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</si>
  <si>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</si>
  <si>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</si>
  <si>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</si>
  <si>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</si>
  <si>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</si>
  <si>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</si>
  <si>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</si>
  <si>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</si>
  <si>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</si>
  <si>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</si>
  <si>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</si>
  <si>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</si>
  <si>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</si>
  <si>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</si>
  <si>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</si>
  <si>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</si>
  <si>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</si>
  <si>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</si>
  <si>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PATIENT</t>
  </si>
  <si>
    <t>FEMALE</t>
  </si>
  <si>
    <t>ROMAN CATHOLIC</t>
  </si>
  <si>
    <t>S</t>
  </si>
  <si>
    <t>N/A</t>
  </si>
  <si>
    <t>OPD BILL</t>
  </si>
  <si>
    <t>MEDICAL</t>
  </si>
  <si>
    <t>MAIFIPP</t>
  </si>
  <si>
    <t>JANA LUISA E. ARRIOLA, RSW</t>
  </si>
  <si>
    <t>MORALES, HILDA ALEBANTO</t>
  </si>
  <si>
    <t>GRANDCHILD</t>
  </si>
  <si>
    <t>2D ECHO/RAD</t>
  </si>
  <si>
    <t>CREDO, FE ALIBANTO</t>
  </si>
  <si>
    <t>JOVELLAR, ALBAY</t>
  </si>
  <si>
    <t>STATION-CHURCH SITE, LIBMANAN, CAMARINES SUR</t>
  </si>
  <si>
    <t>CREDO, MARIA CELESTINA</t>
  </si>
  <si>
    <t>CREDO, NICOLE MICHAELA</t>
  </si>
  <si>
    <t>DAUGHTER</t>
  </si>
  <si>
    <t>HIGHSCHOOL GRADUATE</t>
  </si>
  <si>
    <t>GRADE 2 (INS)</t>
  </si>
  <si>
    <t>FS FROM CHILDREN</t>
  </si>
  <si>
    <t>SSS PENSION OF LATE SPOUSE</t>
  </si>
  <si>
    <t>RHU</t>
  </si>
  <si>
    <t>HYPERTENSIVE ATHEROSLEROTIC CARDIOVASCULAR DISEASE</t>
  </si>
  <si>
    <t>PATIENT IS IN NEED OF MEDICAL ASSISTANCE FOR HER OPD CHARGES OR HER 2D ECHO DUE TO HYPERTENSIVE ATHEROSLEROTIC CARDIOVASCULAR DISEASE. PATIENT IS A WIDOW AND A SENIOR CITIZEN LIVING WITH HER DAUGHTER WHO IS A PWD AND HER GRANDCHILD WHO IS CURRENTLTY IN SCHOOL. THEY RELY ON THE FINANCIAL SUPPORT BEING GIVEN BY HER CHILDREN FOR THE DAY TO DAY NEEDS OF THE FAMILY. THEY DO NOT HAVE ANY OTHER SOURCE OF INCOME. PATIENT IS ASSESSED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</si>
</sst>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37273</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45427</v>
      </c>
      <c r="G5" s="195"/>
      <c r="H5" s="195"/>
      <c r="I5" s="195"/>
      <c r="J5" s="195"/>
      <c r="K5" s="195"/>
      <c r="L5" s="192" t="s">
        <v>268</v>
      </c>
      <c r="M5" s="192"/>
      <c r="N5" s="192"/>
      <c r="O5" s="192"/>
      <c r="P5" s="192"/>
      <c r="Q5" s="192"/>
      <c r="R5" s="28">
        <v>0.35347222222222202</v>
      </c>
    </row>
    <row r="6" spans="1:18" ht="15" customHeight="1">
      <c r="A6" s="196" t="s">
        <v>266</v>
      </c>
      <c r="B6" s="197"/>
      <c r="C6" s="197"/>
      <c r="D6" s="197"/>
      <c r="E6" s="197"/>
      <c r="F6" s="197"/>
      <c r="G6" s="286" t="s">
        <v>335</v>
      </c>
      <c r="H6" s="286"/>
      <c r="I6" s="286"/>
      <c r="J6" s="286"/>
      <c r="K6" s="286"/>
      <c r="L6" s="286"/>
      <c r="M6" s="208" t="s">
        <v>269</v>
      </c>
      <c r="N6" s="208"/>
      <c r="O6" s="208"/>
      <c r="P6" s="208"/>
      <c r="Q6" s="206" t="s">
        <v>326</v>
      </c>
      <c r="R6" s="207"/>
    </row>
    <row r="7" spans="1:18" ht="15" customHeight="1">
      <c r="A7" s="196" t="s">
        <v>267</v>
      </c>
      <c r="B7" s="197"/>
      <c r="C7" s="197"/>
      <c r="D7" s="203" t="s">
        <v>340</v>
      </c>
      <c r="E7" s="203"/>
      <c r="F7" s="203"/>
      <c r="G7" s="203"/>
      <c r="H7" s="203"/>
      <c r="I7" s="203"/>
      <c r="J7" s="203"/>
      <c r="K7" s="203"/>
      <c r="L7" s="203"/>
      <c r="M7" s="211" t="s">
        <v>270</v>
      </c>
      <c r="N7" s="211"/>
      <c r="O7" s="211"/>
      <c r="P7" s="211"/>
      <c r="Q7" s="212">
        <v>9485574179</v>
      </c>
      <c r="R7" s="213"/>
    </row>
    <row r="8" spans="1:18" ht="6" customHeight="1" thickBot="1">
      <c r="A8" s="297"/>
      <c r="B8" s="298"/>
      <c r="C8" s="298"/>
      <c r="D8" s="298"/>
      <c r="E8" s="298"/>
      <c r="F8" s="298"/>
      <c r="G8" s="298"/>
      <c r="H8" s="298"/>
      <c r="I8" s="298"/>
      <c r="J8" s="298"/>
      <c r="K8" s="298"/>
      <c r="L8" s="298"/>
      <c r="M8" s="81"/>
      <c r="N8" s="298"/>
      <c r="O8" s="298"/>
      <c r="P8" s="298"/>
      <c r="Q8" s="298"/>
      <c r="R8" s="299"/>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0" t="s">
        <v>338</v>
      </c>
      <c r="E10" s="300"/>
      <c r="F10" s="300"/>
      <c r="G10" s="300"/>
      <c r="H10" s="300"/>
      <c r="I10" s="300"/>
      <c r="J10" s="300"/>
      <c r="K10" s="300"/>
      <c r="L10" s="300"/>
      <c r="M10" s="300"/>
      <c r="N10" s="300"/>
      <c r="O10" s="300"/>
      <c r="P10" s="300"/>
      <c r="Q10" s="89"/>
      <c r="R10" s="27" t="s">
        <v>327</v>
      </c>
    </row>
    <row r="11" spans="1:18" s="87" customFormat="1" ht="11.25" customHeight="1">
      <c r="A11" s="232" t="s">
        <v>272</v>
      </c>
      <c r="B11" s="285"/>
      <c r="C11" s="285"/>
      <c r="D11" s="233" t="s">
        <v>273</v>
      </c>
      <c r="E11" s="233"/>
      <c r="F11" s="233"/>
      <c r="G11" s="233"/>
      <c r="H11" s="233"/>
      <c r="I11" s="233"/>
      <c r="J11" s="233"/>
      <c r="K11" s="233"/>
      <c r="L11" s="233"/>
      <c r="M11" s="233"/>
      <c r="N11" s="233"/>
      <c r="O11" s="233"/>
      <c r="P11" s="233"/>
      <c r="Q11" s="102"/>
      <c r="R11" s="90" t="s">
        <v>297</v>
      </c>
    </row>
    <row r="12" spans="1:18" ht="18.75" customHeight="1">
      <c r="A12" s="199">
        <v>18661</v>
      </c>
      <c r="B12" s="200"/>
      <c r="C12" s="200"/>
      <c r="D12" s="200"/>
      <c r="E12" s="103"/>
      <c r="F12" s="80"/>
      <c r="G12" s="205">
        <f ca="1">IF(DATEDIF(A12,NOW(),"y")&gt;120,"",DATEDIF(A12,NOW(),"y"))</f>
        <v>73</v>
      </c>
      <c r="H12" s="205"/>
      <c r="I12" s="205"/>
      <c r="J12" s="205"/>
      <c r="K12" s="80"/>
      <c r="L12" s="80"/>
      <c r="M12" s="224" t="s">
        <v>339</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STATION-CHURCH SITE, LIBMANAN, CAMARINES SUR</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303" t="s">
        <v>9</v>
      </c>
      <c r="F15" s="303"/>
      <c r="G15" s="303"/>
      <c r="H15" s="303"/>
      <c r="I15" s="303"/>
      <c r="J15" s="303"/>
      <c r="K15" s="303"/>
      <c r="L15" s="303"/>
      <c r="M15" s="303"/>
      <c r="N15" s="303"/>
      <c r="O15" s="303"/>
      <c r="P15" s="303"/>
      <c r="Q15" s="303"/>
      <c r="R15" s="304"/>
    </row>
    <row r="16" spans="1:18" ht="15.75" customHeight="1">
      <c r="A16" s="216" t="s">
        <v>10</v>
      </c>
      <c r="B16" s="217"/>
      <c r="C16" s="217"/>
      <c r="D16" s="217"/>
      <c r="E16" s="305" t="str">
        <f>E14</f>
        <v>STATION-CHURCH SITE, LIBMANAN, CAMARINES SUR</v>
      </c>
      <c r="F16" s="305"/>
      <c r="G16" s="305"/>
      <c r="H16" s="305"/>
      <c r="I16" s="305"/>
      <c r="J16" s="305"/>
      <c r="K16" s="305"/>
      <c r="L16" s="305"/>
      <c r="M16" s="305"/>
      <c r="N16" s="305"/>
      <c r="O16" s="305"/>
      <c r="P16" s="305"/>
      <c r="Q16" s="305"/>
      <c r="R16" s="306"/>
    </row>
    <row r="17" spans="1:28" s="88" customFormat="1" ht="13.5" customHeight="1">
      <c r="A17" s="201" t="s">
        <v>277</v>
      </c>
      <c r="B17" s="202"/>
      <c r="C17" s="202"/>
      <c r="D17" s="202"/>
      <c r="E17" s="303" t="s">
        <v>9</v>
      </c>
      <c r="F17" s="303"/>
      <c r="G17" s="303"/>
      <c r="H17" s="303"/>
      <c r="I17" s="303"/>
      <c r="J17" s="303"/>
      <c r="K17" s="303"/>
      <c r="L17" s="303"/>
      <c r="M17" s="303"/>
      <c r="N17" s="303"/>
      <c r="O17" s="303"/>
      <c r="P17" s="303"/>
      <c r="Q17" s="303"/>
      <c r="R17" s="304"/>
    </row>
    <row r="18" spans="1:28">
      <c r="A18" s="301"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c r="A19" s="301" t="s">
        <v>279</v>
      </c>
      <c r="B19" s="211"/>
      <c r="C19" s="211"/>
      <c r="D19" s="203" t="s">
        <v>328</v>
      </c>
      <c r="E19" s="203"/>
      <c r="F19" s="203"/>
      <c r="G19" s="203"/>
      <c r="H19" s="80"/>
      <c r="I19" s="80"/>
      <c r="J19" s="80"/>
      <c r="K19" s="231" t="s">
        <v>280</v>
      </c>
      <c r="L19" s="231"/>
      <c r="M19" s="231"/>
      <c r="N19" s="260" t="s">
        <v>308</v>
      </c>
      <c r="O19" s="260"/>
      <c r="P19" s="260"/>
      <c r="Q19" s="260"/>
      <c r="R19" s="30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286</v>
      </c>
      <c r="B24" s="231"/>
      <c r="C24" s="231"/>
      <c r="D24" s="230" t="s">
        <v>306</v>
      </c>
      <c r="E24" s="230"/>
      <c r="F24" s="230"/>
      <c r="G24" s="230"/>
      <c r="H24" s="230"/>
      <c r="I24" s="230"/>
      <c r="J24" s="230"/>
      <c r="K24" s="236" t="s">
        <v>287</v>
      </c>
      <c r="L24" s="236"/>
      <c r="M24" s="236"/>
      <c r="N24" s="236"/>
      <c r="O24" s="236"/>
      <c r="P24" s="237"/>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239</v>
      </c>
      <c r="U29" s="125"/>
      <c r="V29" s="140" t="s">
        <v>309</v>
      </c>
      <c r="W29" s="141"/>
      <c r="X29" s="141"/>
      <c r="Y29" s="141"/>
      <c r="Z29" s="142"/>
      <c r="AA29" s="164" t="s">
        <v>311</v>
      </c>
      <c r="AB29" s="126"/>
    </row>
    <row r="30" spans="1:28" ht="10.5" customHeight="1">
      <c r="A30" s="296" t="s">
        <v>301</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c r="A31" s="248" t="s">
        <v>341</v>
      </c>
      <c r="B31" s="249"/>
      <c r="C31" s="249"/>
      <c r="D31" s="249"/>
      <c r="E31" s="249"/>
      <c r="F31" s="249"/>
      <c r="G31" s="249"/>
      <c r="H31" s="250"/>
      <c r="I31" s="218" t="s">
        <v>178</v>
      </c>
      <c r="J31" s="219"/>
      <c r="K31" s="96" t="s">
        <v>329</v>
      </c>
      <c r="L31" s="96" t="s">
        <v>343</v>
      </c>
      <c r="M31" s="218" t="s">
        <v>344</v>
      </c>
      <c r="N31" s="220"/>
      <c r="O31" s="219"/>
      <c r="P31" s="221" t="s">
        <v>306</v>
      </c>
      <c r="Q31" s="222"/>
      <c r="R31" s="97"/>
      <c r="S31" s="60">
        <v>43</v>
      </c>
      <c r="U31" s="125"/>
      <c r="V31" s="143"/>
      <c r="W31" s="144"/>
      <c r="X31" s="144"/>
      <c r="Y31" s="144"/>
      <c r="Z31" s="145"/>
      <c r="AA31" s="165"/>
      <c r="AB31" s="126"/>
    </row>
    <row r="32" spans="1:28" ht="15.75" customHeight="1" thickBot="1">
      <c r="A32" s="248" t="s">
        <v>342</v>
      </c>
      <c r="B32" s="249"/>
      <c r="C32" s="249"/>
      <c r="D32" s="249"/>
      <c r="E32" s="249"/>
      <c r="F32" s="249"/>
      <c r="G32" s="249"/>
      <c r="H32" s="250"/>
      <c r="I32" s="218" t="s">
        <v>178</v>
      </c>
      <c r="J32" s="219"/>
      <c r="K32" s="96" t="s">
        <v>329</v>
      </c>
      <c r="L32" s="96" t="s">
        <v>336</v>
      </c>
      <c r="M32" s="218" t="s">
        <v>345</v>
      </c>
      <c r="N32" s="220"/>
      <c r="O32" s="219"/>
      <c r="P32" s="218" t="s">
        <v>330</v>
      </c>
      <c r="Q32" s="219"/>
      <c r="R32" s="97"/>
      <c r="S32" s="60">
        <v>8</v>
      </c>
      <c r="U32" s="125"/>
      <c r="V32" s="146"/>
      <c r="W32" s="147"/>
      <c r="X32" s="147"/>
      <c r="Y32" s="147"/>
      <c r="Z32" s="148"/>
      <c r="AA32" s="166"/>
      <c r="AB32" s="126"/>
    </row>
    <row r="33" spans="1:28" ht="15.75" customHeight="1">
      <c r="A33" s="248"/>
      <c r="B33" s="249"/>
      <c r="C33" s="249"/>
      <c r="D33" s="249"/>
      <c r="E33" s="249"/>
      <c r="F33" s="249"/>
      <c r="G33" s="249"/>
      <c r="H33" s="250"/>
      <c r="I33" s="218"/>
      <c r="J33" s="219"/>
      <c r="K33" s="96"/>
      <c r="L33" s="96"/>
      <c r="M33" s="218"/>
      <c r="N33" s="220"/>
      <c r="O33" s="219"/>
      <c r="P33" s="218"/>
      <c r="Q33" s="219"/>
      <c r="R33" s="97"/>
      <c r="S33" s="60"/>
      <c r="U33" s="125"/>
      <c r="V33" s="173" t="s">
        <v>310</v>
      </c>
      <c r="W33" s="167" t="s">
        <v>317</v>
      </c>
      <c r="X33" s="155" t="s">
        <v>312</v>
      </c>
      <c r="Y33" s="158" t="s">
        <v>313</v>
      </c>
      <c r="Z33" s="170" t="s">
        <v>314</v>
      </c>
      <c r="AA33" s="161" t="str">
        <f>IF(AND(S49&gt;=4298,S49&lt;=5353),"C1",IF(AND(S49&gt;=3344,S49&lt;=4297),"C2",IF(AND(S49&lt;=3343),"C3",IF(AND(S49&gt;=5354,S49&lt;=1000000),"B",""))))</f>
        <v>C3</v>
      </c>
      <c r="AB33" s="126"/>
    </row>
    <row r="34" spans="1:28" ht="15.75" customHeight="1">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S35" s="60"/>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322</v>
      </c>
      <c r="W36" s="138" t="s">
        <v>323</v>
      </c>
      <c r="X36" s="180" t="s">
        <v>318</v>
      </c>
      <c r="Y36" s="180" t="s">
        <v>319</v>
      </c>
      <c r="Z36" s="178" t="s">
        <v>321</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320</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t="s">
        <v>346</v>
      </c>
      <c r="B45" s="241"/>
      <c r="C45" s="241"/>
      <c r="D45" s="241"/>
      <c r="E45" s="241"/>
      <c r="F45" s="241"/>
      <c r="G45" s="241"/>
      <c r="H45" s="86"/>
      <c r="I45" s="242">
        <v>3000</v>
      </c>
      <c r="J45" s="242"/>
      <c r="K45" s="242"/>
      <c r="L45" s="242"/>
      <c r="M45" s="84"/>
      <c r="N45" s="84"/>
      <c r="O45" s="84"/>
      <c r="P45" s="251">
        <f>(I44/2)+SUM(I45:L46)+SUM(R31:R42)+P24</f>
        <v>5000</v>
      </c>
      <c r="Q45" s="251"/>
      <c r="R45" s="252"/>
    </row>
    <row r="46" spans="1:28">
      <c r="A46" s="240" t="s">
        <v>347</v>
      </c>
      <c r="B46" s="241"/>
      <c r="C46" s="241"/>
      <c r="D46" s="241"/>
      <c r="E46" s="241"/>
      <c r="F46" s="241"/>
      <c r="G46" s="241"/>
      <c r="H46" s="86"/>
      <c r="I46" s="242">
        <v>2000</v>
      </c>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7680</v>
      </c>
      <c r="T48" t="s">
        <v>215</v>
      </c>
    </row>
    <row r="49" spans="1:21" s="23" customFormat="1">
      <c r="A49" s="320" t="s">
        <v>21</v>
      </c>
      <c r="B49" s="253"/>
      <c r="C49" s="253"/>
      <c r="D49" s="253" t="s">
        <v>22</v>
      </c>
      <c r="E49" s="253"/>
      <c r="F49" s="82"/>
      <c r="G49" s="307" t="s">
        <v>288</v>
      </c>
      <c r="H49" s="307"/>
      <c r="I49" s="307"/>
      <c r="J49" s="307"/>
      <c r="K49" s="116" t="s">
        <v>22</v>
      </c>
      <c r="M49" s="253" t="s">
        <v>24</v>
      </c>
      <c r="N49" s="253"/>
      <c r="O49" s="253"/>
      <c r="P49" s="253"/>
      <c r="Q49" s="253"/>
      <c r="R49" s="26" t="s">
        <v>22</v>
      </c>
      <c r="S49" s="44">
        <f>P45/S51</f>
        <v>1666.67</v>
      </c>
      <c r="T49" s="23" t="s">
        <v>216</v>
      </c>
    </row>
    <row r="50" spans="1:21" s="23" customFormat="1" ht="14.1" customHeight="1">
      <c r="A50" s="24"/>
      <c r="B50" s="191" t="s">
        <v>129</v>
      </c>
      <c r="C50" s="191"/>
      <c r="D50" s="254"/>
      <c r="E50" s="254"/>
      <c r="F50" s="25"/>
      <c r="G50" s="80"/>
      <c r="H50" s="191" t="s">
        <v>149</v>
      </c>
      <c r="I50" s="191"/>
      <c r="J50" s="191"/>
      <c r="K50" s="29">
        <v>500</v>
      </c>
      <c r="M50" s="25"/>
      <c r="N50" s="258" t="s">
        <v>132</v>
      </c>
      <c r="O50" s="258"/>
      <c r="P50" s="258"/>
      <c r="Q50" s="312"/>
      <c r="R50" s="313"/>
    </row>
    <row r="51" spans="1:21" s="23" customFormat="1" ht="14.1" customHeight="1">
      <c r="A51" s="24"/>
      <c r="B51" s="191" t="s">
        <v>133</v>
      </c>
      <c r="C51" s="191"/>
      <c r="D51" s="254"/>
      <c r="E51" s="254"/>
      <c r="F51" s="25"/>
      <c r="G51" s="80"/>
      <c r="H51" s="8" t="s">
        <v>150</v>
      </c>
      <c r="I51" s="8"/>
      <c r="K51" s="29"/>
      <c r="M51" s="25"/>
      <c r="N51" s="258" t="s">
        <v>136</v>
      </c>
      <c r="O51" s="258"/>
      <c r="P51" s="258"/>
      <c r="Q51" s="312">
        <f>50*20</f>
        <v>1000</v>
      </c>
      <c r="R51" s="313"/>
      <c r="S51" s="23">
        <f>COUNTA(A31:H42,D10)</f>
        <v>3</v>
      </c>
      <c r="U51" s="23" t="s">
        <v>315</v>
      </c>
    </row>
    <row r="52" spans="1:21" s="23" customFormat="1" ht="14.1" customHeight="1">
      <c r="A52" s="24"/>
      <c r="B52" s="191" t="s">
        <v>137</v>
      </c>
      <c r="C52" s="191"/>
      <c r="D52" s="254"/>
      <c r="E52" s="254"/>
      <c r="F52" s="25"/>
      <c r="G52" s="80"/>
      <c r="H52" s="8" t="s">
        <v>172</v>
      </c>
      <c r="I52" s="8"/>
      <c r="K52" s="29"/>
      <c r="M52" s="25"/>
      <c r="N52" s="258" t="s">
        <v>140</v>
      </c>
      <c r="O52" s="258"/>
      <c r="P52" s="258"/>
      <c r="Q52" s="312">
        <f>200*30</f>
        <v>6000</v>
      </c>
      <c r="R52" s="313"/>
    </row>
    <row r="53" spans="1:21" s="23" customFormat="1" ht="14.1" customHeight="1">
      <c r="A53" s="24"/>
      <c r="B53" s="191" t="s">
        <v>163</v>
      </c>
      <c r="C53" s="191"/>
      <c r="D53" s="254"/>
      <c r="E53" s="254"/>
      <c r="F53" s="8"/>
      <c r="G53" s="8"/>
      <c r="H53" s="8" t="s">
        <v>163</v>
      </c>
      <c r="I53" s="8"/>
      <c r="K53" s="42"/>
      <c r="M53" s="25"/>
      <c r="N53" s="258" t="s">
        <v>164</v>
      </c>
      <c r="O53" s="258"/>
      <c r="P53" s="258"/>
      <c r="Q53" s="312" t="s">
        <v>348</v>
      </c>
      <c r="R53" s="313"/>
    </row>
    <row r="54" spans="1:21" s="23" customFormat="1" ht="14.1" customHeight="1">
      <c r="A54" s="12"/>
      <c r="B54" s="8"/>
      <c r="C54" s="8"/>
      <c r="D54" s="8"/>
      <c r="E54" s="8"/>
      <c r="F54" s="8"/>
      <c r="G54" s="8"/>
      <c r="H54" s="8"/>
      <c r="I54" s="25"/>
      <c r="J54" s="256"/>
      <c r="K54" s="256"/>
      <c r="L54" s="25"/>
      <c r="M54" s="25"/>
      <c r="N54" s="258" t="s">
        <v>142</v>
      </c>
      <c r="O54" s="258"/>
      <c r="P54" s="258"/>
      <c r="Q54" s="312"/>
      <c r="R54" s="313"/>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c r="A56" s="24"/>
      <c r="B56" s="191" t="s">
        <v>129</v>
      </c>
      <c r="C56" s="191"/>
      <c r="D56" s="254"/>
      <c r="E56" s="254"/>
      <c r="F56" s="25"/>
      <c r="G56" s="191" t="s">
        <v>144</v>
      </c>
      <c r="H56" s="191"/>
      <c r="I56" s="319"/>
      <c r="J56" s="319"/>
      <c r="K56" s="319"/>
      <c r="L56" s="319"/>
      <c r="M56" s="25"/>
      <c r="N56" s="191" t="s">
        <v>165</v>
      </c>
      <c r="O56" s="191"/>
      <c r="P56" s="191"/>
      <c r="Q56" s="312"/>
      <c r="R56" s="313"/>
    </row>
    <row r="57" spans="1:21" s="23" customFormat="1" ht="14.1" customHeight="1">
      <c r="A57" s="24"/>
      <c r="B57" s="191" t="s">
        <v>137</v>
      </c>
      <c r="C57" s="191"/>
      <c r="D57" s="254"/>
      <c r="E57" s="254"/>
      <c r="F57" s="25"/>
      <c r="G57" s="191" t="s">
        <v>145</v>
      </c>
      <c r="H57" s="191"/>
      <c r="I57" s="319"/>
      <c r="J57" s="319"/>
      <c r="K57" s="319"/>
      <c r="L57" s="319"/>
      <c r="M57" s="25"/>
      <c r="N57" s="191" t="s">
        <v>289</v>
      </c>
      <c r="O57" s="191"/>
      <c r="P57" s="191"/>
      <c r="Q57" s="312"/>
      <c r="R57" s="313"/>
    </row>
    <row r="58" spans="1:21" s="23" customFormat="1" ht="14.1" customHeight="1">
      <c r="A58" s="24"/>
      <c r="B58" s="191" t="s">
        <v>147</v>
      </c>
      <c r="C58" s="191"/>
      <c r="D58" s="254"/>
      <c r="E58" s="254"/>
      <c r="F58" s="25"/>
      <c r="G58" s="191" t="s">
        <v>146</v>
      </c>
      <c r="H58" s="191"/>
      <c r="I58" s="319">
        <v>180</v>
      </c>
      <c r="J58" s="319"/>
      <c r="K58" s="319"/>
      <c r="L58" s="319"/>
      <c r="M58" s="25"/>
      <c r="N58" s="191" t="s">
        <v>163</v>
      </c>
      <c r="O58" s="191"/>
      <c r="P58" s="191"/>
      <c r="Q58" s="312"/>
      <c r="R58" s="313"/>
    </row>
    <row r="59" spans="1:21" s="23" customFormat="1" ht="14.1" customHeight="1">
      <c r="A59" s="24"/>
      <c r="B59" s="262" t="s">
        <v>148</v>
      </c>
      <c r="C59" s="262"/>
      <c r="D59" s="254"/>
      <c r="E59" s="254"/>
      <c r="F59" s="25"/>
      <c r="G59" s="191" t="s">
        <v>166</v>
      </c>
      <c r="H59" s="191"/>
      <c r="I59" s="319"/>
      <c r="J59" s="319"/>
      <c r="K59" s="319"/>
      <c r="L59" s="319"/>
      <c r="M59" s="8"/>
      <c r="N59" s="8"/>
      <c r="O59" s="8"/>
      <c r="P59" s="8"/>
      <c r="Q59" s="312"/>
      <c r="R59" s="31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6" t="s">
        <v>290</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314" t="s">
        <v>167</v>
      </c>
      <c r="C63" s="314"/>
      <c r="D63" s="314"/>
      <c r="E63" s="314"/>
      <c r="F63" s="260" t="s">
        <v>349</v>
      </c>
      <c r="G63" s="260"/>
      <c r="H63" s="260"/>
      <c r="I63" s="260"/>
      <c r="J63" s="25"/>
      <c r="K63" s="315" t="s">
        <v>168</v>
      </c>
      <c r="L63" s="315"/>
      <c r="M63" s="315"/>
      <c r="N63" s="260"/>
      <c r="O63" s="260"/>
      <c r="P63" s="260"/>
      <c r="Q63" s="101"/>
      <c r="R63" s="121"/>
    </row>
    <row r="64" spans="1:21" s="23" customFormat="1" ht="12.75" customHeight="1">
      <c r="A64" s="24"/>
      <c r="B64" s="262" t="s">
        <v>169</v>
      </c>
      <c r="C64" s="262"/>
      <c r="D64" s="262"/>
      <c r="E64" s="262"/>
      <c r="F64" s="260"/>
      <c r="G64" s="260"/>
      <c r="H64" s="260"/>
      <c r="I64" s="260"/>
      <c r="J64" s="25"/>
      <c r="K64" s="262" t="s">
        <v>170</v>
      </c>
      <c r="L64" s="262"/>
      <c r="M64" s="262"/>
      <c r="N64" s="261"/>
      <c r="O64" s="261"/>
      <c r="P64" s="261"/>
      <c r="Q64" s="101"/>
      <c r="R64" s="121"/>
    </row>
    <row r="65" spans="1:19" s="23" customFormat="1" ht="12.75" customHeight="1">
      <c r="A65" s="24"/>
      <c r="B65" s="262" t="s">
        <v>171</v>
      </c>
      <c r="C65" s="262"/>
      <c r="D65" s="262"/>
      <c r="E65" s="262"/>
      <c r="F65" s="261"/>
      <c r="G65" s="261"/>
      <c r="H65" s="261"/>
      <c r="I65" s="261"/>
      <c r="J65" s="25"/>
      <c r="K65" s="262" t="s">
        <v>159</v>
      </c>
      <c r="L65" s="262"/>
      <c r="M65" s="262"/>
      <c r="N65" s="261" t="s">
        <v>331</v>
      </c>
      <c r="O65" s="261"/>
      <c r="P65" s="261"/>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59"/>
      <c r="E67" s="259"/>
      <c r="F67" s="259"/>
      <c r="G67" s="259"/>
      <c r="H67" s="84"/>
      <c r="I67" s="84"/>
      <c r="J67" s="84"/>
      <c r="K67" s="84"/>
      <c r="L67" s="84"/>
      <c r="M67" s="122"/>
      <c r="N67" s="122"/>
      <c r="O67" s="122"/>
      <c r="P67" s="122"/>
      <c r="Q67" s="122"/>
      <c r="R67" s="18"/>
    </row>
    <row r="68" spans="1:19">
      <c r="A68" s="13" t="s">
        <v>302</v>
      </c>
      <c r="B68" s="84"/>
      <c r="C68" s="241" t="str">
        <f>G6</f>
        <v>MORALES, HILDA ALEBANTO</v>
      </c>
      <c r="D68" s="241"/>
      <c r="E68" s="241"/>
      <c r="F68" s="241"/>
      <c r="G68" s="241"/>
      <c r="H68" s="282" t="s">
        <v>303</v>
      </c>
      <c r="I68" s="282"/>
      <c r="J68" s="282"/>
      <c r="K68" s="282"/>
      <c r="L68" s="282"/>
      <c r="M68" s="282"/>
      <c r="N68" s="282"/>
      <c r="O68" s="282"/>
      <c r="P68" s="282"/>
      <c r="Q68" s="122"/>
      <c r="R68" s="18"/>
    </row>
    <row r="69" spans="1:19" ht="32.25" customHeight="1">
      <c r="A69" s="283" t="s">
        <v>304</v>
      </c>
      <c r="B69" s="284"/>
      <c r="C69" s="284"/>
      <c r="D69" s="284"/>
      <c r="E69" s="284"/>
      <c r="F69" s="284"/>
      <c r="G69" s="284"/>
      <c r="H69" s="284"/>
      <c r="I69" s="284"/>
      <c r="J69" s="284"/>
      <c r="K69" s="284"/>
      <c r="L69" s="284"/>
      <c r="M69" s="284"/>
      <c r="N69" s="284"/>
      <c r="O69" s="284"/>
      <c r="P69" s="284"/>
      <c r="Q69" s="122"/>
      <c r="R69" s="18"/>
    </row>
    <row r="70" spans="1:19" ht="39" customHeight="1">
      <c r="A70" s="13"/>
      <c r="B70" s="84"/>
      <c r="C70" s="84"/>
      <c r="D70" s="84"/>
      <c r="E70" s="84"/>
      <c r="F70" s="311"/>
      <c r="G70" s="311"/>
      <c r="H70" s="311"/>
      <c r="I70" s="311"/>
      <c r="J70" s="311"/>
      <c r="K70" s="311"/>
      <c r="L70" s="311"/>
      <c r="M70" s="84"/>
      <c r="N70" s="84"/>
      <c r="O70" s="84"/>
      <c r="P70" s="84"/>
      <c r="Q70" s="122"/>
      <c r="R70" s="18"/>
    </row>
    <row r="71" spans="1:19">
      <c r="A71" s="310" t="s">
        <v>292</v>
      </c>
      <c r="B71" s="282"/>
      <c r="C71" s="282"/>
      <c r="D71" s="282"/>
      <c r="E71" s="282"/>
      <c r="F71" s="282"/>
      <c r="G71" s="282"/>
      <c r="H71" s="282"/>
      <c r="I71" s="282"/>
      <c r="J71" s="282"/>
      <c r="K71" s="282"/>
      <c r="L71" s="282"/>
      <c r="M71" s="282"/>
      <c r="N71" s="282"/>
      <c r="O71" s="282"/>
      <c r="P71" s="282"/>
      <c r="Q71" s="122"/>
      <c r="R71" s="18"/>
    </row>
    <row r="72" spans="1:19" ht="12" customHeight="1" thickBot="1">
      <c r="A72" s="13"/>
      <c r="B72" s="84"/>
      <c r="C72" s="84"/>
      <c r="D72" s="84"/>
      <c r="E72" s="84"/>
      <c r="F72" s="84"/>
      <c r="G72" s="84"/>
      <c r="H72" s="84"/>
      <c r="I72" s="84"/>
      <c r="J72" s="84"/>
      <c r="K72" s="84"/>
      <c r="L72" s="114"/>
      <c r="M72" s="84"/>
      <c r="N72" s="84"/>
      <c r="O72" s="84"/>
      <c r="P72" s="84"/>
      <c r="Q72" s="308" t="s">
        <v>298</v>
      </c>
      <c r="R72" s="309"/>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1" t="s">
        <v>350</v>
      </c>
      <c r="B74" s="272"/>
      <c r="C74" s="272"/>
      <c r="D74" s="272"/>
      <c r="E74" s="272"/>
      <c r="F74" s="272"/>
      <c r="G74" s="272"/>
      <c r="H74" s="272"/>
      <c r="I74" s="272"/>
      <c r="J74" s="272"/>
      <c r="K74" s="272"/>
      <c r="L74" s="272"/>
      <c r="M74" s="272"/>
      <c r="N74" s="272"/>
      <c r="O74" s="272"/>
      <c r="P74" s="272"/>
      <c r="Q74" s="272"/>
      <c r="R74" s="273"/>
      <c r="S74" s="149" t="str">
        <f>AA33</f>
        <v>C3</v>
      </c>
    </row>
    <row r="75" spans="1:19" ht="15" customHeight="1">
      <c r="A75" s="274"/>
      <c r="B75" s="275"/>
      <c r="C75" s="275"/>
      <c r="D75" s="275"/>
      <c r="E75" s="275"/>
      <c r="F75" s="275"/>
      <c r="G75" s="275"/>
      <c r="H75" s="275"/>
      <c r="I75" s="275"/>
      <c r="J75" s="275"/>
      <c r="K75" s="275"/>
      <c r="L75" s="275"/>
      <c r="M75" s="275"/>
      <c r="N75" s="275"/>
      <c r="O75" s="275"/>
      <c r="P75" s="275"/>
      <c r="Q75" s="275"/>
      <c r="R75" s="276"/>
      <c r="S75" s="150"/>
    </row>
    <row r="76" spans="1:19">
      <c r="A76" s="274"/>
      <c r="B76" s="275"/>
      <c r="C76" s="275"/>
      <c r="D76" s="275"/>
      <c r="E76" s="275"/>
      <c r="F76" s="275"/>
      <c r="G76" s="275"/>
      <c r="H76" s="275"/>
      <c r="I76" s="275"/>
      <c r="J76" s="275"/>
      <c r="K76" s="275"/>
      <c r="L76" s="275"/>
      <c r="M76" s="275"/>
      <c r="N76" s="275"/>
      <c r="O76" s="275"/>
      <c r="P76" s="275"/>
      <c r="Q76" s="275"/>
      <c r="R76" s="276"/>
      <c r="S76" s="150"/>
    </row>
    <row r="77" spans="1:19" ht="48" customHeight="1" thickBot="1">
      <c r="A77" s="274"/>
      <c r="B77" s="275"/>
      <c r="C77" s="275"/>
      <c r="D77" s="275"/>
      <c r="E77" s="275"/>
      <c r="F77" s="275"/>
      <c r="G77" s="275"/>
      <c r="H77" s="275"/>
      <c r="I77" s="275"/>
      <c r="J77" s="275"/>
      <c r="K77" s="275"/>
      <c r="L77" s="275"/>
      <c r="M77" s="275"/>
      <c r="N77" s="275"/>
      <c r="O77" s="275"/>
      <c r="P77" s="275"/>
      <c r="Q77" s="275"/>
      <c r="R77" s="276"/>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66" t="s">
        <v>300</v>
      </c>
      <c r="B79" s="267"/>
      <c r="C79" s="267"/>
      <c r="D79" s="267"/>
      <c r="E79" s="267"/>
      <c r="F79" s="267"/>
      <c r="G79" s="267"/>
      <c r="H79" s="268"/>
      <c r="I79" s="266" t="s">
        <v>294</v>
      </c>
      <c r="J79" s="267"/>
      <c r="K79" s="267"/>
      <c r="L79" s="268"/>
      <c r="M79" s="266" t="s">
        <v>295</v>
      </c>
      <c r="N79" s="267"/>
      <c r="O79" s="268"/>
      <c r="P79" s="263" t="s">
        <v>305</v>
      </c>
      <c r="Q79" s="264"/>
      <c r="R79" s="265"/>
    </row>
    <row r="80" spans="1:19" ht="15.75" customHeight="1">
      <c r="A80" s="85">
        <v>1</v>
      </c>
      <c r="B80" s="278" t="s">
        <v>332</v>
      </c>
      <c r="C80" s="278"/>
      <c r="D80" s="278"/>
      <c r="E80" s="278"/>
      <c r="F80" s="278"/>
      <c r="G80" s="278"/>
      <c r="H80" s="278"/>
      <c r="I80" s="321">
        <v>2800</v>
      </c>
      <c r="J80" s="321"/>
      <c r="K80" s="321"/>
      <c r="L80" s="321"/>
      <c r="M80" s="278" t="s">
        <v>337</v>
      </c>
      <c r="N80" s="278"/>
      <c r="O80" s="278"/>
      <c r="P80" s="269" t="s">
        <v>333</v>
      </c>
      <c r="Q80" s="269"/>
      <c r="R80" s="270"/>
    </row>
    <row r="81" spans="1:18" ht="15.75" customHeight="1">
      <c r="A81" s="85">
        <v>2</v>
      </c>
      <c r="B81" s="278"/>
      <c r="C81" s="278"/>
      <c r="D81" s="278"/>
      <c r="E81" s="278"/>
      <c r="F81" s="278"/>
      <c r="G81" s="278"/>
      <c r="H81" s="278"/>
      <c r="I81" s="277"/>
      <c r="J81" s="277"/>
      <c r="K81" s="277"/>
      <c r="L81" s="277"/>
      <c r="M81" s="279"/>
      <c r="N81" s="279"/>
      <c r="O81" s="279"/>
      <c r="P81" s="280"/>
      <c r="Q81" s="280"/>
      <c r="R81" s="281"/>
    </row>
    <row r="82" spans="1:18" ht="15.75" customHeight="1">
      <c r="A82" s="85">
        <v>3</v>
      </c>
      <c r="B82" s="279"/>
      <c r="C82" s="279"/>
      <c r="D82" s="279"/>
      <c r="E82" s="279"/>
      <c r="F82" s="279"/>
      <c r="G82" s="279"/>
      <c r="H82" s="279"/>
      <c r="I82" s="277"/>
      <c r="J82" s="277"/>
      <c r="K82" s="277"/>
      <c r="L82" s="277"/>
      <c r="M82" s="279"/>
      <c r="N82" s="279"/>
      <c r="O82" s="279"/>
      <c r="P82" s="280"/>
      <c r="Q82" s="280"/>
      <c r="R82" s="281"/>
    </row>
    <row r="83" spans="1:18" ht="15.75" customHeight="1">
      <c r="A83" s="85">
        <v>4</v>
      </c>
      <c r="B83" s="279"/>
      <c r="C83" s="279"/>
      <c r="D83" s="279"/>
      <c r="E83" s="279"/>
      <c r="F83" s="279"/>
      <c r="G83" s="279"/>
      <c r="H83" s="279"/>
      <c r="I83" s="277"/>
      <c r="J83" s="277"/>
      <c r="K83" s="277"/>
      <c r="L83" s="277"/>
      <c r="M83" s="279"/>
      <c r="N83" s="279"/>
      <c r="O83" s="279"/>
      <c r="P83" s="280"/>
      <c r="Q83" s="280"/>
      <c r="R83" s="281"/>
    </row>
    <row r="84" spans="1:18" ht="15.75" customHeight="1">
      <c r="A84" s="85">
        <v>5</v>
      </c>
      <c r="B84" s="279"/>
      <c r="C84" s="279"/>
      <c r="D84" s="279"/>
      <c r="E84" s="279"/>
      <c r="F84" s="279"/>
      <c r="G84" s="279"/>
      <c r="H84" s="279"/>
      <c r="I84" s="277"/>
      <c r="J84" s="277"/>
      <c r="K84" s="277"/>
      <c r="L84" s="277"/>
      <c r="M84" s="279"/>
      <c r="N84" s="279"/>
      <c r="O84" s="279"/>
      <c r="P84" s="280"/>
      <c r="Q84" s="280"/>
      <c r="R84" s="281"/>
    </row>
    <row r="85" spans="1:18" ht="3" customHeight="1">
      <c r="A85" s="13"/>
      <c r="B85" s="84"/>
      <c r="C85" s="84"/>
      <c r="D85" s="259"/>
      <c r="E85" s="259"/>
      <c r="F85" s="259"/>
      <c r="G85" s="259"/>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296</v>
      </c>
      <c r="L86" s="329"/>
      <c r="M86" s="329"/>
      <c r="N86" s="84"/>
      <c r="O86" s="84"/>
      <c r="P86" s="84"/>
      <c r="Q86" s="84"/>
      <c r="R86" s="14"/>
    </row>
    <row r="87" spans="1:18" ht="12" customHeight="1">
      <c r="A87" s="328"/>
      <c r="B87" s="329"/>
      <c r="C87" s="329"/>
      <c r="D87" s="333" t="s">
        <v>334</v>
      </c>
      <c r="E87" s="334"/>
      <c r="F87" s="334"/>
      <c r="G87" s="334"/>
      <c r="H87" s="334"/>
      <c r="I87" s="334"/>
      <c r="J87" s="334"/>
      <c r="K87" s="329"/>
      <c r="L87" s="329"/>
      <c r="M87" s="329"/>
      <c r="N87" s="322" t="s">
        <v>316</v>
      </c>
      <c r="O87" s="323"/>
      <c r="P87" s="323"/>
      <c r="Q87" s="323"/>
      <c r="R87" s="324"/>
    </row>
    <row r="88" spans="1:18" ht="12" customHeight="1" thickBot="1">
      <c r="A88" s="330"/>
      <c r="B88" s="331"/>
      <c r="C88" s="331"/>
      <c r="D88" s="332" t="s">
        <v>324</v>
      </c>
      <c r="E88" s="332"/>
      <c r="F88" s="332"/>
      <c r="G88" s="332"/>
      <c r="H88" s="332"/>
      <c r="I88" s="332"/>
      <c r="J88" s="332"/>
      <c r="K88" s="331"/>
      <c r="L88" s="331"/>
      <c r="M88" s="331"/>
      <c r="N88" s="325" t="s">
        <v>325</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6" t="s">
        <v>173</v>
      </c>
      <c r="AC2" s="537"/>
      <c r="AD2" s="537"/>
      <c r="AE2" s="538"/>
      <c r="AF2" s="536" t="s">
        <v>174</v>
      </c>
      <c r="AG2" s="537"/>
      <c r="AH2" s="537"/>
      <c r="AI2" s="538"/>
      <c r="AJ2" s="575" t="s">
        <v>213</v>
      </c>
      <c r="AK2" s="575"/>
      <c r="AL2" s="575"/>
      <c r="AM2" s="575"/>
      <c r="AN2" s="575"/>
      <c r="AO2" s="575"/>
      <c r="AP2" s="575"/>
      <c r="AQ2" s="575"/>
      <c r="AR2" s="576"/>
      <c r="AS2" s="365" t="s">
        <v>122</v>
      </c>
      <c r="AT2" s="363"/>
      <c r="AU2" s="363"/>
      <c r="AV2" s="363"/>
      <c r="AW2" s="363"/>
      <c r="AX2" s="363"/>
      <c r="AY2" s="363"/>
      <c r="AZ2" s="363"/>
      <c r="BA2" s="363"/>
      <c r="BB2" s="366"/>
    </row>
    <row r="3" spans="1:54" ht="22.5" customHeight="1">
      <c r="A3" s="429">
        <f>'UNIFIED INTAKE'!F5</f>
        <v>45427</v>
      </c>
      <c r="B3" s="430"/>
      <c r="C3" s="430"/>
      <c r="D3" s="431"/>
      <c r="E3" s="432"/>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4">
        <f>IF('UNIFIED INTAKE'!Q3=0,"",'UNIFIED INTAKE'!Q3)</f>
        <v>37273</v>
      </c>
      <c r="AK3" s="417"/>
      <c r="AL3" s="417"/>
      <c r="AM3" s="417"/>
      <c r="AN3" s="417"/>
      <c r="AO3" s="417"/>
      <c r="AP3" s="417"/>
      <c r="AQ3" s="417"/>
      <c r="AR3" s="418"/>
      <c r="AS3" s="435" t="s">
        <v>154</v>
      </c>
      <c r="AT3" s="436"/>
      <c r="AU3" s="436"/>
      <c r="AV3" s="436"/>
      <c r="AW3" s="436"/>
      <c r="AX3" s="436"/>
      <c r="AY3" s="436"/>
      <c r="AZ3" s="436"/>
      <c r="BA3" s="436"/>
      <c r="BB3" s="437"/>
    </row>
    <row r="4" spans="1:54" ht="15.75" customHeight="1">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c r="A6" s="542" t="s">
        <v>151</v>
      </c>
      <c r="B6" s="543"/>
      <c r="C6" s="543"/>
      <c r="D6" s="543"/>
      <c r="E6" s="543"/>
      <c r="F6" s="543"/>
      <c r="G6" s="543"/>
      <c r="H6" s="543"/>
      <c r="I6" s="544"/>
      <c r="J6" s="542" t="s">
        <v>152</v>
      </c>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4"/>
      <c r="AP6" s="545" t="s">
        <v>153</v>
      </c>
      <c r="AQ6" s="546"/>
      <c r="AR6" s="546"/>
      <c r="AS6" s="546"/>
      <c r="AT6" s="546"/>
      <c r="AU6" s="546"/>
      <c r="AV6" s="546"/>
      <c r="AW6" s="546"/>
      <c r="AX6" s="546"/>
      <c r="AY6" s="546"/>
      <c r="AZ6" s="546"/>
      <c r="BA6" s="546"/>
      <c r="BB6" s="547"/>
    </row>
    <row r="7" spans="1:54" ht="10.5" customHeight="1">
      <c r="A7" s="438" t="s">
        <v>175</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c r="A8" s="441" t="str">
        <f>IF('UNIFIED INTAKE'!G6=0,"",'UNIFIED INTAKE'!G6)</f>
        <v>MORALES, HILDA ALEBANTO</v>
      </c>
      <c r="B8" s="442"/>
      <c r="C8" s="442"/>
      <c r="D8" s="442"/>
      <c r="E8" s="442"/>
      <c r="F8" s="442"/>
      <c r="G8" s="442"/>
      <c r="H8" s="442"/>
      <c r="I8" s="443"/>
      <c r="J8" s="441" t="str">
        <f>IF('UNIFIED INTAKE'!Q6=0,"",'UNIFIED INTAKE'!Q6)</f>
        <v>PATIENT</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1">
        <f>'UNIFIED INTAKE'!Q7</f>
        <v>9485574179</v>
      </c>
      <c r="AQ8" s="562"/>
      <c r="AR8" s="562"/>
      <c r="AS8" s="562"/>
      <c r="AT8" s="562"/>
      <c r="AU8" s="562"/>
      <c r="AV8" s="562"/>
      <c r="AW8" s="562"/>
      <c r="AX8" s="562"/>
      <c r="AY8" s="562"/>
      <c r="AZ8" s="562"/>
      <c r="BA8" s="562"/>
      <c r="BB8" s="563"/>
    </row>
    <row r="9" spans="1:54" ht="11.25" customHeight="1">
      <c r="A9" s="548" t="s">
        <v>36</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50"/>
    </row>
    <row r="10" spans="1:54" ht="1.5" customHeight="1">
      <c r="A10" s="55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c r="AD10" s="552"/>
      <c r="AE10" s="552"/>
      <c r="AF10" s="552"/>
      <c r="AG10" s="552"/>
      <c r="AH10" s="552"/>
      <c r="AI10" s="552"/>
      <c r="AJ10" s="552"/>
      <c r="AK10" s="552"/>
      <c r="AL10" s="552"/>
      <c r="AM10" s="552"/>
      <c r="AN10" s="552"/>
      <c r="AO10" s="552"/>
      <c r="AP10" s="552"/>
      <c r="AQ10" s="552"/>
      <c r="AR10" s="552"/>
      <c r="AS10" s="552"/>
      <c r="AT10" s="552"/>
      <c r="AU10" s="552"/>
      <c r="AV10" s="552"/>
      <c r="AW10" s="552"/>
      <c r="AX10" s="552"/>
      <c r="AY10" s="552"/>
      <c r="AZ10" s="552"/>
      <c r="BA10" s="552"/>
      <c r="BB10" s="553"/>
    </row>
    <row r="11" spans="1:54" ht="12" customHeight="1">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10" t="s">
        <v>6</v>
      </c>
      <c r="AI11" s="411"/>
      <c r="AJ11" s="412"/>
      <c r="AK11" s="517" t="s">
        <v>15</v>
      </c>
      <c r="AL11" s="518"/>
      <c r="AM11" s="519"/>
      <c r="AN11" s="455" t="s">
        <v>5</v>
      </c>
      <c r="AO11" s="395"/>
      <c r="AP11" s="395"/>
      <c r="AQ11" s="395"/>
      <c r="AR11" s="395"/>
      <c r="AS11" s="389"/>
      <c r="AT11" s="389"/>
      <c r="AU11" s="389"/>
      <c r="AV11" s="389"/>
      <c r="AW11" s="389"/>
      <c r="AX11" s="389"/>
      <c r="AY11" s="389"/>
      <c r="AZ11" s="389"/>
      <c r="BA11" s="389"/>
      <c r="BB11" s="574"/>
    </row>
    <row r="12" spans="1:54" ht="11.25" customHeight="1">
      <c r="A12" s="410" t="s">
        <v>118</v>
      </c>
      <c r="B12" s="411"/>
      <c r="C12" s="411"/>
      <c r="D12" s="411"/>
      <c r="E12" s="412"/>
      <c r="F12" s="554" t="s">
        <v>124</v>
      </c>
      <c r="G12" s="554"/>
      <c r="H12" s="554"/>
      <c r="I12" s="554"/>
      <c r="J12" s="554"/>
      <c r="K12" s="554"/>
      <c r="L12" s="554"/>
      <c r="M12" s="554"/>
      <c r="N12" s="554"/>
      <c r="O12" s="554"/>
      <c r="P12" s="554"/>
      <c r="Q12" s="554"/>
      <c r="R12" s="554"/>
      <c r="S12" s="554"/>
      <c r="T12" s="554"/>
      <c r="U12" s="555"/>
      <c r="V12" s="556" t="s">
        <v>125</v>
      </c>
      <c r="W12" s="557"/>
      <c r="X12" s="557"/>
      <c r="Y12" s="557"/>
      <c r="Z12" s="557"/>
      <c r="AA12" s="557"/>
      <c r="AB12" s="557"/>
      <c r="AC12" s="557"/>
      <c r="AD12" s="557"/>
      <c r="AE12" s="557"/>
      <c r="AF12" s="557"/>
      <c r="AG12" s="558"/>
      <c r="AH12" s="416">
        <f ca="1">'UNIFIED INTAKE'!G12</f>
        <v>73</v>
      </c>
      <c r="AI12" s="417"/>
      <c r="AJ12" s="418"/>
      <c r="AK12" s="419" t="str">
        <f>IF('UNIFIED INTAKE'!R10=0,"",'UNIFIED INTAKE'!R10)</f>
        <v>FEMALE</v>
      </c>
      <c r="AL12" s="417"/>
      <c r="AM12" s="417"/>
      <c r="AN12" s="376" t="s">
        <v>176</v>
      </c>
      <c r="AO12" s="377"/>
      <c r="AP12" s="377"/>
      <c r="AQ12" s="377"/>
      <c r="AR12" s="378"/>
      <c r="AS12" s="395" t="s">
        <v>178</v>
      </c>
      <c r="AT12" s="395"/>
      <c r="AU12" s="395"/>
      <c r="AV12" s="395"/>
      <c r="AW12" s="462"/>
      <c r="AX12" s="463" t="s">
        <v>177</v>
      </c>
      <c r="AY12" s="395"/>
      <c r="AZ12" s="395"/>
      <c r="BA12" s="395"/>
      <c r="BB12" s="396"/>
    </row>
    <row r="13" spans="1:54" ht="15" customHeight="1">
      <c r="A13" s="523" t="str">
        <f>IF('UNIFIED INTAKE'!D10=0,"",'UNIFIED INTAKE'!D10)</f>
        <v>CREDO, FE ALIBANTO</v>
      </c>
      <c r="B13" s="524"/>
      <c r="C13" s="524"/>
      <c r="D13" s="524"/>
      <c r="E13" s="524"/>
      <c r="F13" s="524"/>
      <c r="G13" s="524"/>
      <c r="H13" s="524"/>
      <c r="I13" s="524"/>
      <c r="J13" s="524"/>
      <c r="K13" s="524"/>
      <c r="L13" s="524"/>
      <c r="M13" s="524"/>
      <c r="N13" s="524"/>
      <c r="O13" s="559"/>
      <c r="P13" s="559"/>
      <c r="Q13" s="559"/>
      <c r="R13" s="559"/>
      <c r="S13" s="559"/>
      <c r="T13" s="559"/>
      <c r="U13" s="559"/>
      <c r="V13" s="559"/>
      <c r="W13" s="559"/>
      <c r="X13" s="559"/>
      <c r="Y13" s="559"/>
      <c r="Z13" s="559"/>
      <c r="AA13" s="559"/>
      <c r="AB13" s="559"/>
      <c r="AC13" s="559"/>
      <c r="AD13" s="559"/>
      <c r="AE13" s="559"/>
      <c r="AF13" s="559"/>
      <c r="AG13" s="560"/>
      <c r="AH13" s="416"/>
      <c r="AI13" s="417"/>
      <c r="AJ13" s="418"/>
      <c r="AK13" s="419"/>
      <c r="AL13" s="417"/>
      <c r="AM13" s="417"/>
      <c r="AN13" s="350"/>
      <c r="AO13" s="351"/>
      <c r="AP13" s="351"/>
      <c r="AQ13" s="351"/>
      <c r="AR13" s="352"/>
      <c r="AS13" s="351"/>
      <c r="AT13" s="351"/>
      <c r="AU13" s="351"/>
      <c r="AV13" s="351"/>
      <c r="AW13" s="464"/>
      <c r="AX13" s="577"/>
      <c r="AY13" s="351"/>
      <c r="AZ13" s="351"/>
      <c r="BA13" s="351"/>
      <c r="BB13" s="352"/>
    </row>
    <row r="14" spans="1:54" ht="11.25" customHeight="1">
      <c r="A14" s="410" t="s">
        <v>179</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7" t="s">
        <v>12</v>
      </c>
      <c r="AU14" s="518"/>
      <c r="AV14" s="518"/>
      <c r="AW14" s="518"/>
      <c r="AX14" s="518"/>
      <c r="AY14" s="518"/>
      <c r="AZ14" s="518"/>
      <c r="BA14" s="518"/>
      <c r="BB14" s="519"/>
    </row>
    <row r="15" spans="1:54" ht="15" customHeight="1">
      <c r="A15" s="520">
        <f>'UNIFIED INTAKE'!A12:D12</f>
        <v>18661</v>
      </c>
      <c r="B15" s="521"/>
      <c r="C15" s="522"/>
      <c r="D15" s="523" t="str">
        <f>IF('UNIFIED INTAKE'!M12=0,"",'UNIFIED INTAKE'!M12)</f>
        <v>JOVELLAR, ALBAY</v>
      </c>
      <c r="E15" s="524"/>
      <c r="F15" s="524"/>
      <c r="G15" s="524"/>
      <c r="H15" s="524"/>
      <c r="I15" s="524"/>
      <c r="J15" s="524"/>
      <c r="K15" s="524"/>
      <c r="L15" s="524"/>
      <c r="M15" s="524"/>
      <c r="N15" s="525"/>
      <c r="O15" s="413"/>
      <c r="P15" s="414"/>
      <c r="Q15" s="578" t="s">
        <v>160</v>
      </c>
      <c r="R15" s="578"/>
      <c r="S15" s="578"/>
      <c r="T15" s="34"/>
      <c r="U15" s="526" t="s">
        <v>180</v>
      </c>
      <c r="V15" s="526"/>
      <c r="W15" s="526"/>
      <c r="X15" s="526"/>
      <c r="Y15" s="526"/>
      <c r="Z15" s="526"/>
      <c r="AA15" s="572"/>
      <c r="AB15" s="572"/>
      <c r="AC15" s="526" t="s">
        <v>161</v>
      </c>
      <c r="AD15" s="526"/>
      <c r="AE15" s="526"/>
      <c r="AF15" s="34"/>
      <c r="AG15" s="39" t="s">
        <v>181</v>
      </c>
      <c r="AH15" s="39"/>
      <c r="AI15" s="34"/>
      <c r="AJ15" s="39"/>
      <c r="AK15" s="34"/>
      <c r="AL15" s="34"/>
      <c r="AM15" s="572"/>
      <c r="AN15" s="572"/>
      <c r="AO15" s="526" t="s">
        <v>182</v>
      </c>
      <c r="AP15" s="526"/>
      <c r="AQ15" s="526"/>
      <c r="AR15" s="526"/>
      <c r="AS15" s="573"/>
      <c r="AT15" s="517" t="str">
        <f>IF('UNIFIED INTAKE'!D19="","",'UNIFIED INTAKE'!D19)</f>
        <v>ROMAN CATHOLIC</v>
      </c>
      <c r="AU15" s="518"/>
      <c r="AV15" s="518"/>
      <c r="AW15" s="518"/>
      <c r="AX15" s="518"/>
      <c r="AY15" s="518"/>
      <c r="AZ15" s="518"/>
      <c r="BA15" s="518"/>
      <c r="BB15" s="519"/>
    </row>
    <row r="16" spans="1:54" ht="11.25" customHeight="1">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10" t="s">
        <v>183</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c r="A17" s="589" t="str">
        <f>IF('UNIFIED INTAKE'!E14=0,"",'UNIFIED INTAKE'!E14)</f>
        <v>STATION-CHURCH SITE, LIBMANAN, CAMARINES SUR</v>
      </c>
      <c r="B17" s="590"/>
      <c r="C17" s="590"/>
      <c r="D17" s="590"/>
      <c r="E17" s="590"/>
      <c r="F17" s="590"/>
      <c r="G17" s="590"/>
      <c r="H17" s="590"/>
      <c r="I17" s="590"/>
      <c r="J17" s="590"/>
      <c r="K17" s="590"/>
      <c r="L17" s="590"/>
      <c r="M17" s="591"/>
      <c r="N17" s="589" t="str">
        <f>IF('UNIFIED INTAKE'!E16=0,"",'UNIFIED INTAKE'!E16)</f>
        <v>STATION-CHURCH SITE, LIBMANAN, CAMARINES SUR</v>
      </c>
      <c r="O17" s="590"/>
      <c r="P17" s="590"/>
      <c r="Q17" s="590"/>
      <c r="R17" s="590"/>
      <c r="S17" s="590"/>
      <c r="T17" s="590"/>
      <c r="U17" s="590"/>
      <c r="V17" s="590"/>
      <c r="W17" s="590"/>
      <c r="X17" s="590"/>
      <c r="Y17" s="590"/>
      <c r="Z17" s="590"/>
      <c r="AA17" s="590"/>
      <c r="AB17" s="590"/>
      <c r="AC17" s="590"/>
      <c r="AD17" s="590"/>
      <c r="AE17" s="591"/>
      <c r="AF17" s="399" t="s">
        <v>184</v>
      </c>
      <c r="AG17" s="399"/>
      <c r="AH17" s="399"/>
      <c r="AI17" s="399" t="s">
        <v>185</v>
      </c>
      <c r="AJ17" s="399"/>
      <c r="AK17" s="399"/>
      <c r="AL17" s="399"/>
      <c r="AM17" s="565" t="s">
        <v>186</v>
      </c>
      <c r="AN17" s="565"/>
      <c r="AO17" s="565"/>
      <c r="AP17" s="565"/>
      <c r="AQ17" s="31"/>
      <c r="AR17" s="399" t="s">
        <v>187</v>
      </c>
      <c r="AS17" s="399"/>
      <c r="AT17" s="399"/>
      <c r="AU17" s="565" t="s">
        <v>188</v>
      </c>
      <c r="AV17" s="565"/>
      <c r="AW17" s="565"/>
      <c r="AX17" s="565"/>
      <c r="AY17" s="565" t="s">
        <v>189</v>
      </c>
      <c r="AZ17" s="565"/>
      <c r="BA17" s="565"/>
      <c r="BB17" s="565"/>
    </row>
    <row r="18" spans="1:84" ht="16.5" customHeight="1">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2"/>
      <c r="AG18" s="592"/>
      <c r="AH18" s="592"/>
      <c r="AI18" s="592"/>
      <c r="AJ18" s="592"/>
      <c r="AK18" s="592"/>
      <c r="AL18" s="592"/>
      <c r="AM18" s="564"/>
      <c r="AN18" s="564"/>
      <c r="AO18" s="564"/>
      <c r="AP18" s="564"/>
      <c r="AQ18" s="35"/>
      <c r="AR18" s="564"/>
      <c r="AS18" s="564"/>
      <c r="AT18" s="564"/>
      <c r="AU18" s="564"/>
      <c r="AV18" s="564"/>
      <c r="AW18" s="564"/>
      <c r="AX18" s="564"/>
      <c r="AY18" s="564"/>
      <c r="AZ18" s="564"/>
      <c r="BA18" s="564"/>
      <c r="BB18" s="564"/>
    </row>
    <row r="19" spans="1:84" ht="22.5" customHeight="1">
      <c r="A19" s="399" t="s">
        <v>190</v>
      </c>
      <c r="B19" s="399"/>
      <c r="C19" s="581" t="s">
        <v>13</v>
      </c>
      <c r="D19" s="581"/>
      <c r="E19" s="581"/>
      <c r="F19" s="581"/>
      <c r="G19" s="581"/>
      <c r="H19" s="517" t="s">
        <v>191</v>
      </c>
      <c r="I19" s="518"/>
      <c r="J19" s="518"/>
      <c r="K19" s="518"/>
      <c r="L19" s="518"/>
      <c r="M19" s="518"/>
      <c r="N19" s="518"/>
      <c r="O19" s="518"/>
      <c r="P19" s="518"/>
      <c r="Q19" s="518"/>
      <c r="R19" s="518"/>
      <c r="S19" s="518"/>
      <c r="T19" s="518"/>
      <c r="U19" s="519"/>
      <c r="V19" s="581" t="s">
        <v>42</v>
      </c>
      <c r="W19" s="581"/>
      <c r="X19" s="581"/>
      <c r="Y19" s="581"/>
      <c r="Z19" s="581"/>
      <c r="AA19" s="581"/>
      <c r="AB19" s="581"/>
      <c r="AC19" s="517" t="s">
        <v>193</v>
      </c>
      <c r="AD19" s="518"/>
      <c r="AE19" s="518"/>
      <c r="AF19" s="518"/>
      <c r="AG19" s="518"/>
      <c r="AH19" s="518"/>
      <c r="AI19" s="518"/>
      <c r="AJ19" s="518"/>
      <c r="AK19" s="518"/>
      <c r="AL19" s="518"/>
      <c r="AM19" s="518"/>
      <c r="AN19" s="518"/>
      <c r="AO19" s="580"/>
      <c r="AP19" s="535" t="s">
        <v>192</v>
      </c>
      <c r="AQ19" s="377"/>
      <c r="AR19" s="377"/>
      <c r="AS19" s="377"/>
      <c r="AT19" s="377"/>
      <c r="AU19" s="377"/>
      <c r="AV19" s="377"/>
      <c r="AW19" s="377"/>
      <c r="AX19" s="377"/>
      <c r="AY19" s="377"/>
      <c r="AZ19" s="377"/>
      <c r="BA19" s="377"/>
      <c r="BB19" s="378"/>
    </row>
    <row r="20" spans="1:84">
      <c r="A20" s="582"/>
      <c r="B20" s="582"/>
      <c r="C20" s="582" t="str">
        <f>IF('UNIFIED INTAKE'!D24=0,"",'UNIFIED INTAKE'!D24)</f>
        <v>NONE</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79"/>
    </row>
    <row r="21" spans="1:84" ht="11.25" customHeight="1">
      <c r="A21" s="410" t="s">
        <v>194</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c r="A22" s="376" t="s">
        <v>195</v>
      </c>
      <c r="B22" s="378"/>
      <c r="C22" s="376" t="s">
        <v>197</v>
      </c>
      <c r="D22" s="377"/>
      <c r="E22" s="378"/>
      <c r="F22" s="376" t="s">
        <v>158</v>
      </c>
      <c r="G22" s="377"/>
      <c r="H22" s="377"/>
      <c r="I22" s="377"/>
      <c r="J22" s="378"/>
      <c r="K22" s="376" t="s">
        <v>198</v>
      </c>
      <c r="L22" s="377"/>
      <c r="M22" s="377"/>
      <c r="N22" s="377"/>
      <c r="O22" s="377"/>
      <c r="P22" s="377"/>
      <c r="Q22" s="378"/>
      <c r="R22" s="376" t="s">
        <v>199</v>
      </c>
      <c r="S22" s="377"/>
      <c r="T22" s="377"/>
      <c r="U22" s="378"/>
      <c r="V22" s="400" t="s">
        <v>157</v>
      </c>
      <c r="W22" s="401"/>
      <c r="X22" s="401"/>
      <c r="Y22" s="401"/>
      <c r="Z22" s="401"/>
      <c r="AA22" s="402"/>
      <c r="AB22" s="400" t="s">
        <v>200</v>
      </c>
      <c r="AC22" s="401"/>
      <c r="AD22" s="401"/>
      <c r="AE22" s="401"/>
      <c r="AF22" s="402"/>
      <c r="AG22" s="400" t="s">
        <v>201</v>
      </c>
      <c r="AH22" s="401"/>
      <c r="AI22" s="401"/>
      <c r="AJ22" s="401"/>
      <c r="AK22" s="401"/>
      <c r="AL22" s="402"/>
      <c r="AM22" s="400" t="s">
        <v>196</v>
      </c>
      <c r="AN22" s="401"/>
      <c r="AO22" s="401"/>
      <c r="AP22" s="401"/>
      <c r="AQ22" s="401"/>
      <c r="AR22" s="401"/>
      <c r="AS22" s="402"/>
      <c r="AT22" s="399" t="s">
        <v>162</v>
      </c>
      <c r="AU22" s="399"/>
      <c r="AV22" s="399"/>
      <c r="AW22" s="399"/>
      <c r="AX22" s="399"/>
      <c r="AY22" s="399"/>
      <c r="AZ22" s="399"/>
      <c r="BA22" s="399"/>
      <c r="BB22" s="399"/>
    </row>
    <row r="23" spans="1:84" s="36" customFormat="1" ht="48.75" customHeight="1">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202</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c r="A26" s="379" t="str">
        <f>IF('UNIFIED INTAKE'!A31=0,"",'UNIFIED INTAKE'!A31)</f>
        <v>CREDO, MARIA CELESTINA</v>
      </c>
      <c r="B26" s="380"/>
      <c r="C26" s="380"/>
      <c r="D26" s="380"/>
      <c r="E26" s="380"/>
      <c r="F26" s="380"/>
      <c r="G26" s="380"/>
      <c r="H26" s="380"/>
      <c r="I26" s="380"/>
      <c r="J26" s="381"/>
      <c r="K26" s="382">
        <f>IF('UNIFIED INTAKE'!S31=0,"",'UNIFIED INTAKE'!S31)</f>
        <v>43</v>
      </c>
      <c r="L26" s="383"/>
      <c r="M26" s="383"/>
      <c r="N26" s="384"/>
      <c r="O26" s="382" t="str">
        <f>IF('UNIFIED INTAKE'!K31=0,"",'UNIFIED INTAKE'!K31)</f>
        <v>S</v>
      </c>
      <c r="P26" s="383"/>
      <c r="Q26" s="383"/>
      <c r="R26" s="383"/>
      <c r="S26" s="384"/>
      <c r="T26" s="382" t="str">
        <f>IF('UNIFIED INTAKE'!L31=0,"",'UNIFIED INTAKE'!L31)</f>
        <v>DAUGHTER</v>
      </c>
      <c r="U26" s="383"/>
      <c r="V26" s="383"/>
      <c r="W26" s="383"/>
      <c r="X26" s="383"/>
      <c r="Y26" s="383"/>
      <c r="Z26" s="383"/>
      <c r="AA26" s="384"/>
      <c r="AB26" s="382" t="str">
        <f>IF('UNIFIED INTAKE'!M31=0,"",'UNIFIED INTAKE'!M31)</f>
        <v>HIGHSCHOOL GRADUATE</v>
      </c>
      <c r="AC26" s="383"/>
      <c r="AD26" s="383"/>
      <c r="AE26" s="383"/>
      <c r="AF26" s="383"/>
      <c r="AG26" s="383"/>
      <c r="AH26" s="383"/>
      <c r="AI26" s="384"/>
      <c r="AJ26" s="382" t="str">
        <f>IF('UNIFIED INTAKE'!P31=0,"",'UNIFIED INTAKE'!P31)</f>
        <v>NONE</v>
      </c>
      <c r="AK26" s="383"/>
      <c r="AL26" s="383"/>
      <c r="AM26" s="383"/>
      <c r="AN26" s="383"/>
      <c r="AO26" s="383"/>
      <c r="AP26" s="383"/>
      <c r="AQ26" s="384"/>
      <c r="AR26" s="385" t="str">
        <f>IF('UNIFIED INTAKE'!R31=0,"",'UNIFIED INTAKE'!R31)</f>
        <v/>
      </c>
      <c r="AS26" s="386"/>
      <c r="AT26" s="386"/>
      <c r="AU26" s="386"/>
      <c r="AV26" s="386"/>
      <c r="AW26" s="386"/>
      <c r="AX26" s="386"/>
      <c r="AY26" s="386"/>
      <c r="AZ26" s="386"/>
      <c r="BA26" s="386"/>
      <c r="BB26" s="387"/>
    </row>
    <row r="27" spans="1:84">
      <c r="A27" s="379" t="str">
        <f>IF('UNIFIED INTAKE'!A32=0,"",'UNIFIED INTAKE'!A32)</f>
        <v>CREDO, NICOLE MICHAELA</v>
      </c>
      <c r="B27" s="380"/>
      <c r="C27" s="380"/>
      <c r="D27" s="380"/>
      <c r="E27" s="380"/>
      <c r="F27" s="380"/>
      <c r="G27" s="380"/>
      <c r="H27" s="380"/>
      <c r="I27" s="380"/>
      <c r="J27" s="381"/>
      <c r="K27" s="382">
        <f>IF('UNIFIED INTAKE'!S32=0,"",'UNIFIED INTAKE'!S32)</f>
        <v>8</v>
      </c>
      <c r="L27" s="383"/>
      <c r="M27" s="383"/>
      <c r="N27" s="384"/>
      <c r="O27" s="382" t="str">
        <f>IF('UNIFIED INTAKE'!K32=0,"",'UNIFIED INTAKE'!K32)</f>
        <v>S</v>
      </c>
      <c r="P27" s="383"/>
      <c r="Q27" s="383"/>
      <c r="R27" s="383"/>
      <c r="S27" s="384"/>
      <c r="T27" s="382" t="str">
        <f>IF('UNIFIED INTAKE'!L32=0,"",'UNIFIED INTAKE'!L32)</f>
        <v>GRANDCHILD</v>
      </c>
      <c r="U27" s="383"/>
      <c r="V27" s="383"/>
      <c r="W27" s="383"/>
      <c r="X27" s="383"/>
      <c r="Y27" s="383"/>
      <c r="Z27" s="383"/>
      <c r="AA27" s="384"/>
      <c r="AB27" s="382" t="str">
        <f>IF('UNIFIED INTAKE'!M32=0,"",'UNIFIED INTAKE'!M32)</f>
        <v>GRADE 2 (INS)</v>
      </c>
      <c r="AC27" s="383"/>
      <c r="AD27" s="383"/>
      <c r="AE27" s="383"/>
      <c r="AF27" s="383"/>
      <c r="AG27" s="383"/>
      <c r="AH27" s="383"/>
      <c r="AI27" s="384"/>
      <c r="AJ27" s="382" t="str">
        <f>IF('UNIFIED INTAKE'!P32=0,"",'UNIFIED INTAKE'!P32)</f>
        <v>N/A</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c r="A28" s="379" t="str">
        <f>IF('UNIFIED INTAKE'!A33=0,"",'UNIFIED INTAKE'!A33)</f>
        <v/>
      </c>
      <c r="B28" s="380"/>
      <c r="C28" s="380"/>
      <c r="D28" s="380"/>
      <c r="E28" s="380"/>
      <c r="F28" s="380"/>
      <c r="G28" s="380"/>
      <c r="H28" s="380"/>
      <c r="I28" s="380"/>
      <c r="J28" s="381"/>
      <c r="K28" s="382" t="str">
        <f>IF('UNIFIED INTAKE'!S33=0,"",'UNIFIED INTAKE'!S33)</f>
        <v/>
      </c>
      <c r="L28" s="383"/>
      <c r="M28" s="383"/>
      <c r="N28" s="384"/>
      <c r="O28" s="382" t="str">
        <f>IF('UNIFIED INTAKE'!K33=0,"",'UNIFIED INTAKE'!K33)</f>
        <v/>
      </c>
      <c r="P28" s="383"/>
      <c r="Q28" s="383"/>
      <c r="R28" s="383"/>
      <c r="S28" s="384"/>
      <c r="T28" s="382" t="str">
        <f>IF('UNIFIED INTAKE'!L33=0,"",'UNIFIED INTAKE'!L33)</f>
        <v/>
      </c>
      <c r="U28" s="383"/>
      <c r="V28" s="383"/>
      <c r="W28" s="383"/>
      <c r="X28" s="383"/>
      <c r="Y28" s="383"/>
      <c r="Z28" s="383"/>
      <c r="AA28" s="384"/>
      <c r="AB28" s="382" t="str">
        <f>IF('UNIFIED INTAKE'!M33=0,"",'UNIFIED INTAKE'!M33)</f>
        <v/>
      </c>
      <c r="AC28" s="383"/>
      <c r="AD28" s="383"/>
      <c r="AE28" s="383"/>
      <c r="AF28" s="383"/>
      <c r="AG28" s="383"/>
      <c r="AH28" s="383"/>
      <c r="AI28" s="384"/>
      <c r="AJ28" s="382" t="str">
        <f>IF('UNIFIED INTAKE'!P33=0,"",'UNIFIED INTAKE'!P33)</f>
        <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c r="A29" s="379" t="str">
        <f>IF('UNIFIED INTAKE'!A34=0,"",'UNIFIED INTAKE'!A34)</f>
        <v/>
      </c>
      <c r="B29" s="380"/>
      <c r="C29" s="380"/>
      <c r="D29" s="380"/>
      <c r="E29" s="380"/>
      <c r="F29" s="380"/>
      <c r="G29" s="380"/>
      <c r="H29" s="380"/>
      <c r="I29" s="380"/>
      <c r="J29" s="381"/>
      <c r="K29" s="382" t="str">
        <f>IF('UNIFIED INTAKE'!S34=0,"",'UNIFIED INTAKE'!S34)</f>
        <v/>
      </c>
      <c r="L29" s="383"/>
      <c r="M29" s="383"/>
      <c r="N29" s="384"/>
      <c r="O29" s="382" t="str">
        <f>IF('UNIFIED INTAKE'!K34=0,"",'UNIFIED INTAKE'!K34)</f>
        <v/>
      </c>
      <c r="P29" s="383"/>
      <c r="Q29" s="383"/>
      <c r="R29" s="383"/>
      <c r="S29" s="384"/>
      <c r="T29" s="382" t="str">
        <f>IF('UNIFIED INTAKE'!L34=0,"",'UNIFIED INTAKE'!L34)</f>
        <v/>
      </c>
      <c r="U29" s="383"/>
      <c r="V29" s="383"/>
      <c r="W29" s="383"/>
      <c r="X29" s="383"/>
      <c r="Y29" s="383"/>
      <c r="Z29" s="383"/>
      <c r="AA29" s="384"/>
      <c r="AB29" s="382" t="str">
        <f>IF('UNIFIED INTAKE'!M34=0,"",'UNIFIED INTAKE'!M34)</f>
        <v/>
      </c>
      <c r="AC29" s="383"/>
      <c r="AD29" s="383"/>
      <c r="AE29" s="383"/>
      <c r="AF29" s="383"/>
      <c r="AG29" s="383"/>
      <c r="AH29" s="383"/>
      <c r="AI29" s="384"/>
      <c r="AJ29" s="382" t="str">
        <f>IF('UNIFIED INTAKE'!P34=0,"",'UNIFIED INTAKE'!P34)</f>
        <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c r="A30" s="379" t="str">
        <f>IF('UNIFIED INTAKE'!A35=0,"",'UNIFIED INTAKE'!A35)</f>
        <v/>
      </c>
      <c r="B30" s="380"/>
      <c r="C30" s="380"/>
      <c r="D30" s="380"/>
      <c r="E30" s="380"/>
      <c r="F30" s="380"/>
      <c r="G30" s="380"/>
      <c r="H30" s="380"/>
      <c r="I30" s="380"/>
      <c r="J30" s="381"/>
      <c r="K30" s="382" t="str">
        <f>IF('UNIFIED INTAKE'!S35=0,"",'UNIFIED INTAKE'!S35)</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c r="A36" s="388" t="s">
        <v>203</v>
      </c>
      <c r="B36" s="389"/>
      <c r="C36" s="389"/>
      <c r="D36" s="389"/>
      <c r="E36" s="389"/>
      <c r="F36" s="389"/>
      <c r="G36" s="389"/>
      <c r="H36" s="389"/>
      <c r="I36" s="390" t="s">
        <v>22</v>
      </c>
      <c r="J36" s="390"/>
      <c r="K36" s="390"/>
      <c r="L36" s="390"/>
      <c r="M36" s="390"/>
      <c r="N36" s="390"/>
      <c r="O36" s="390"/>
      <c r="P36" s="390"/>
      <c r="Q36" s="390"/>
      <c r="R36" s="390"/>
      <c r="S36" s="391"/>
      <c r="T36" s="392" t="s">
        <v>205</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204</v>
      </c>
      <c r="AP36" s="394"/>
      <c r="AQ36" s="394"/>
      <c r="AR36" s="394"/>
      <c r="AS36" s="394"/>
      <c r="AT36" s="394"/>
      <c r="AU36" s="394"/>
      <c r="AV36" s="394"/>
      <c r="AW36" s="394"/>
      <c r="AX36" s="394"/>
      <c r="AY36" s="394"/>
      <c r="AZ36" s="394"/>
      <c r="BA36" s="394"/>
      <c r="BB36" s="394"/>
    </row>
    <row r="37" spans="1:54" ht="13.5" customHeight="1">
      <c r="A37" s="448" t="str">
        <f>IF('UNIFIED INTAKE'!A44=0,"",'UNIFIED INTAKE'!A44)</f>
        <v/>
      </c>
      <c r="B37" s="449"/>
      <c r="C37" s="449"/>
      <c r="D37" s="449"/>
      <c r="E37" s="449"/>
      <c r="F37" s="449"/>
      <c r="G37" s="449"/>
      <c r="H37" s="449"/>
      <c r="I37" s="447" t="str">
        <f>IF('UNIFIED INTAKE'!I44=0,"",'UNIFIED INTAKE'!I44)</f>
        <v/>
      </c>
      <c r="J37" s="447"/>
      <c r="K37" s="447"/>
      <c r="L37" s="447"/>
      <c r="M37" s="447"/>
      <c r="N37" s="447"/>
      <c r="O37" s="447"/>
      <c r="P37" s="447"/>
      <c r="Q37" s="447"/>
      <c r="R37" s="447"/>
      <c r="S37" s="447"/>
      <c r="T37" s="350"/>
      <c r="U37" s="351"/>
      <c r="V37" s="351"/>
      <c r="W37" s="351"/>
      <c r="X37" s="351"/>
      <c r="Y37" s="351"/>
      <c r="Z37" s="351"/>
      <c r="AA37" s="351"/>
      <c r="AB37" s="351"/>
      <c r="AC37" s="352"/>
      <c r="AD37" s="450">
        <f>'UNIFIED INTAKE'!P45</f>
        <v>5000</v>
      </c>
      <c r="AE37" s="450"/>
      <c r="AF37" s="450"/>
      <c r="AG37" s="450"/>
      <c r="AH37" s="450"/>
      <c r="AI37" s="450"/>
      <c r="AJ37" s="450"/>
      <c r="AK37" s="450"/>
      <c r="AL37" s="450"/>
      <c r="AM37" s="450"/>
      <c r="AN37" s="450"/>
      <c r="AO37" s="452" t="e">
        <f>AD37/T37</f>
        <v>#DIV/0!</v>
      </c>
      <c r="AP37" s="453"/>
      <c r="AQ37" s="453"/>
      <c r="AR37" s="453"/>
      <c r="AS37" s="453"/>
      <c r="AT37" s="453"/>
      <c r="AU37" s="453"/>
      <c r="AV37" s="453"/>
      <c r="AW37" s="453"/>
      <c r="AX37" s="453"/>
      <c r="AY37" s="453"/>
      <c r="AZ37" s="453"/>
      <c r="BA37" s="453"/>
      <c r="BB37" s="453"/>
    </row>
    <row r="38" spans="1:54" ht="13.5" customHeight="1">
      <c r="A38" s="448" t="str">
        <f>IF('UNIFIED INTAKE'!A45=0,"",'UNIFIED INTAKE'!A45)</f>
        <v>FS FROM CHILDREN</v>
      </c>
      <c r="B38" s="449"/>
      <c r="C38" s="449"/>
      <c r="D38" s="449"/>
      <c r="E38" s="449"/>
      <c r="F38" s="449"/>
      <c r="G38" s="449"/>
      <c r="H38" s="449"/>
      <c r="I38" s="447">
        <f>IF('UNIFIED INTAKE'!I45=0,"",'UNIFIED INTAKE'!I45)</f>
        <v>3000</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c r="A39" s="448" t="str">
        <f>IF('UNIFIED INTAKE'!A46=0,"",'UNIFIED INTAKE'!A46)</f>
        <v>SSS PENSION OF LATE SPOUSE</v>
      </c>
      <c r="B39" s="449"/>
      <c r="C39" s="449"/>
      <c r="D39" s="449"/>
      <c r="E39" s="449"/>
      <c r="F39" s="449"/>
      <c r="G39" s="449"/>
      <c r="H39" s="449"/>
      <c r="I39" s="447">
        <f>IF('UNIFIED INTAKE'!I46=0,"",'UNIFIED INTAKE'!I46)</f>
        <v>2000</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c r="A40" s="455" t="s">
        <v>206</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c r="A41" s="438" t="s">
        <v>207</v>
      </c>
      <c r="B41" s="439"/>
      <c r="C41" s="439"/>
      <c r="D41" s="439"/>
      <c r="E41" s="439"/>
      <c r="F41" s="439"/>
      <c r="G41" s="440"/>
      <c r="H41" s="363" t="s">
        <v>127</v>
      </c>
      <c r="I41" s="338"/>
      <c r="J41" s="338"/>
      <c r="K41" s="338"/>
      <c r="L41" s="338"/>
      <c r="M41" s="338"/>
      <c r="N41" s="338"/>
      <c r="O41" s="338"/>
      <c r="P41" s="338"/>
      <c r="Q41" s="338"/>
      <c r="R41" s="338"/>
      <c r="S41" s="338"/>
      <c r="T41" s="338"/>
      <c r="U41" s="338"/>
      <c r="V41" s="338"/>
      <c r="W41" s="456"/>
      <c r="X41" s="365" t="s">
        <v>26</v>
      </c>
      <c r="Y41" s="338"/>
      <c r="Z41" s="338"/>
      <c r="AA41" s="338"/>
      <c r="AB41" s="338"/>
      <c r="AC41" s="338"/>
      <c r="AD41" s="340"/>
      <c r="AE41" s="340"/>
      <c r="AF41" s="340"/>
      <c r="AG41" s="340"/>
      <c r="AH41" s="340"/>
      <c r="AI41" s="340"/>
      <c r="AJ41" s="340"/>
      <c r="AK41" s="340"/>
      <c r="AL41" s="340"/>
      <c r="AM41" s="457"/>
      <c r="AN41" s="444" t="s">
        <v>128</v>
      </c>
      <c r="AO41" s="445"/>
      <c r="AP41" s="445"/>
      <c r="AQ41" s="445"/>
      <c r="AR41" s="445"/>
      <c r="AS41" s="445"/>
      <c r="AT41" s="445"/>
      <c r="AU41" s="445"/>
      <c r="AV41" s="445"/>
      <c r="AW41" s="445"/>
      <c r="AX41" s="445"/>
      <c r="AY41" s="445"/>
      <c r="AZ41" s="445"/>
      <c r="BA41" s="445"/>
      <c r="BB41" s="446"/>
    </row>
    <row r="42" spans="1:54" ht="12.95" customHeight="1">
      <c r="A42" s="32"/>
      <c r="B42" s="33"/>
      <c r="C42" s="335">
        <f>IF('UNIFIED INTAKE'!D50="",'UNIFIED INTAKE'!D50)</f>
        <v>0</v>
      </c>
      <c r="D42" s="335"/>
      <c r="E42" s="335"/>
      <c r="F42" s="335"/>
      <c r="G42" s="336"/>
      <c r="H42" s="351"/>
      <c r="I42" s="351"/>
      <c r="J42" s="566" t="s">
        <v>149</v>
      </c>
      <c r="K42" s="566"/>
      <c r="L42" s="566"/>
      <c r="M42" s="566"/>
      <c r="N42" s="566"/>
      <c r="O42" s="566"/>
      <c r="P42" s="356">
        <f>'UNIFIED INTAKE'!K50</f>
        <v>500</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208</v>
      </c>
      <c r="Z43" s="20"/>
      <c r="AA43" s="20"/>
      <c r="AB43" s="20"/>
      <c r="AC43" s="20"/>
      <c r="AD43" s="20"/>
      <c r="AE43" s="20"/>
      <c r="AF43" s="20"/>
      <c r="AG43" s="358">
        <f>'UNIFIED INTAKE'!I57</f>
        <v>0</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c r="A44" s="32"/>
      <c r="B44" s="33"/>
      <c r="C44" s="335">
        <f>'UNIFIED INTAKE'!D52</f>
        <v>0</v>
      </c>
      <c r="D44" s="335"/>
      <c r="E44" s="335"/>
      <c r="F44" s="335"/>
      <c r="G44" s="336"/>
      <c r="H44" s="351"/>
      <c r="I44" s="351"/>
      <c r="J44" s="21" t="s">
        <v>172</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180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c r="A45" s="32"/>
      <c r="B45" s="33"/>
      <c r="C45" s="335">
        <f>'UNIFIED INTAKE'!D53</f>
        <v>0</v>
      </c>
      <c r="D45" s="335"/>
      <c r="E45" s="335"/>
      <c r="F45" s="335"/>
      <c r="G45" s="336"/>
      <c r="H45" s="30"/>
      <c r="I45" s="30"/>
      <c r="J45" s="21" t="s">
        <v>163</v>
      </c>
      <c r="K45" s="20"/>
      <c r="L45" s="20"/>
      <c r="M45" s="20"/>
      <c r="N45" s="20"/>
      <c r="O45" s="20"/>
      <c r="P45" s="356">
        <f>'UNIFIED INTAKE'!K53</f>
        <v>0</v>
      </c>
      <c r="Q45" s="356"/>
      <c r="R45" s="356"/>
      <c r="S45" s="356"/>
      <c r="T45" s="356"/>
      <c r="U45" s="356"/>
      <c r="V45" s="356"/>
      <c r="W45" s="357"/>
      <c r="X45" s="4"/>
      <c r="Y45" s="21" t="s">
        <v>209</v>
      </c>
      <c r="Z45" s="20"/>
      <c r="AA45" s="20"/>
      <c r="AB45" s="20"/>
      <c r="AC45" s="20"/>
      <c r="AD45" s="20"/>
      <c r="AE45" s="20"/>
      <c r="AF45" s="20"/>
      <c r="AG45" s="358">
        <f>'UNIFIED INTAKE'!I59</f>
        <v>0</v>
      </c>
      <c r="AH45" s="358"/>
      <c r="AI45" s="358"/>
      <c r="AJ45" s="358"/>
      <c r="AK45" s="358"/>
      <c r="AL45" s="358"/>
      <c r="AM45" s="359"/>
      <c r="AN45" s="4"/>
      <c r="AO45" s="6" t="s">
        <v>163</v>
      </c>
      <c r="AP45" s="33"/>
      <c r="AQ45" s="33"/>
      <c r="AR45" s="33"/>
      <c r="AS45" s="33"/>
      <c r="AT45" s="33"/>
      <c r="AU45" s="33"/>
      <c r="AV45" s="33"/>
      <c r="AW45" s="360" t="str">
        <f>IF('UNIFIED INTAKE'!K53="","",'UNIFIED INTAKE'!K53)</f>
        <v/>
      </c>
      <c r="AX45" s="360"/>
      <c r="AY45" s="360"/>
      <c r="AZ45" s="360"/>
      <c r="BA45" s="360"/>
      <c r="BB45" s="361"/>
    </row>
    <row r="46" spans="1:54" ht="11.25" customHeight="1">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2"/>
      <c r="X46" s="463" t="s">
        <v>50</v>
      </c>
      <c r="Y46" s="395"/>
      <c r="Z46" s="395"/>
      <c r="AA46" s="395"/>
      <c r="AB46" s="395"/>
      <c r="AC46" s="395"/>
      <c r="AD46" s="395"/>
      <c r="AE46" s="395"/>
      <c r="AF46" s="395"/>
      <c r="AG46" s="351"/>
      <c r="AH46" s="351"/>
      <c r="AI46" s="351"/>
      <c r="AJ46" s="351"/>
      <c r="AK46" s="351"/>
      <c r="AL46" s="351"/>
      <c r="AM46" s="464"/>
      <c r="AN46" s="463" t="s">
        <v>51</v>
      </c>
      <c r="AO46" s="395"/>
      <c r="AP46" s="395"/>
      <c r="AQ46" s="395"/>
      <c r="AR46" s="395"/>
      <c r="AS46" s="395"/>
      <c r="AT46" s="395"/>
      <c r="AU46" s="395"/>
      <c r="AV46" s="395"/>
      <c r="AW46" s="351"/>
      <c r="AX46" s="351"/>
      <c r="AY46" s="351"/>
      <c r="AZ46" s="351"/>
      <c r="BA46" s="351"/>
      <c r="BB46" s="352"/>
    </row>
    <row r="47" spans="1:54" ht="12.75" customHeight="1">
      <c r="A47" s="465">
        <f>IF('UNIFIED INTAKE'!Q52="","",'UNIFIED INTAKE'!Q52)</f>
        <v>6000</v>
      </c>
      <c r="B47" s="465"/>
      <c r="C47" s="465"/>
      <c r="D47" s="465"/>
      <c r="E47" s="465"/>
      <c r="F47" s="465"/>
      <c r="G47" s="465"/>
      <c r="H47" s="466">
        <f>IF('UNIFIED INTAKE'!Q51="","",'UNIFIED INTAKE'!Q51)</f>
        <v>1000</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163</v>
      </c>
      <c r="Z48" s="399"/>
      <c r="AA48" s="399"/>
      <c r="AB48" s="399"/>
      <c r="AC48" s="399"/>
      <c r="AD48" s="399"/>
      <c r="AE48" s="399"/>
      <c r="AF48" s="399"/>
      <c r="AG48" s="399"/>
      <c r="AH48" s="399"/>
      <c r="AI48" s="399"/>
      <c r="AJ48" s="399"/>
      <c r="AK48" s="399" t="s">
        <v>210</v>
      </c>
      <c r="AL48" s="399"/>
      <c r="AM48" s="399"/>
      <c r="AN48" s="399"/>
      <c r="AO48" s="399"/>
      <c r="AP48" s="399"/>
      <c r="AQ48" s="399"/>
      <c r="AR48" s="399"/>
      <c r="AS48" s="399"/>
      <c r="AT48" s="399"/>
      <c r="AU48" s="399"/>
      <c r="AV48" s="399"/>
      <c r="AW48" s="399"/>
      <c r="AX48" s="399"/>
      <c r="AY48" s="399"/>
      <c r="AZ48" s="399"/>
      <c r="BA48" s="399"/>
      <c r="BB48" s="399"/>
    </row>
    <row r="49" spans="1:54" ht="13.5" customHeight="1">
      <c r="A49" s="467" t="str">
        <f>IF('UNIFIED INTAKE'!Q50="","",'UNIFIED INTAKE'!Q50)</f>
        <v/>
      </c>
      <c r="B49" s="467"/>
      <c r="C49" s="467"/>
      <c r="D49" s="467"/>
      <c r="E49" s="467" t="str">
        <f>IF('UNIFIED INTAKE'!Q53="","",'UNIFIED INTAKE'!Q53)</f>
        <v>RHU</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5000</v>
      </c>
      <c r="AL49" s="451"/>
      <c r="AM49" s="451"/>
      <c r="AN49" s="451"/>
      <c r="AO49" s="451"/>
      <c r="AP49" s="451"/>
      <c r="AQ49" s="451"/>
      <c r="AR49" s="451"/>
      <c r="AS49" s="451"/>
      <c r="AT49" s="451"/>
      <c r="AU49" s="451"/>
      <c r="AV49" s="451"/>
      <c r="AW49" s="451"/>
      <c r="AX49" s="451"/>
      <c r="AY49" s="451"/>
      <c r="AZ49" s="451"/>
      <c r="BA49" s="451"/>
      <c r="BB49" s="451"/>
    </row>
    <row r="50" spans="1:54" ht="12.75" customHeight="1">
      <c r="A50" s="459" t="s">
        <v>211</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c r="A52" s="530"/>
      <c r="B52" s="528"/>
      <c r="C52" s="528"/>
      <c r="D52" s="528"/>
      <c r="E52" s="528"/>
      <c r="F52" s="528"/>
      <c r="G52" s="528"/>
      <c r="H52" s="528"/>
      <c r="I52" s="528"/>
      <c r="J52" s="528"/>
      <c r="K52" s="528"/>
      <c r="L52" s="528"/>
      <c r="M52" s="528"/>
      <c r="N52" s="528"/>
      <c r="O52" s="528"/>
      <c r="P52" s="528"/>
      <c r="Q52" s="528"/>
      <c r="R52" s="528"/>
      <c r="S52" s="528"/>
      <c r="T52" s="528"/>
      <c r="U52" s="528"/>
      <c r="V52" s="528"/>
      <c r="W52" s="531"/>
      <c r="X52" s="527"/>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c r="A54" s="530"/>
      <c r="B54" s="528"/>
      <c r="C54" s="528"/>
      <c r="D54" s="528"/>
      <c r="E54" s="528"/>
      <c r="F54" s="528"/>
      <c r="G54" s="528"/>
      <c r="H54" s="528"/>
      <c r="I54" s="528"/>
      <c r="J54" s="528"/>
      <c r="K54" s="528"/>
      <c r="L54" s="528"/>
      <c r="M54" s="528"/>
      <c r="N54" s="528"/>
      <c r="O54" s="528"/>
      <c r="P54" s="528"/>
      <c r="Q54" s="528"/>
      <c r="R54" s="528"/>
      <c r="S54" s="528"/>
      <c r="T54" s="528"/>
      <c r="U54" s="528"/>
      <c r="V54" s="528"/>
      <c r="W54" s="531"/>
      <c r="X54" s="527"/>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c r="A56" s="532"/>
      <c r="B56" s="533"/>
      <c r="C56" s="533"/>
      <c r="D56" s="533"/>
      <c r="E56" s="533"/>
      <c r="F56" s="533"/>
      <c r="G56" s="533"/>
      <c r="H56" s="533"/>
      <c r="I56" s="533"/>
      <c r="J56" s="533"/>
      <c r="K56" s="533"/>
      <c r="L56" s="533"/>
      <c r="M56" s="533"/>
      <c r="N56" s="533"/>
      <c r="O56" s="533"/>
      <c r="P56" s="533"/>
      <c r="Q56" s="533"/>
      <c r="R56" s="533"/>
      <c r="S56" s="533"/>
      <c r="T56" s="533"/>
      <c r="U56" s="533"/>
      <c r="V56" s="533"/>
      <c r="W56" s="533"/>
      <c r="X56" s="532"/>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8"/>
    </row>
    <row r="59" spans="1:54">
      <c r="A59" s="370" t="s">
        <v>67</v>
      </c>
      <c r="B59" s="371"/>
      <c r="C59" s="371"/>
      <c r="D59" s="372"/>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c r="A60" s="370" t="s">
        <v>68</v>
      </c>
      <c r="B60" s="371"/>
      <c r="C60" s="371"/>
      <c r="D60" s="372"/>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c r="A61" s="370" t="s">
        <v>69</v>
      </c>
      <c r="B61" s="371"/>
      <c r="C61" s="371"/>
      <c r="D61" s="372"/>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c r="A62" s="370" t="s">
        <v>70</v>
      </c>
      <c r="B62" s="371"/>
      <c r="C62" s="371"/>
      <c r="D62" s="372"/>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c r="A63" s="370" t="s">
        <v>71</v>
      </c>
      <c r="B63" s="371"/>
      <c r="C63" s="371"/>
      <c r="D63" s="372"/>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c r="A64" s="370" t="s">
        <v>72</v>
      </c>
      <c r="B64" s="371"/>
      <c r="C64" s="371"/>
      <c r="D64" s="372"/>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c r="A66" s="370" t="s">
        <v>73</v>
      </c>
      <c r="B66" s="371"/>
      <c r="C66" s="371"/>
      <c r="D66" s="372"/>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c r="A67" s="370" t="s">
        <v>74</v>
      </c>
      <c r="B67" s="371"/>
      <c r="C67" s="371"/>
      <c r="D67" s="372"/>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c r="A68" s="370" t="s">
        <v>75</v>
      </c>
      <c r="B68" s="371"/>
      <c r="C68" s="371"/>
      <c r="D68" s="372"/>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c r="A69" s="370" t="s">
        <v>76</v>
      </c>
      <c r="B69" s="371"/>
      <c r="C69" s="371"/>
      <c r="D69" s="372"/>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c r="A70" s="370" t="s">
        <v>77</v>
      </c>
      <c r="B70" s="371"/>
      <c r="C70" s="371"/>
      <c r="D70" s="372"/>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c r="A72" s="370" t="s">
        <v>78</v>
      </c>
      <c r="B72" s="371"/>
      <c r="C72" s="371"/>
      <c r="D72" s="372"/>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c r="A73" s="370" t="s">
        <v>79</v>
      </c>
      <c r="B73" s="371"/>
      <c r="C73" s="371"/>
      <c r="D73" s="372"/>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c r="A74" s="370" t="s">
        <v>80</v>
      </c>
      <c r="B74" s="371"/>
      <c r="C74" s="371"/>
      <c r="D74" s="372"/>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c r="A75" s="370" t="s">
        <v>81</v>
      </c>
      <c r="B75" s="371"/>
      <c r="C75" s="371"/>
      <c r="D75" s="372"/>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c r="A76" s="370" t="s">
        <v>82</v>
      </c>
      <c r="B76" s="371"/>
      <c r="C76" s="371"/>
      <c r="D76" s="372"/>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c r="A78" s="370" t="s">
        <v>83</v>
      </c>
      <c r="B78" s="371"/>
      <c r="C78" s="371"/>
      <c r="D78" s="372"/>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c r="A79" s="370" t="s">
        <v>84</v>
      </c>
      <c r="B79" s="371"/>
      <c r="C79" s="371"/>
      <c r="D79" s="372"/>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c r="A80" s="370" t="s">
        <v>85</v>
      </c>
      <c r="B80" s="371"/>
      <c r="C80" s="371"/>
      <c r="D80" s="372"/>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c r="A81" s="370" t="s">
        <v>86</v>
      </c>
      <c r="B81" s="371"/>
      <c r="C81" s="371"/>
      <c r="D81" s="372"/>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c r="A82" s="370" t="s">
        <v>87</v>
      </c>
      <c r="B82" s="371"/>
      <c r="C82" s="371"/>
      <c r="D82" s="372"/>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c r="A83" s="370" t="s">
        <v>88</v>
      </c>
      <c r="B83" s="371"/>
      <c r="C83" s="371"/>
      <c r="D83" s="372"/>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c r="A84" s="370" t="s">
        <v>89</v>
      </c>
      <c r="B84" s="371"/>
      <c r="C84" s="371"/>
      <c r="D84" s="372"/>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c r="A85" s="370" t="s">
        <v>82</v>
      </c>
      <c r="B85" s="371"/>
      <c r="C85" s="371"/>
      <c r="D85" s="372"/>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c r="A100" s="495" t="s">
        <v>105</v>
      </c>
      <c r="B100" s="374"/>
      <c r="C100" s="374"/>
      <c r="D100" s="374"/>
      <c r="E100" s="374"/>
      <c r="F100" s="374"/>
      <c r="G100" s="374"/>
      <c r="H100" s="374"/>
      <c r="I100" s="374"/>
      <c r="J100" s="374"/>
      <c r="K100" s="374"/>
      <c r="L100" s="375"/>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c r="A103" s="495" t="s">
        <v>107</v>
      </c>
      <c r="B103" s="374"/>
      <c r="C103" s="374"/>
      <c r="D103" s="374"/>
      <c r="E103" s="374"/>
      <c r="F103" s="374"/>
      <c r="G103" s="374"/>
      <c r="H103" s="374"/>
      <c r="I103" s="374"/>
      <c r="J103" s="374"/>
      <c r="K103" s="374"/>
      <c r="L103" s="375"/>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c r="A116" s="337" t="str">
        <f>'UNIFIED INTAKE'!A74</f>
        <v>PATIENT IS IN NEED OF MEDICAL ASSISTANCE FOR HER OPD CHARGES OR HER 2D ECHO DUE TO HYPERTENSIVE ATHEROSLEROTIC CARDIOVASCULAR DISEASE. PATIENT IS A WIDOW AND A SENIOR CITIZEN LIVING WITH HER DAUGHTER WHO IS A PWD AND HER GRANDCHILD WHO IS CURRENTLTY IN SCHOOL. THEY RELY ON THE FINANCIAL SUPPORT BEING GIVEN BY HER CHILDREN FOR THE DAY TO DAY NEEDS OF THE FAMILY. THEY DO NOT HAVE ANY OTHER SOURCE OF INCOME. PATIENT IS ASSESSED AS C3.</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0"/>
      <c r="B123" s="510"/>
      <c r="C123" s="510"/>
      <c r="D123" s="510"/>
      <c r="E123" s="510"/>
      <c r="F123" s="510"/>
      <c r="G123" s="510"/>
      <c r="H123" s="510"/>
      <c r="I123" s="510"/>
      <c r="J123" s="510"/>
      <c r="K123" s="510"/>
      <c r="L123" s="510"/>
      <c r="M123" s="510"/>
      <c r="N123" s="510"/>
      <c r="O123" s="510"/>
      <c r="P123" s="510"/>
      <c r="Q123" s="510"/>
      <c r="X123" s="511" t="str">
        <f>'UNIFIED INTAKE'!D87</f>
        <v>JANA LUISA E. ARRIOLA, RSW</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c r="A124" s="512" t="s">
        <v>212</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M8" sqref="M8:N8"/>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3" t="s">
        <v>217</v>
      </c>
      <c r="B1" s="593"/>
      <c r="C1" s="593"/>
      <c r="D1" s="593"/>
      <c r="E1" s="593"/>
      <c r="F1" s="593"/>
      <c r="G1" s="593"/>
      <c r="H1" s="593"/>
      <c r="I1" s="593"/>
      <c r="J1" s="593"/>
      <c r="K1" s="593"/>
      <c r="L1" s="593"/>
      <c r="M1" s="593"/>
      <c r="N1" s="593"/>
    </row>
    <row r="2" spans="1:14" ht="18.75">
      <c r="B2" s="45" t="s">
        <v>218</v>
      </c>
      <c r="C2" s="594">
        <f>IF('UNIFIED INTAKE'!Q3=0,"",'UNIFIED INTAKE'!Q3)</f>
        <v>37273</v>
      </c>
      <c r="D2" s="595"/>
      <c r="E2" s="595"/>
      <c r="M2" s="45" t="s">
        <v>29</v>
      </c>
      <c r="N2" s="46"/>
    </row>
    <row r="3" spans="1:14" ht="18.75">
      <c r="B3" s="45" t="s">
        <v>219</v>
      </c>
      <c r="C3" s="596">
        <f>'UNIFIED INTAKE'!D3</f>
        <v>0</v>
      </c>
      <c r="D3" s="596"/>
      <c r="E3" s="596"/>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7" t="str">
        <f>IF('UNIFIED INTAKE'!D10=0,"",'UNIFIED INTAKE'!D10)</f>
        <v>CREDO, FE ALIBANTO</v>
      </c>
      <c r="D6" s="597"/>
      <c r="E6" s="597"/>
      <c r="F6" s="597"/>
      <c r="G6" s="597"/>
      <c r="H6" s="597"/>
      <c r="I6" s="597"/>
      <c r="J6" s="597"/>
      <c r="K6" s="597"/>
      <c r="L6" s="597"/>
      <c r="M6" s="51" t="s">
        <v>222</v>
      </c>
      <c r="N6" s="136" t="str">
        <f>IF('UNIFIED INTAKE'!R10=0,"",'UNIFIED INTAKE'!R10)</f>
        <v>FEMALE</v>
      </c>
    </row>
    <row r="7" spans="1:14" ht="18.75">
      <c r="A7" s="49" t="s">
        <v>223</v>
      </c>
      <c r="B7" s="49"/>
      <c r="C7" s="597"/>
      <c r="D7" s="597"/>
      <c r="E7" s="597"/>
      <c r="F7" s="597"/>
      <c r="G7" s="597"/>
      <c r="H7" s="597"/>
      <c r="I7" s="597"/>
      <c r="J7" s="597"/>
      <c r="K7" s="597"/>
      <c r="L7" s="597"/>
      <c r="M7" s="597"/>
      <c r="N7" s="597"/>
    </row>
    <row r="8" spans="1:14" ht="18.75">
      <c r="A8" s="49" t="s">
        <v>224</v>
      </c>
      <c r="B8" s="49"/>
      <c r="C8" s="135"/>
      <c r="D8" s="52"/>
      <c r="E8" s="51" t="s">
        <v>225</v>
      </c>
      <c r="F8" s="598">
        <f ca="1">'UNIFIED INTAKE'!G12</f>
        <v>73</v>
      </c>
      <c r="G8" s="598"/>
      <c r="H8" s="598"/>
      <c r="I8" s="598"/>
      <c r="J8" s="599" t="s">
        <v>226</v>
      </c>
      <c r="K8" s="599"/>
      <c r="L8" s="599"/>
      <c r="M8" s="600" t="str">
        <f>IF('UNIFIED INTAKE'!D19=0,"",'UNIFIED INTAKE'!D19)</f>
        <v>ROMAN CATHOLIC</v>
      </c>
      <c r="N8" s="600"/>
    </row>
    <row r="9" spans="1:14" ht="18.75">
      <c r="A9" s="49" t="s">
        <v>227</v>
      </c>
      <c r="B9" s="49"/>
      <c r="C9" s="605"/>
      <c r="D9" s="605"/>
      <c r="E9" s="605"/>
      <c r="F9" s="605"/>
      <c r="G9" s="605"/>
      <c r="H9" s="605"/>
      <c r="I9" s="606" t="s">
        <v>228</v>
      </c>
      <c r="J9" s="606"/>
      <c r="K9" s="607" t="str">
        <f>IF('UNIFIED INTAKE'!M12="","",'UNIFIED INTAKE'!M12)</f>
        <v>JOVELLAR, ALBAY</v>
      </c>
      <c r="L9" s="607"/>
      <c r="M9" s="607"/>
      <c r="N9" s="607"/>
    </row>
    <row r="10" spans="1:14" ht="18.75">
      <c r="A10" s="49" t="s">
        <v>229</v>
      </c>
      <c r="B10" s="49"/>
      <c r="C10" s="49"/>
      <c r="D10" s="597"/>
      <c r="E10" s="597"/>
      <c r="F10" s="597"/>
      <c r="G10" s="597"/>
      <c r="H10" s="597"/>
      <c r="I10" s="597"/>
      <c r="J10" s="597"/>
      <c r="K10" s="597"/>
      <c r="L10" s="597"/>
      <c r="M10" s="597"/>
      <c r="N10" s="597"/>
    </row>
    <row r="11" spans="1:14" ht="18.75">
      <c r="A11" s="49" t="s">
        <v>230</v>
      </c>
      <c r="B11" s="49"/>
      <c r="C11" s="597" t="str">
        <f>IF('UNIFIED INTAKE'!D24=0,"",'UNIFIED INTAKE'!D24)</f>
        <v>NONE</v>
      </c>
      <c r="D11" s="597"/>
      <c r="E11" s="597"/>
      <c r="F11" s="597"/>
      <c r="G11" s="597"/>
      <c r="H11" s="597"/>
      <c r="I11" s="597"/>
      <c r="J11" s="53" t="s">
        <v>231</v>
      </c>
      <c r="K11" s="608"/>
      <c r="L11" s="608"/>
      <c r="M11" s="608"/>
      <c r="N11" s="608"/>
    </row>
    <row r="12" spans="1:14" ht="18.75">
      <c r="A12" s="49" t="s">
        <v>232</v>
      </c>
      <c r="B12" s="49"/>
      <c r="C12" s="597"/>
      <c r="D12" s="597"/>
      <c r="E12" s="597"/>
      <c r="F12" s="597"/>
      <c r="G12" s="597"/>
      <c r="H12" s="597"/>
      <c r="I12" s="597"/>
      <c r="J12" s="597"/>
      <c r="K12" s="597"/>
      <c r="L12" s="597"/>
      <c r="M12" s="597"/>
      <c r="N12" s="597"/>
    </row>
    <row r="13" spans="1:14" ht="6.75" customHeight="1">
      <c r="A13" s="49"/>
      <c r="B13" s="49"/>
      <c r="C13" s="49"/>
      <c r="D13" s="601"/>
      <c r="E13" s="601"/>
      <c r="F13" s="50"/>
      <c r="G13" s="50"/>
      <c r="H13" s="49"/>
      <c r="I13" s="49"/>
      <c r="J13" s="49"/>
      <c r="K13" s="49"/>
      <c r="L13" s="49"/>
      <c r="M13" s="49"/>
      <c r="N13" s="49"/>
    </row>
    <row r="14" spans="1:14" ht="18.75">
      <c r="A14" s="49" t="s">
        <v>233</v>
      </c>
      <c r="B14" s="49"/>
      <c r="C14" s="597" t="s">
        <v>307</v>
      </c>
      <c r="D14" s="597"/>
      <c r="E14" s="597"/>
      <c r="F14" s="597"/>
      <c r="G14" s="597"/>
      <c r="H14" s="597"/>
      <c r="I14" s="597"/>
      <c r="J14" s="597"/>
      <c r="K14" s="597"/>
      <c r="L14" s="597"/>
      <c r="M14" s="597"/>
      <c r="N14" s="597"/>
    </row>
    <row r="15" spans="1:14" ht="18.75">
      <c r="A15" s="49" t="s">
        <v>234</v>
      </c>
      <c r="B15" s="49"/>
      <c r="C15" s="49"/>
      <c r="D15" s="602"/>
      <c r="E15" s="603"/>
      <c r="F15" s="603"/>
      <c r="G15" s="603"/>
      <c r="H15" s="603"/>
      <c r="I15" s="603"/>
      <c r="J15" s="603"/>
      <c r="K15" s="604" t="s">
        <v>235</v>
      </c>
      <c r="L15" s="604"/>
      <c r="M15" s="604"/>
      <c r="N15" s="54">
        <f>D15</f>
        <v>0</v>
      </c>
    </row>
    <row r="16" spans="1:14" ht="18.75">
      <c r="A16" s="49" t="s">
        <v>236</v>
      </c>
      <c r="B16" s="49"/>
      <c r="C16" s="49"/>
      <c r="D16" s="597" t="s">
        <v>306</v>
      </c>
      <c r="E16" s="597"/>
      <c r="F16" s="597"/>
      <c r="G16" s="597"/>
      <c r="H16" s="597"/>
      <c r="I16" s="597"/>
      <c r="J16" s="597"/>
      <c r="K16" s="597"/>
      <c r="L16" s="597"/>
      <c r="M16" s="597"/>
      <c r="N16" s="597"/>
    </row>
    <row r="17" spans="1:14" ht="9.75" customHeight="1"/>
    <row r="18" spans="1:14" ht="18.75">
      <c r="A18" s="48" t="s">
        <v>237</v>
      </c>
      <c r="B18" s="49"/>
      <c r="C18" s="49"/>
      <c r="D18" s="601"/>
      <c r="E18" s="601"/>
      <c r="F18" s="50"/>
      <c r="G18" s="50"/>
      <c r="H18" s="49"/>
      <c r="I18" s="49"/>
      <c r="J18" s="49"/>
      <c r="K18" s="49"/>
      <c r="L18" s="49"/>
      <c r="M18" s="49"/>
      <c r="N18" s="49"/>
    </row>
    <row r="19" spans="1:14">
      <c r="A19" s="614" t="s">
        <v>18</v>
      </c>
      <c r="B19" s="614"/>
      <c r="C19" s="55" t="s">
        <v>238</v>
      </c>
      <c r="D19" s="614" t="s">
        <v>239</v>
      </c>
      <c r="E19" s="614"/>
      <c r="F19" s="55" t="s">
        <v>240</v>
      </c>
      <c r="G19" s="614" t="s">
        <v>241</v>
      </c>
      <c r="H19" s="614"/>
      <c r="I19" s="615" t="s">
        <v>229</v>
      </c>
      <c r="J19" s="615"/>
      <c r="K19" s="615"/>
      <c r="L19" s="615"/>
      <c r="M19" s="55" t="s">
        <v>230</v>
      </c>
      <c r="N19" s="55" t="s">
        <v>242</v>
      </c>
    </row>
    <row r="20" spans="1:14">
      <c r="A20" s="609" t="str">
        <f>IF('UNIFIED INTAKE'!A31=0,"",'UNIFIED INTAKE'!A31)</f>
        <v>CREDO, MARIA CELESTINA</v>
      </c>
      <c r="B20" s="610"/>
      <c r="C20" s="71" t="str">
        <f>IF('UNIFIED INTAKE'!L31=0,"",'UNIFIED INTAKE'!L31)</f>
        <v>DAUGHTER</v>
      </c>
      <c r="D20" s="611">
        <f>IF('UNIFIED INTAKE'!S31=0,"",'UNIFIED INTAKE'!S31)</f>
        <v>43</v>
      </c>
      <c r="E20" s="612"/>
      <c r="F20" s="71" t="str">
        <f>IF('UNIFIED INTAKE'!I31=0,"",'UNIFIED INTAKE'!I31)</f>
        <v>F</v>
      </c>
      <c r="G20" s="611" t="str">
        <f>IF('UNIFIED INTAKE'!K31=0,"",'UNIFIED INTAKE'!K31)</f>
        <v>S</v>
      </c>
      <c r="H20" s="612"/>
      <c r="I20" s="611" t="str">
        <f>IF('UNIFIED INTAKE'!M31=0,"",'UNIFIED INTAKE'!M31)</f>
        <v>HIGHSCHOOL GRADUATE</v>
      </c>
      <c r="J20" s="613"/>
      <c r="K20" s="613"/>
      <c r="L20" s="612"/>
      <c r="M20" s="71" t="str">
        <f>IF('UNIFIED INTAKE'!P31=0,"",'UNIFIED INTAKE'!P31)</f>
        <v>NONE</v>
      </c>
      <c r="N20" s="74">
        <f>'UNIFIED INTAKE'!R31</f>
        <v>0</v>
      </c>
    </row>
    <row r="21" spans="1:14">
      <c r="A21" s="609" t="str">
        <f>IF('UNIFIED INTAKE'!A32=0,"",'UNIFIED INTAKE'!A32)</f>
        <v>CREDO, NICOLE MICHAELA</v>
      </c>
      <c r="B21" s="610"/>
      <c r="C21" s="71" t="str">
        <f>IF('UNIFIED INTAKE'!L32=0,"",'UNIFIED INTAKE'!L32)</f>
        <v>GRANDCHILD</v>
      </c>
      <c r="D21" s="611">
        <f>IF('UNIFIED INTAKE'!S32=0,"",'UNIFIED INTAKE'!S32)</f>
        <v>8</v>
      </c>
      <c r="E21" s="612"/>
      <c r="F21" s="71" t="str">
        <f>IF('UNIFIED INTAKE'!I32=0,"",'UNIFIED INTAKE'!I32)</f>
        <v>F</v>
      </c>
      <c r="G21" s="611" t="str">
        <f>IF('UNIFIED INTAKE'!K32=0,"",'UNIFIED INTAKE'!K32)</f>
        <v>S</v>
      </c>
      <c r="H21" s="612"/>
      <c r="I21" s="611" t="str">
        <f>IF('UNIFIED INTAKE'!M32=0,"",'UNIFIED INTAKE'!M32)</f>
        <v>GRADE 2 (INS)</v>
      </c>
      <c r="J21" s="613"/>
      <c r="K21" s="613"/>
      <c r="L21" s="612"/>
      <c r="M21" s="71" t="str">
        <f>IF('UNIFIED INTAKE'!P32=0,"",'UNIFIED INTAKE'!P32)</f>
        <v>N/A</v>
      </c>
      <c r="N21" s="74">
        <f>'UNIFIED INTAKE'!R32</f>
        <v>0</v>
      </c>
    </row>
    <row r="22" spans="1:14">
      <c r="A22" s="609" t="str">
        <f>IF('UNIFIED INTAKE'!A33=0,"",'UNIFIED INTAKE'!A33)</f>
        <v/>
      </c>
      <c r="B22" s="610"/>
      <c r="C22" s="71" t="str">
        <f>IF('UNIFIED INTAKE'!L33=0,"",'UNIFIED INTAKE'!L33)</f>
        <v/>
      </c>
      <c r="D22" s="611" t="str">
        <f>IF('UNIFIED INTAKE'!S33=0,"",'UNIFIED INTAKE'!S33)</f>
        <v/>
      </c>
      <c r="E22" s="612"/>
      <c r="F22" s="71" t="str">
        <f>IF('UNIFIED INTAKE'!I33=0,"",'UNIFIED INTAKE'!I33)</f>
        <v/>
      </c>
      <c r="G22" s="611" t="str">
        <f>IF('UNIFIED INTAKE'!K33=0,"",'UNIFIED INTAKE'!K33)</f>
        <v/>
      </c>
      <c r="H22" s="612"/>
      <c r="I22" s="611" t="str">
        <f>IF('UNIFIED INTAKE'!M33=0,"",'UNIFIED INTAKE'!M33)</f>
        <v/>
      </c>
      <c r="J22" s="613"/>
      <c r="K22" s="613"/>
      <c r="L22" s="612"/>
      <c r="M22" s="71" t="str">
        <f>IF('UNIFIED INTAKE'!P33=0,"",'UNIFIED INTAKE'!P33)</f>
        <v/>
      </c>
      <c r="N22" s="74">
        <f>'UNIFIED INTAKE'!R33</f>
        <v>0</v>
      </c>
    </row>
    <row r="23" spans="1:14">
      <c r="A23" s="609" t="str">
        <f>IF('UNIFIED INTAKE'!A34=0,"",'UNIFIED INTAKE'!A34)</f>
        <v/>
      </c>
      <c r="B23" s="610"/>
      <c r="C23" s="71" t="str">
        <f>IF('UNIFIED INTAKE'!L34=0,"",'UNIFIED INTAKE'!L34)</f>
        <v/>
      </c>
      <c r="D23" s="611" t="str">
        <f>IF('UNIFIED INTAKE'!S34=0,"",'UNIFIED INTAKE'!S34)</f>
        <v/>
      </c>
      <c r="E23" s="612"/>
      <c r="F23" s="71" t="str">
        <f>IF('UNIFIED INTAKE'!I34=0,"",'UNIFIED INTAKE'!I34)</f>
        <v/>
      </c>
      <c r="G23" s="611" t="str">
        <f>IF('UNIFIED INTAKE'!K34=0,"",'UNIFIED INTAKE'!K34)</f>
        <v/>
      </c>
      <c r="H23" s="612"/>
      <c r="I23" s="611" t="str">
        <f>IF('UNIFIED INTAKE'!M34=0,"",'UNIFIED INTAKE'!M34)</f>
        <v/>
      </c>
      <c r="J23" s="613"/>
      <c r="K23" s="613"/>
      <c r="L23" s="612"/>
      <c r="M23" s="71" t="str">
        <f>IF('UNIFIED INTAKE'!P34=0,"",'UNIFIED INTAKE'!P34)</f>
        <v/>
      </c>
      <c r="N23" s="74">
        <f>'UNIFIED INTAKE'!R34</f>
        <v>0</v>
      </c>
    </row>
    <row r="24" spans="1:14">
      <c r="A24" s="609" t="str">
        <f>IF('UNIFIED INTAKE'!A35=0,"",'UNIFIED INTAKE'!A35)</f>
        <v/>
      </c>
      <c r="B24" s="610"/>
      <c r="C24" s="71" t="str">
        <f>IF('UNIFIED INTAKE'!L35=0,"",'UNIFIED INTAKE'!L35)</f>
        <v/>
      </c>
      <c r="D24" s="611" t="str">
        <f>IF('UNIFIED INTAKE'!S35=0,"",'UNIFIED INTAKE'!S35)</f>
        <v/>
      </c>
      <c r="E24" s="612"/>
      <c r="F24" s="71" t="str">
        <f>IF('UNIFIED INTAKE'!I35=0,"",'UNIFIED INTAKE'!I35)</f>
        <v/>
      </c>
      <c r="G24" s="611" t="str">
        <f>IF('UNIFIED INTAKE'!K35=0,"",'UNIFIED INTAKE'!K35)</f>
        <v/>
      </c>
      <c r="H24" s="612"/>
      <c r="I24" s="611" t="str">
        <f>IF('UNIFIED INTAKE'!M35=0,"",'UNIFIED INTAKE'!M35)</f>
        <v/>
      </c>
      <c r="J24" s="613"/>
      <c r="K24" s="613"/>
      <c r="L24" s="612"/>
      <c r="M24" s="71" t="str">
        <f>IF('UNIFIED INTAKE'!P35=0,"",'UNIFIED INTAKE'!P35)</f>
        <v/>
      </c>
      <c r="N24" s="74">
        <f>'UNIFIED INTAKE'!R35</f>
        <v>0</v>
      </c>
    </row>
    <row r="25" spans="1:14">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row r="31" spans="1:14">
      <c r="A31" s="620" t="s">
        <v>21</v>
      </c>
      <c r="B31" s="620"/>
      <c r="C31" s="56" t="s">
        <v>22</v>
      </c>
      <c r="D31" s="57"/>
      <c r="E31" s="616" t="s">
        <v>23</v>
      </c>
      <c r="F31" s="616"/>
      <c r="G31" s="616"/>
      <c r="H31" s="616"/>
      <c r="I31" s="616" t="s">
        <v>214</v>
      </c>
      <c r="J31" s="616"/>
      <c r="K31" s="57"/>
      <c r="L31" s="616" t="s">
        <v>24</v>
      </c>
      <c r="M31" s="616"/>
      <c r="N31" s="56" t="s">
        <v>22</v>
      </c>
    </row>
    <row r="32" spans="1:14" ht="15.75">
      <c r="A32" s="25"/>
      <c r="B32" t="s">
        <v>129</v>
      </c>
      <c r="C32" s="72">
        <f>'UNIFIED INTAKE'!D50</f>
        <v>0</v>
      </c>
      <c r="E32" s="25"/>
      <c r="F32" s="617" t="s">
        <v>130</v>
      </c>
      <c r="G32" s="617"/>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1000</v>
      </c>
    </row>
    <row r="34" spans="1:14" ht="15.75">
      <c r="A34" s="25"/>
      <c r="B34" t="s">
        <v>137</v>
      </c>
      <c r="C34" s="72">
        <f>'UNIFIED INTAKE'!D52</f>
        <v>0</v>
      </c>
      <c r="E34" s="25"/>
      <c r="F34" s="618" t="s">
        <v>138</v>
      </c>
      <c r="G34" s="618"/>
      <c r="I34" s="25"/>
      <c r="J34" t="s">
        <v>139</v>
      </c>
      <c r="L34" s="25"/>
      <c r="M34" t="s">
        <v>140</v>
      </c>
      <c r="N34" s="73">
        <f>'UNIFIED INTAKE'!Q52</f>
        <v>6000</v>
      </c>
    </row>
    <row r="35" spans="1:14" ht="15.75">
      <c r="A35" s="25"/>
      <c r="B35" t="s">
        <v>243</v>
      </c>
      <c r="C35" s="72">
        <f>'UNIFIED INTAKE'!D53</f>
        <v>0</v>
      </c>
      <c r="I35" s="25"/>
      <c r="J35" t="s">
        <v>141</v>
      </c>
      <c r="L35" s="25"/>
      <c r="M35" t="s">
        <v>244</v>
      </c>
      <c r="N35" s="73" t="str">
        <f>'UNIFIED INTAKE'!Q53</f>
        <v>RHU</v>
      </c>
    </row>
    <row r="36" spans="1:14" ht="15.75">
      <c r="K36" s="58"/>
      <c r="L36" s="25"/>
      <c r="M36" t="s">
        <v>142</v>
      </c>
      <c r="N36" s="73">
        <f>'UNIFIED INTAKE'!Q54</f>
        <v>0</v>
      </c>
    </row>
    <row r="37" spans="1:14" ht="15.75">
      <c r="A37" s="59" t="s">
        <v>25</v>
      </c>
      <c r="B37" s="57"/>
      <c r="C37" s="56" t="s">
        <v>22</v>
      </c>
      <c r="D37" s="57"/>
      <c r="E37" s="616" t="s">
        <v>26</v>
      </c>
      <c r="F37" s="616"/>
      <c r="G37" s="616"/>
      <c r="H37" s="616"/>
      <c r="I37" s="616" t="s">
        <v>22</v>
      </c>
      <c r="J37" s="616"/>
      <c r="L37" s="25"/>
      <c r="M37" s="60" t="s">
        <v>143</v>
      </c>
      <c r="N37" s="73">
        <f>'UNIFIED INTAKE'!Q55</f>
        <v>0</v>
      </c>
    </row>
    <row r="38" spans="1:14" ht="15.75">
      <c r="A38" s="25"/>
      <c r="B38" t="s">
        <v>129</v>
      </c>
      <c r="C38" s="72">
        <f>'UNIFIED INTAKE'!D56</f>
        <v>0</v>
      </c>
      <c r="E38" s="25"/>
      <c r="F38" s="618" t="s">
        <v>144</v>
      </c>
      <c r="G38" s="618"/>
      <c r="H38" s="618"/>
      <c r="I38" s="619">
        <f>'UNIFIED INTAKE'!I56:L56</f>
        <v>0</v>
      </c>
      <c r="J38" s="619"/>
      <c r="L38" s="25"/>
      <c r="M38" t="s">
        <v>245</v>
      </c>
      <c r="N38" s="73">
        <f>'UNIFIED INTAKE'!Q56</f>
        <v>0</v>
      </c>
    </row>
    <row r="39" spans="1:14" ht="15.75">
      <c r="A39" s="25"/>
      <c r="B39" t="s">
        <v>137</v>
      </c>
      <c r="C39" s="72">
        <f>'UNIFIED INTAKE'!D57</f>
        <v>0</v>
      </c>
      <c r="E39" s="25"/>
      <c r="F39" s="618" t="s">
        <v>145</v>
      </c>
      <c r="G39" s="618"/>
      <c r="H39" s="618"/>
      <c r="I39" s="619">
        <f>'UNIFIED INTAKE'!I57:L57</f>
        <v>0</v>
      </c>
      <c r="J39" s="619"/>
      <c r="L39" s="25"/>
      <c r="M39" t="s">
        <v>149</v>
      </c>
      <c r="N39" s="73">
        <f>'UNIFIED INTAKE'!Q57</f>
        <v>0</v>
      </c>
    </row>
    <row r="40" spans="1:14" ht="15.75">
      <c r="A40" s="25"/>
      <c r="B40" t="s">
        <v>147</v>
      </c>
      <c r="C40" s="72">
        <f>'UNIFIED INTAKE'!D58</f>
        <v>0</v>
      </c>
      <c r="E40" s="25"/>
      <c r="F40" s="618" t="s">
        <v>146</v>
      </c>
      <c r="G40" s="618"/>
      <c r="H40" s="618"/>
      <c r="I40" s="619">
        <f>'UNIFIED INTAKE'!I58:L58</f>
        <v>180</v>
      </c>
      <c r="J40" s="619"/>
      <c r="L40" s="25"/>
      <c r="M40" t="s">
        <v>163</v>
      </c>
      <c r="N40" s="73">
        <f>'UNIFIED INTAKE'!Q58</f>
        <v>0</v>
      </c>
    </row>
    <row r="41" spans="1:14" ht="15.75">
      <c r="A41" s="25"/>
      <c r="B41" s="57" t="s">
        <v>148</v>
      </c>
      <c r="C41" s="72">
        <f>'UNIFIED INTAKE'!D59</f>
        <v>0</v>
      </c>
      <c r="E41" s="25"/>
      <c r="F41" s="618" t="s">
        <v>246</v>
      </c>
      <c r="G41" s="618"/>
      <c r="H41" s="618"/>
      <c r="I41" s="619">
        <f>'UNIFIED INTAKE'!I59:L59</f>
        <v>0</v>
      </c>
      <c r="J41" s="619"/>
      <c r="N41" s="73">
        <f>'UNIFIED INTAKE'!Q59</f>
        <v>0</v>
      </c>
    </row>
    <row r="42" spans="1:14" ht="4.5" customHeight="1">
      <c r="A42" s="25"/>
      <c r="C42" s="68"/>
    </row>
    <row r="43" spans="1:14" ht="15.75">
      <c r="A43" s="621" t="s">
        <v>247</v>
      </c>
      <c r="B43" s="621"/>
      <c r="C43" s="621"/>
      <c r="D43" s="61"/>
      <c r="E43" s="621" t="s">
        <v>22</v>
      </c>
      <c r="F43" s="621"/>
      <c r="G43" s="621"/>
      <c r="H43" s="621"/>
      <c r="I43" s="62"/>
      <c r="J43" s="58" t="s">
        <v>248</v>
      </c>
      <c r="K43" s="58"/>
      <c r="L43" s="621"/>
      <c r="M43" s="621"/>
      <c r="N43" s="58"/>
    </row>
    <row r="44" spans="1:14" ht="15.75">
      <c r="A44" s="622" t="str">
        <f>IF('UNIFIED INTAKE'!A44=0,"",'UNIFIED INTAKE'!A44)</f>
        <v/>
      </c>
      <c r="B44" s="622"/>
      <c r="C44" s="622"/>
      <c r="D44" s="63"/>
      <c r="E44" s="623">
        <f>'UNIFIED INTAKE'!I44</f>
        <v>0</v>
      </c>
      <c r="F44" s="623"/>
      <c r="G44" s="623"/>
      <c r="H44" s="623"/>
      <c r="I44" s="63"/>
      <c r="J44" s="70"/>
      <c r="L44" s="25"/>
      <c r="N44" s="69"/>
    </row>
    <row r="45" spans="1:14" ht="15.75">
      <c r="A45" s="622" t="str">
        <f>IF('UNIFIED INTAKE'!A45=0,"",'UNIFIED INTAKE'!A45)</f>
        <v>FS FROM CHILDREN</v>
      </c>
      <c r="B45" s="622"/>
      <c r="C45" s="622"/>
      <c r="D45" s="63"/>
      <c r="E45" s="623">
        <f>'UNIFIED INTAKE'!I45</f>
        <v>3000</v>
      </c>
      <c r="F45" s="623"/>
      <c r="G45" s="623"/>
      <c r="H45" s="623"/>
      <c r="I45" s="63"/>
      <c r="J45" s="64"/>
      <c r="L45" s="25"/>
      <c r="N45" s="69"/>
    </row>
    <row r="46" spans="1:14" ht="15.75">
      <c r="A46" s="622" t="str">
        <f>IF('UNIFIED INTAKE'!A46=0,"",'UNIFIED INTAKE'!A46)</f>
        <v>SSS PENSION OF LATE SPOUSE</v>
      </c>
      <c r="B46" s="622"/>
      <c r="C46" s="622"/>
      <c r="D46" s="63"/>
      <c r="E46" s="623">
        <f>'UNIFIED INTAKE'!I46</f>
        <v>2000</v>
      </c>
      <c r="F46" s="623"/>
      <c r="G46" s="623"/>
      <c r="H46" s="623"/>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29" t="s">
        <v>254</v>
      </c>
      <c r="B49" s="629"/>
      <c r="C49" s="629"/>
      <c r="D49" s="629"/>
      <c r="E49" s="629"/>
      <c r="F49" s="629"/>
      <c r="G49" s="629"/>
      <c r="H49" s="629"/>
      <c r="I49" s="629"/>
      <c r="J49" s="629"/>
      <c r="K49" s="629"/>
      <c r="L49" s="629"/>
      <c r="M49" s="629"/>
      <c r="N49" s="629"/>
    </row>
    <row r="50" spans="1:14" ht="6" customHeight="1">
      <c r="A50" s="61"/>
      <c r="B50" s="61"/>
      <c r="C50" s="61"/>
      <c r="D50" s="61"/>
      <c r="E50" s="61"/>
      <c r="F50" s="61"/>
      <c r="G50" s="61"/>
      <c r="H50" s="61"/>
      <c r="I50" s="61"/>
      <c r="J50" s="61"/>
      <c r="K50" s="61"/>
      <c r="L50" s="61"/>
      <c r="M50" s="61"/>
      <c r="N50" s="61"/>
    </row>
    <row r="51" spans="1:14" ht="18.75">
      <c r="A51" s="630" t="s">
        <v>250</v>
      </c>
      <c r="B51" s="630"/>
      <c r="C51" s="630"/>
      <c r="D51" s="630"/>
      <c r="E51" s="630"/>
      <c r="F51" s="630"/>
      <c r="G51" s="49"/>
      <c r="H51" s="49"/>
      <c r="I51" s="49"/>
      <c r="J51" s="49"/>
      <c r="K51" s="49"/>
      <c r="L51" s="49"/>
      <c r="M51" s="49"/>
      <c r="N51" s="49"/>
    </row>
    <row r="52" spans="1:14" ht="149.25" customHeight="1">
      <c r="A52" s="631" t="str">
        <f>IF('UNIFIED INTAKE'!A74=0,"",'UNIFIED INTAKE'!A74)</f>
        <v>PATIENT IS IN NEED OF MEDICAL ASSISTANCE FOR HER OPD CHARGES OR HER 2D ECHO DUE TO HYPERTENSIVE ATHEROSLEROTIC CARDIOVASCULAR DISEASE. PATIENT IS A WIDOW AND A SENIOR CITIZEN LIVING WITH HER DAUGHTER WHO IS A PWD AND HER GRANDCHILD WHO IS CURRENTLTY IN SCHOOL. THEY RELY ON THE FINANCIAL SUPPORT BEING GIVEN BY HER CHILDREN FOR THE DAY TO DAY NEEDS OF THE FAMILY. THEY DO NOT HAVE ANY OTHER SOURCE OF INCOME. PATIENT IS ASSESSED AS C3.</v>
      </c>
      <c r="B52" s="632"/>
      <c r="C52" s="632"/>
      <c r="D52" s="632"/>
      <c r="E52" s="632"/>
      <c r="F52" s="632"/>
      <c r="G52" s="632"/>
      <c r="H52" s="632"/>
      <c r="I52" s="632"/>
      <c r="J52" s="632"/>
      <c r="K52" s="632"/>
      <c r="L52" s="632"/>
      <c r="M52" s="632"/>
      <c r="N52" s="63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3" t="str">
        <f>IF('UNIFIED INTAKE'!G6=0,"",'UNIFIED INTAKE'!G6)</f>
        <v>MORALES, HILDA ALEBANTO</v>
      </c>
      <c r="B55" s="633"/>
      <c r="C55" s="633"/>
      <c r="D55" s="633"/>
      <c r="E55" s="633"/>
      <c r="F55" s="633" t="str">
        <f>IF('UNIFIED INTAKE'!Q6=0,"",'UNIFIED INTAKE'!Q6)</f>
        <v>PATIENT</v>
      </c>
      <c r="G55" s="633"/>
      <c r="H55" s="633"/>
      <c r="I55" s="633"/>
      <c r="J55" s="633"/>
      <c r="K55" s="634">
        <f>IF('UNIFIED INTAKE'!Q7=0,"",'UNIFIED INTAKE'!Q7)</f>
        <v>9485574179</v>
      </c>
      <c r="L55" s="634"/>
      <c r="M55" s="634"/>
      <c r="N55" s="634"/>
    </row>
    <row r="56" spans="1:14" ht="4.5" customHeight="1">
      <c r="A56" s="49"/>
      <c r="B56" s="49"/>
      <c r="C56" s="49"/>
      <c r="D56" s="49"/>
      <c r="E56" s="49"/>
      <c r="F56" s="49"/>
      <c r="G56" s="49"/>
      <c r="H56" s="49"/>
      <c r="I56" s="49"/>
      <c r="J56" s="49"/>
      <c r="K56" s="49"/>
      <c r="L56" s="49"/>
      <c r="M56" s="49"/>
      <c r="N56" s="49"/>
    </row>
    <row r="57" spans="1:14" ht="18.75">
      <c r="A57" s="624" t="s">
        <v>252</v>
      </c>
      <c r="B57" s="62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5" t="str">
        <f>'UNIFIED INTAKE'!D87</f>
        <v>JANA LUISA E. ARRIOLA, RSW</v>
      </c>
      <c r="B59" s="625"/>
      <c r="C59" s="625"/>
      <c r="D59" s="625"/>
      <c r="E59" s="625"/>
      <c r="F59" s="49"/>
      <c r="G59" s="49"/>
      <c r="H59" s="49"/>
      <c r="I59" s="49"/>
      <c r="J59" s="67"/>
      <c r="K59" s="626"/>
      <c r="L59" s="626"/>
      <c r="M59" s="626"/>
      <c r="N59" s="626"/>
    </row>
    <row r="60" spans="1:14" ht="18.75">
      <c r="A60" s="627" t="s">
        <v>253</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2024-05-15T00:35:19Z</cp:lastPrinted>
  <dcterms:created xsi:type="dcterms:W3CDTF">2021-01-18T06:35:54Z</dcterms:created>
  <dcterms:modified xsi:type="dcterms:W3CDTF">2024-05-15T00:35:50Z</dcterms:modified>
</cp:coreProperties>
</file>