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6FF3C8B-269A-4A5C-851D-E9CD9F345E2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l="1"/>
  <c r="X52" i="3" l="1"/>
  <c r="P45" i="2" l="1"/>
  <c r="K11" i="4"/>
  <c r="S51" i="2"/>
  <c r="S48" i="2"/>
  <c r="S49" i="2" l="1"/>
  <c r="N21" i="4"/>
  <c r="N22" i="4"/>
  <c r="N23" i="4"/>
  <c r="N24" i="4"/>
  <c r="N25" i="4"/>
  <c r="N26" i="4"/>
  <c r="N27" i="4"/>
  <c r="N28" i="4"/>
  <c r="N29" i="4"/>
  <c r="N20" i="4"/>
  <c r="AA33" i="2" l="1"/>
  <c r="S74" i="2" s="1"/>
  <c r="G12" i="2"/>
  <c r="C7" i="4" l="1"/>
  <c r="C68" i="2"/>
  <c r="D23" i="4" l="1"/>
  <c r="D24" i="4"/>
  <c r="D25" i="4"/>
  <c r="D26" i="4"/>
  <c r="D27" i="4"/>
  <c r="D28" i="4"/>
  <c r="D29" i="4"/>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<sst xmlns="http://schemas.openxmlformats.org/spreadsheetml/2006/main" count="439" uniqueCount="352">
  <si>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</si>
  <si>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</si>
  <si>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</si>
  <si>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</si>
  <si>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</si>
  <si>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</si>
  <si>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</si>
  <si>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</si>
  <si>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</si>
  <si>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</si>
  <si>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</si>
  <si>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</si>
  <si>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</si>
  <si>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</si>
  <si>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</si>
  <si>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</si>
  <si>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</si>
  <si>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</si>
  <si>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</si>
  <si>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</si>
  <si>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</si>
  <si>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</si>
  <si>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</si>
  <si>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</si>
  <si>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</si>
  <si>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</si>
  <si>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</si>
  <si>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</si>
  <si>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</si>
  <si>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</si>
  <si>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</si>
  <si>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</si>
  <si>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</si>
  <si>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</si>
  <si>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</si>
  <si>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</si>
  <si>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</si>
  <si>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</si>
  <si>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</si>
  <si>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</si>
  <si>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</si>
  <si>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</si>
  <si>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</si>
  <si>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</si>
  <si>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</si>
  <si>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</si>
  <si>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</si>
  <si>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</si>
  <si>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</si>
  <si>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</si>
  <si>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</si>
  <si>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</si>
  <si>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</si>
  <si>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</si>
  <si>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</si>
  <si>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</si>
  <si>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</si>
  <si>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</si>
  <si>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</si>
  <si>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</si>
  <si>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</si>
  <si>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</si>
  <si>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</si>
  <si>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</si>
  <si>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</si>
  <si>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</si>
  <si>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</si>
  <si>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</si>
  <si>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</si>
  <si>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</si>
  <si>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</si>
  <si>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</si>
  <si>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</si>
  <si>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</si>
  <si>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</si>
  <si>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</si>
  <si>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</si>
  <si>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</si>
  <si>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</si>
  <si>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</si>
  <si>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</si>
  <si>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</si>
  <si>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</si>
  <si>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</si>
  <si>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</si>
  <si>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</si>
  <si>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</si>
  <si>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</si>
  <si>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</si>
  <si>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</si>
  <si>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</si>
  <si>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</si>
  <si>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</si>
  <si>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</si>
  <si>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</si>
  <si>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</si>
  <si>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</si>
  <si>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</si>
  <si>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</si>
  <si>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</si>
  <si>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</si>
  <si>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</si>
  <si>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</si>
  <si>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</si>
  <si>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</si>
  <si>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</si>
  <si>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</si>
  <si>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</si>
  <si>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</si>
  <si>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</si>
  <si>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</si>
  <si>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</si>
  <si>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</si>
  <si>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</si>
  <si>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</si>
  <si>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</si>
  <si>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</si>
  <si>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</si>
  <si>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</si>
  <si>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</si>
  <si>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</si>
  <si>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</si>
  <si>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</si>
  <si>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</si>
  <si>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</si>
  <si>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</si>
  <si>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</si>
  <si>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</si>
  <si>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</si>
  <si>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</si>
  <si>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</si>
  <si>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</si>
  <si>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</si>
  <si>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</si>
  <si>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</si>
  <si>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</si>
  <si>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</si>
  <si>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</si>
  <si>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</si>
  <si>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</si>
  <si>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</si>
  <si>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</si>
  <si>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</si>
  <si>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</si>
  <si>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</si>
  <si>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</si>
  <si>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</si>
  <si>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</si>
  <si>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</si>
  <si>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</si>
  <si>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</si>
  <si>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</si>
  <si>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</si>
  <si>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</si>
  <si>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</si>
  <si>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</si>
  <si>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</si>
  <si>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</si>
  <si>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</si>
  <si>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</si>
  <si>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</si>
  <si>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</si>
  <si>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</si>
  <si>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</si>
  <si>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</si>
  <si>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</si>
  <si>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</si>
  <si>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</si>
  <si>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</si>
  <si>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</si>
  <si>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</si>
  <si>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</si>
  <si>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</si>
  <si>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</si>
  <si>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</si>
  <si>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</si>
  <si>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</si>
  <si>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</si>
  <si>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</si>
  <si>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</si>
  <si>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</si>
  <si>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</si>
  <si>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</si>
  <si>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</si>
  <si>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</si>
  <si>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</si>
  <si>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</si>
  <si>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</si>
  <si>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</si>
  <si>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</si>
  <si>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</si>
  <si>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</si>
  <si>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</si>
  <si>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</si>
  <si>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</si>
  <si>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</si>
  <si>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</si>
  <si>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</si>
  <si>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</si>
  <si>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</si>
  <si>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</si>
  <si>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</si>
  <si>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</si>
  <si>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</si>
  <si>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</si>
  <si>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</si>
  <si>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</si>
  <si>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</si>
  <si>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</si>
  <si>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</si>
  <si>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</si>
  <si>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</si>
  <si>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</si>
  <si>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</si>
  <si>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</si>
  <si>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</si>
  <si>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</si>
  <si>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</si>
  <si>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</si>
  <si>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</si>
  <si>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</si>
  <si>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</si>
  <si>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</si>
  <si>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</si>
  <si>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</si>
  <si>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</si>
  <si>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</si>
  <si>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</si>
  <si>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</si>
  <si>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</si>
  <si>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</si>
  <si>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</si>
  <si>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</si>
  <si>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</si>
  <si>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</si>
  <si>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</si>
  <si>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</si>
  <si>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</si>
  <si>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</si>
  <si>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</si>
  <si>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</si>
  <si>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</si>
  <si>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</si>
  <si>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</si>
  <si>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</si>
  <si>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</si>
  <si>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</si>
  <si>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</si>
  <si>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</si>
  <si>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</si>
  <si>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</si>
  <si>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</si>
  <si>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</si>
  <si>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</si>
  <si>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</si>
  <si>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</si>
  <si>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</si>
  <si>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</si>
  <si>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</si>
  <si>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</si>
  <si>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</si>
  <si>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</si>
  <si>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</si>
  <si>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</si>
  <si>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</si>
  <si>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</si>
  <si>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</si>
  <si>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</si>
  <si>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</si>
  <si>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</si>
  <si>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</si>
  <si>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</si>
  <si>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</si>
  <si>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</si>
  <si>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</si>
  <si>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</si>
  <si>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</si>
  <si>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</si>
  <si>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</si>
  <si>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</si>
  <si>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</si>
  <si>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</si>
  <si>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</si>
  <si>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</si>
  <si>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</si>
  <si>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</si>
  <si>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</si>
  <si>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</si>
  <si>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</si>
  <si>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</si>
  <si>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</si>
  <si>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</si>
  <si>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</si>
  <si>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</si>
  <si>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</si>
  <si>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</si>
  <si>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</si>
  <si>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</si>
  <si>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</si>
  <si>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</si>
  <si>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</si>
  <si>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</si>
  <si>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</si>
  <si>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</si>
  <si>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</si>
  <si>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</si>
  <si>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</si>
  <si>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</si>
  <si>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</si>
  <si>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</si>
  <si>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</si>
  <si>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</si>
  <si>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</si>
  <si>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</si>
  <si>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</si>
  <si>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</si>
  <si>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</si>
  <si>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</si>
  <si>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</si>
  <si>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ROMAN CATHOLIC </t>
  </si>
  <si>
    <t xml:space="preserve">MEDICAL </t>
  </si>
  <si>
    <t xml:space="preserve">MAIFIPP </t>
  </si>
  <si>
    <t xml:space="preserve">GRADE 3 </t>
  </si>
  <si>
    <t>PW</t>
  </si>
  <si>
    <t>X</t>
  </si>
  <si>
    <t xml:space="preserve">CONFINEMENT </t>
  </si>
  <si>
    <t xml:space="preserve">FOR REFERRAL TO PCSO FOR AVAILMENT OF MEDICAL ASSISTANCE. </t>
  </si>
  <si>
    <t>2024-01-00039</t>
  </si>
  <si>
    <t>PRESUMPTIVE TB:URTI</t>
  </si>
  <si>
    <t>DIEZMO, MARIVIC MORIT</t>
  </si>
  <si>
    <t xml:space="preserve">FEMALE </t>
  </si>
  <si>
    <t>CAPALONGA CAM NORTE</t>
  </si>
  <si>
    <t>CLP</t>
  </si>
  <si>
    <t>CALDIT, RAINIER</t>
  </si>
  <si>
    <t>PARTNER</t>
  </si>
  <si>
    <t>HS GRAD</t>
  </si>
  <si>
    <t>FS FROM RELATIVES</t>
  </si>
  <si>
    <t>C/O BROTHER</t>
  </si>
  <si>
    <t>CKD SEC CHRONIC GLOMERULONEPHRITIS</t>
  </si>
  <si>
    <t>OPD BILL</t>
  </si>
  <si>
    <t>CATABAGUANGAN CAPALONGA CAMARINES NORTE</t>
  </si>
  <si>
    <t>ACCEPT LABOR JOBS</t>
  </si>
  <si>
    <t>C/O FUNDING AGENCIE</t>
  </si>
  <si>
    <t>SOCIAL WELFARE OFFICER III</t>
  </si>
  <si>
    <t>PATIENT</t>
  </si>
  <si>
    <t>MEDICAL SUPPLIES</t>
  </si>
  <si>
    <t>Social Welfare Officer 1</t>
  </si>
  <si>
    <t>MARIA JEZEBEL F. DE MESA, RSW, MAEd-GC</t>
  </si>
  <si>
    <t>PATIENT IS IN NEED OF MEDICAL ASSISTANCE FOR HER PERITONEAL DIALYSIS BILL AS SHE WAS DIAGNOSED WITH CHRONIC KIDNEY DISEASE STAGE V SECONDARY TO CHRONIC GLUMERULONEPHRITIS  IN UREMIA; ANEMIA SEVERE CORRECTED LAST JANUARY 15, 2024.  SHE'S HAVING A REGULAR MEDICATION SUCH AS PERITONEAL DIALYSIS, 3X A DAY.  SHE USED TO BE AN OFW BUT SINCE SHE WAS DIAGNOSED WITH ILLNESS SHE WENT HOME AND BEEN TREATING SINCE THEN.  HER SPOUSE ACCEPTS LABOR JOBS BUT ON AN IRREGULAR BASIS.  HER RELATIVES HAVE EXTENDED FINANCIAL SUPPORT HOWEVER, THEY TOO HAVE FAMILIES OF THEIR OWN TO SUPPORT TOO.  ASSESSED AND CLASSIFIED C3</t>
  </si>
  <si>
    <t>MEDICINES</t>
  </si>
  <si>
    <t>3235                     LABORATORY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</si>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</sst>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7" fillId="0" borderId="0" xfId="0" applyFont="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65" fontId="2" fillId="0" borderId="4" xfId="1"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16" fillId="0" borderId="5" xfId="0" applyFont="1" applyBorder="1" applyAlignment="1" applyProtection="1">
      <alignment horizontal="center" vertical="center" shrinkToFit="1"/>
      <protection locked="0"/>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17"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2" xfId="0" applyFont="1" applyBorder="1" applyAlignment="1" applyProtection="1">
      <alignment horizontal="center" vertical="center" shrinkToFit="1"/>
      <protection locked="0"/>
    </xf>
    <xf numFmtId="0" fontId="62" fillId="0" borderId="8" xfId="0" applyFont="1" applyBorder="1" applyAlignment="1" applyProtection="1">
      <alignment horizontal="center" vertical="center" wrapText="1" shrinkToFit="1"/>
      <protection locked="0"/>
    </xf>
    <xf numFmtId="0" fontId="62" fillId="0" borderId="5" xfId="0" applyFont="1" applyBorder="1" applyAlignment="1" applyProtection="1">
      <alignment horizontal="center" vertical="center" wrapText="1" shrinkToFit="1"/>
      <protection locked="0"/>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5" borderId="7" xfId="0" applyFont="1" applyFill="1" applyBorder="1" applyAlignment="1">
      <alignment horizontal="left" vertical="center" wrapText="1" shrinkToFit="1"/>
    </xf>
    <xf numFmtId="0" fontId="3" fillId="5" borderId="8" xfId="0" applyFont="1" applyFill="1" applyBorder="1" applyAlignment="1">
      <alignment horizontal="left" vertical="center" wrapText="1" shrinkToFit="1"/>
    </xf>
    <xf numFmtId="0" fontId="3" fillId="5" borderId="29" xfId="0" applyFont="1" applyFill="1" applyBorder="1" applyAlignment="1">
      <alignment horizontal="left" vertical="center" wrapText="1" shrinkToFit="1"/>
    </xf>
    <xf numFmtId="0" fontId="3" fillId="5" borderId="11" xfId="0" applyFont="1" applyFill="1" applyBorder="1" applyAlignment="1">
      <alignment horizontal="left" vertical="center" wrapText="1" shrinkToFit="1"/>
    </xf>
    <xf numFmtId="0" fontId="3" fillId="5" borderId="0" xfId="0" applyFont="1" applyFill="1" applyAlignment="1">
      <alignment horizontal="left" vertical="center" wrapText="1" shrinkToFit="1"/>
    </xf>
    <xf numFmtId="0" fontId="3" fillId="5" borderId="15" xfId="0" applyFont="1" applyFill="1" applyBorder="1" applyAlignment="1">
      <alignment horizontal="left" vertical="center" wrapText="1" shrinkToFit="1"/>
    </xf>
    <xf numFmtId="0" fontId="16" fillId="0" borderId="5"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5" fontId="16" fillId="0" borderId="5" xfId="0" applyNumberFormat="1" applyFont="1" applyBorder="1" applyAlignment="1">
      <alignment horizontal="center" shrinkToFit="1"/>
    </xf>
    <xf numFmtId="0" fontId="19" fillId="0" borderId="8" xfId="0" applyFont="1" applyBorder="1" applyAlignment="1">
      <alignment horizontal="right" vertic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0" fillId="0" borderId="42" xfId="0" applyBorder="1" applyAlignment="1">
      <alignment horizontal="right"/>
    </xf>
    <xf numFmtId="0" fontId="0" fillId="0" borderId="2" xfId="0" applyBorder="1" applyAlignment="1">
      <alignment horizontal="right"/>
    </xf>
    <xf numFmtId="0" fontId="0" fillId="0" borderId="3" xfId="0" applyBorder="1" applyAlignment="1">
      <alignment horizontal="right"/>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13"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260</v>
      </c>
    </row>
    <row r="3" spans="1:18" ht="12" customHeight="1">
      <c r="A3" s="163" t="s">
        <v>259</v>
      </c>
      <c r="B3" s="163"/>
      <c r="C3" s="163"/>
      <c r="D3" s="268"/>
      <c r="E3" s="268"/>
      <c r="F3" s="268"/>
      <c r="G3" s="268"/>
      <c r="H3" s="268"/>
      <c r="I3" s="268"/>
      <c r="J3" s="268"/>
      <c r="K3" s="79"/>
      <c r="L3" s="79"/>
      <c r="M3" s="8"/>
      <c r="N3" s="8"/>
      <c r="O3" s="8"/>
      <c r="P3" s="9" t="s">
        <v>261</v>
      </c>
      <c r="Q3" s="269">
        <v>186733</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262</v>
      </c>
      <c r="B5" s="283"/>
      <c r="C5" s="283"/>
      <c r="D5" s="283"/>
      <c r="E5" s="283"/>
      <c r="F5" s="270">
        <v>45461</v>
      </c>
      <c r="G5" s="270"/>
      <c r="H5" s="270"/>
      <c r="I5" s="270"/>
      <c r="J5" s="270"/>
      <c r="K5" s="270"/>
      <c r="L5" s="267" t="s">
        <v>265</v>
      </c>
      <c r="M5" s="267"/>
      <c r="N5" s="267"/>
      <c r="O5" s="267"/>
      <c r="P5" s="267"/>
      <c r="Q5" s="267"/>
      <c r="R5" s="28">
        <v>0.36527777777777798</v>
      </c>
    </row>
    <row r="6" spans="1:18" ht="15" customHeight="1">
      <c r="A6" s="271" t="s">
        <v>263</v>
      </c>
      <c r="B6" s="272"/>
      <c r="C6" s="272"/>
      <c r="D6" s="272"/>
      <c r="E6" s="272"/>
      <c r="F6" s="272"/>
      <c r="G6" s="192" t="s">
        <v>329</v>
      </c>
      <c r="H6" s="192"/>
      <c r="I6" s="192"/>
      <c r="J6" s="192"/>
      <c r="K6" s="192"/>
      <c r="L6" s="192"/>
      <c r="M6" s="281" t="s">
        <v>266</v>
      </c>
      <c r="N6" s="281"/>
      <c r="O6" s="281"/>
      <c r="P6" s="281"/>
      <c r="Q6" s="279" t="s">
        <v>344</v>
      </c>
      <c r="R6" s="280"/>
    </row>
    <row r="7" spans="1:18" ht="15" customHeight="1">
      <c r="A7" s="271" t="s">
        <v>264</v>
      </c>
      <c r="B7" s="272"/>
      <c r="C7" s="272"/>
      <c r="D7" s="215" t="s">
        <v>340</v>
      </c>
      <c r="E7" s="215"/>
      <c r="F7" s="215"/>
      <c r="G7" s="215"/>
      <c r="H7" s="215"/>
      <c r="I7" s="215"/>
      <c r="J7" s="215"/>
      <c r="K7" s="215"/>
      <c r="L7" s="215"/>
      <c r="M7" s="214" t="s">
        <v>267</v>
      </c>
      <c r="N7" s="214"/>
      <c r="O7" s="214"/>
      <c r="P7" s="214"/>
      <c r="Q7" s="284">
        <v>9319909323</v>
      </c>
      <c r="R7" s="285"/>
    </row>
    <row r="8" spans="1:18" ht="6" customHeight="1" thickBot="1">
      <c r="A8" s="208"/>
      <c r="B8" s="209"/>
      <c r="C8" s="209"/>
      <c r="D8" s="209"/>
      <c r="E8" s="209"/>
      <c r="F8" s="209"/>
      <c r="G8" s="209"/>
      <c r="H8" s="209"/>
      <c r="I8" s="209"/>
      <c r="J8" s="209"/>
      <c r="K8" s="209"/>
      <c r="L8" s="209"/>
      <c r="M8" s="81"/>
      <c r="N8" s="209"/>
      <c r="O8" s="209"/>
      <c r="P8" s="209"/>
      <c r="Q8" s="209"/>
      <c r="R8" s="210"/>
    </row>
    <row r="9" spans="1:18" ht="12" customHeight="1" thickBot="1">
      <c r="A9" s="168" t="s">
        <v>268</v>
      </c>
      <c r="B9" s="169"/>
      <c r="C9" s="169"/>
      <c r="D9" s="169"/>
      <c r="E9" s="169"/>
      <c r="F9" s="169"/>
      <c r="G9" s="169"/>
      <c r="H9" s="169"/>
      <c r="I9" s="169"/>
      <c r="J9" s="169"/>
      <c r="K9" s="169"/>
      <c r="L9" s="169"/>
      <c r="M9" s="169"/>
      <c r="N9" s="169"/>
      <c r="O9" s="169"/>
      <c r="P9" s="169"/>
      <c r="Q9" s="169"/>
      <c r="R9" s="170"/>
    </row>
    <row r="10" spans="1:18" ht="21" customHeight="1">
      <c r="A10" s="286" t="s">
        <v>4</v>
      </c>
      <c r="B10" s="287"/>
      <c r="C10" s="287"/>
      <c r="D10" s="211" t="s">
        <v>329</v>
      </c>
      <c r="E10" s="211"/>
      <c r="F10" s="211"/>
      <c r="G10" s="211"/>
      <c r="H10" s="211"/>
      <c r="I10" s="211"/>
      <c r="J10" s="211"/>
      <c r="K10" s="211"/>
      <c r="L10" s="211"/>
      <c r="M10" s="211"/>
      <c r="N10" s="211"/>
      <c r="O10" s="211"/>
      <c r="P10" s="211"/>
      <c r="Q10" s="89"/>
      <c r="R10" s="27" t="s">
        <v>330</v>
      </c>
    </row>
    <row r="11" spans="1:18" s="87" customFormat="1" ht="11.25" customHeight="1">
      <c r="A11" s="190" t="s">
        <v>269</v>
      </c>
      <c r="B11" s="191"/>
      <c r="C11" s="191"/>
      <c r="D11" s="212" t="s">
        <v>270</v>
      </c>
      <c r="E11" s="212"/>
      <c r="F11" s="212"/>
      <c r="G11" s="212"/>
      <c r="H11" s="212"/>
      <c r="I11" s="212"/>
      <c r="J11" s="212"/>
      <c r="K11" s="212"/>
      <c r="L11" s="212"/>
      <c r="M11" s="212"/>
      <c r="N11" s="212"/>
      <c r="O11" s="212"/>
      <c r="P11" s="212"/>
      <c r="Q11" s="102"/>
      <c r="R11" s="90" t="s">
        <v>294</v>
      </c>
    </row>
    <row r="12" spans="1:18" ht="18.75" customHeight="1">
      <c r="A12" s="273">
        <v>31674</v>
      </c>
      <c r="B12" s="274"/>
      <c r="C12" s="274"/>
      <c r="D12" s="274"/>
      <c r="E12" s="103"/>
      <c r="F12" s="80"/>
      <c r="G12" s="278">
        <f ca="1">IF(DATEDIF(A12,NOW(),"y")&gt;120,"",DATEDIF(A12,NOW(),"y"))</f>
        <v>37</v>
      </c>
      <c r="H12" s="278"/>
      <c r="I12" s="278"/>
      <c r="J12" s="278"/>
      <c r="K12" s="80"/>
      <c r="L12" s="80"/>
      <c r="M12" s="217" t="s">
        <v>331</v>
      </c>
      <c r="N12" s="217"/>
      <c r="O12" s="217"/>
      <c r="P12" s="217"/>
      <c r="Q12" s="217"/>
      <c r="R12" s="218"/>
    </row>
    <row r="13" spans="1:18" ht="12" customHeight="1">
      <c r="A13" s="253" t="s">
        <v>271</v>
      </c>
      <c r="B13" s="254"/>
      <c r="C13" s="254"/>
      <c r="D13" s="254"/>
      <c r="E13" s="102"/>
      <c r="F13" s="104"/>
      <c r="G13" s="255" t="s">
        <v>272</v>
      </c>
      <c r="H13" s="255"/>
      <c r="I13" s="255"/>
      <c r="J13" s="255"/>
      <c r="K13" s="102"/>
      <c r="L13" s="104"/>
      <c r="M13" s="254" t="s">
        <v>7</v>
      </c>
      <c r="N13" s="254"/>
      <c r="O13" s="254"/>
      <c r="P13" s="254"/>
      <c r="Q13" s="254"/>
      <c r="R13" s="256"/>
    </row>
    <row r="14" spans="1:18" ht="18" customHeight="1">
      <c r="A14" s="258" t="s">
        <v>8</v>
      </c>
      <c r="B14" s="259"/>
      <c r="C14" s="259"/>
      <c r="D14" s="259"/>
      <c r="E14" s="217" t="str">
        <f>+D7</f>
        <v>CATABAGUANGAN CAPALONGA CAMARINES NORTE</v>
      </c>
      <c r="F14" s="217"/>
      <c r="G14" s="217"/>
      <c r="H14" s="217"/>
      <c r="I14" s="217"/>
      <c r="J14" s="217"/>
      <c r="K14" s="217"/>
      <c r="L14" s="217"/>
      <c r="M14" s="217"/>
      <c r="N14" s="217"/>
      <c r="O14" s="217"/>
      <c r="P14" s="217"/>
      <c r="Q14" s="217"/>
      <c r="R14" s="218"/>
    </row>
    <row r="15" spans="1:18" s="88" customFormat="1" ht="9.75" customHeight="1">
      <c r="A15" s="275" t="s">
        <v>273</v>
      </c>
      <c r="B15" s="276"/>
      <c r="C15" s="276"/>
      <c r="D15" s="276"/>
      <c r="E15" s="219" t="s">
        <v>9</v>
      </c>
      <c r="F15" s="219"/>
      <c r="G15" s="219"/>
      <c r="H15" s="219"/>
      <c r="I15" s="219"/>
      <c r="J15" s="219"/>
      <c r="K15" s="219"/>
      <c r="L15" s="219"/>
      <c r="M15" s="219"/>
      <c r="N15" s="219"/>
      <c r="O15" s="219"/>
      <c r="P15" s="219"/>
      <c r="Q15" s="219"/>
      <c r="R15" s="220"/>
    </row>
    <row r="16" spans="1:18" ht="15.75" customHeight="1">
      <c r="A16" s="258" t="s">
        <v>10</v>
      </c>
      <c r="B16" s="259"/>
      <c r="C16" s="259"/>
      <c r="D16" s="259"/>
      <c r="E16" s="221" t="str">
        <f>+E14</f>
        <v>CATABAGUANGAN CAPALONGA CAMARINES NORTE</v>
      </c>
      <c r="F16" s="221"/>
      <c r="G16" s="221"/>
      <c r="H16" s="221"/>
      <c r="I16" s="221"/>
      <c r="J16" s="221"/>
      <c r="K16" s="221"/>
      <c r="L16" s="221"/>
      <c r="M16" s="221"/>
      <c r="N16" s="221"/>
      <c r="O16" s="221"/>
      <c r="P16" s="221"/>
      <c r="Q16" s="221"/>
      <c r="R16" s="222"/>
    </row>
    <row r="17" spans="1:28" s="88" customFormat="1" ht="13.5" customHeight="1">
      <c r="A17" s="275" t="s">
        <v>274</v>
      </c>
      <c r="B17" s="276"/>
      <c r="C17" s="276"/>
      <c r="D17" s="276"/>
      <c r="E17" s="219" t="s">
        <v>9</v>
      </c>
      <c r="F17" s="219"/>
      <c r="G17" s="219"/>
      <c r="H17" s="219"/>
      <c r="I17" s="219"/>
      <c r="J17" s="219"/>
      <c r="K17" s="219"/>
      <c r="L17" s="219"/>
      <c r="M17" s="219"/>
      <c r="N17" s="219"/>
      <c r="O17" s="219"/>
      <c r="P17" s="219"/>
      <c r="Q17" s="219"/>
      <c r="R17" s="220"/>
    </row>
    <row r="18" spans="1:28">
      <c r="A18" s="213" t="s">
        <v>11</v>
      </c>
      <c r="B18" s="214"/>
      <c r="C18" s="214"/>
      <c r="D18" s="80"/>
      <c r="E18" s="80" t="s">
        <v>157</v>
      </c>
      <c r="F18" s="80"/>
      <c r="G18" s="80" t="s">
        <v>158</v>
      </c>
      <c r="H18" s="80"/>
      <c r="I18" s="80"/>
      <c r="J18" s="207" t="s">
        <v>275</v>
      </c>
      <c r="K18" s="207"/>
      <c r="L18" s="80"/>
      <c r="M18" s="80"/>
      <c r="N18" s="80"/>
      <c r="O18" s="80"/>
      <c r="P18" s="80" t="s">
        <v>159</v>
      </c>
      <c r="Q18" s="215" t="s">
        <v>332</v>
      </c>
      <c r="R18" s="277"/>
    </row>
    <row r="19" spans="1:28" ht="13.5" customHeight="1">
      <c r="A19" s="213" t="s">
        <v>276</v>
      </c>
      <c r="B19" s="214"/>
      <c r="C19" s="214"/>
      <c r="D19" s="215" t="s">
        <v>319</v>
      </c>
      <c r="E19" s="215"/>
      <c r="F19" s="215"/>
      <c r="G19" s="215"/>
      <c r="H19" s="80"/>
      <c r="I19" s="80"/>
      <c r="J19" s="80"/>
      <c r="K19" s="207" t="s">
        <v>277</v>
      </c>
      <c r="L19" s="207"/>
      <c r="M19" s="207"/>
      <c r="N19" s="165" t="s">
        <v>304</v>
      </c>
      <c r="O19" s="165"/>
      <c r="P19" s="165"/>
      <c r="Q19" s="165"/>
      <c r="R19" s="21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8" t="s">
        <v>281</v>
      </c>
      <c r="B21" s="259"/>
      <c r="C21" s="259"/>
      <c r="D21" s="259"/>
      <c r="E21" s="259"/>
      <c r="F21" s="207"/>
      <c r="G21" s="260" t="s">
        <v>152</v>
      </c>
      <c r="H21" s="260"/>
      <c r="I21" s="80"/>
      <c r="J21" s="260" t="s">
        <v>278</v>
      </c>
      <c r="K21" s="260"/>
      <c r="L21" s="252" t="s">
        <v>279</v>
      </c>
      <c r="M21" s="252"/>
      <c r="N21" s="107"/>
      <c r="O21" s="261"/>
      <c r="P21" s="260" t="s">
        <v>280</v>
      </c>
      <c r="Q21" s="261"/>
      <c r="R21" s="262" t="s">
        <v>153</v>
      </c>
    </row>
    <row r="22" spans="1:28" ht="10.5" customHeight="1">
      <c r="A22" s="190" t="s">
        <v>282</v>
      </c>
      <c r="B22" s="212"/>
      <c r="C22" s="212"/>
      <c r="D22" s="212"/>
      <c r="E22" s="212"/>
      <c r="F22" s="207"/>
      <c r="G22" s="260"/>
      <c r="H22" s="260"/>
      <c r="I22" s="80"/>
      <c r="J22" s="260"/>
      <c r="K22" s="260"/>
      <c r="L22" s="252"/>
      <c r="M22" s="252"/>
      <c r="N22" s="108"/>
      <c r="O22" s="261"/>
      <c r="P22" s="260"/>
      <c r="Q22" s="261"/>
      <c r="R22" s="262"/>
    </row>
    <row r="23" spans="1:28" ht="1.5" customHeight="1">
      <c r="A23" s="93"/>
      <c r="B23" s="109"/>
      <c r="C23" s="109"/>
      <c r="D23" s="109"/>
      <c r="E23" s="109"/>
      <c r="F23" s="80"/>
      <c r="G23" s="260"/>
      <c r="H23" s="260"/>
      <c r="I23" s="80"/>
      <c r="J23" s="107"/>
      <c r="K23" s="107"/>
      <c r="L23" s="107"/>
      <c r="M23" s="110"/>
      <c r="N23" s="111"/>
      <c r="O23" s="110"/>
      <c r="P23" s="110"/>
      <c r="Q23" s="110"/>
      <c r="R23" s="94"/>
    </row>
    <row r="24" spans="1:28">
      <c r="A24" s="258" t="s">
        <v>283</v>
      </c>
      <c r="B24" s="207"/>
      <c r="C24" s="207"/>
      <c r="D24" s="257" t="s">
        <v>303</v>
      </c>
      <c r="E24" s="257"/>
      <c r="F24" s="257"/>
      <c r="G24" s="257"/>
      <c r="H24" s="257"/>
      <c r="I24" s="257"/>
      <c r="J24" s="257"/>
      <c r="K24" s="263" t="s">
        <v>284</v>
      </c>
      <c r="L24" s="263"/>
      <c r="M24" s="263"/>
      <c r="N24" s="263"/>
      <c r="O24" s="263"/>
      <c r="P24" s="264"/>
      <c r="Q24" s="264"/>
      <c r="R24" s="26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24" t="s">
        <v>258</v>
      </c>
      <c r="Q26" s="324"/>
      <c r="R26" s="76" t="s">
        <v>253</v>
      </c>
      <c r="U26" s="123"/>
      <c r="V26" s="291"/>
      <c r="W26" s="291"/>
      <c r="X26" s="291"/>
      <c r="Y26" s="291"/>
      <c r="Z26" s="291"/>
      <c r="AA26" s="291"/>
      <c r="AB26" s="124"/>
    </row>
    <row r="27" spans="1:28" ht="3.75" customHeight="1" thickBot="1">
      <c r="A27" s="12"/>
      <c r="B27" s="8"/>
      <c r="C27" s="8"/>
      <c r="D27" s="8"/>
      <c r="E27" s="8"/>
      <c r="F27" s="8"/>
      <c r="G27" s="8"/>
      <c r="H27" s="8"/>
      <c r="I27" s="8"/>
      <c r="J27" s="8"/>
      <c r="K27" s="8"/>
      <c r="L27" s="8"/>
      <c r="M27" s="8"/>
      <c r="N27" s="8"/>
      <c r="O27" s="8"/>
      <c r="P27" s="8"/>
      <c r="Q27" s="8"/>
      <c r="R27" s="11"/>
      <c r="U27" s="125"/>
      <c r="V27" s="292"/>
      <c r="W27" s="292"/>
      <c r="X27" s="292"/>
      <c r="Y27" s="292"/>
      <c r="Z27" s="292"/>
      <c r="AA27" s="292"/>
      <c r="AB27" s="126"/>
    </row>
    <row r="28" spans="1:28" ht="12" customHeight="1" thickBot="1">
      <c r="A28" s="168" t="s">
        <v>234</v>
      </c>
      <c r="B28" s="169"/>
      <c r="C28" s="169"/>
      <c r="D28" s="169"/>
      <c r="E28" s="169"/>
      <c r="F28" s="169"/>
      <c r="G28" s="169"/>
      <c r="H28" s="169"/>
      <c r="I28" s="169"/>
      <c r="J28" s="169"/>
      <c r="K28" s="169"/>
      <c r="L28" s="169"/>
      <c r="M28" s="169"/>
      <c r="N28" s="169"/>
      <c r="O28" s="169"/>
      <c r="P28" s="169"/>
      <c r="Q28" s="169"/>
      <c r="R28" s="170"/>
      <c r="U28" s="125"/>
      <c r="V28" s="293"/>
      <c r="W28" s="293"/>
      <c r="X28" s="293"/>
      <c r="Y28" s="293"/>
      <c r="Z28" s="293"/>
      <c r="AA28" s="293"/>
      <c r="AB28" s="126"/>
    </row>
    <row r="29" spans="1:28" ht="10.5" customHeight="1">
      <c r="A29" s="203" t="s">
        <v>18</v>
      </c>
      <c r="B29" s="204"/>
      <c r="C29" s="204"/>
      <c r="D29" s="204"/>
      <c r="E29" s="204"/>
      <c r="F29" s="204"/>
      <c r="G29" s="204"/>
      <c r="H29" s="205"/>
      <c r="I29" s="195" t="s">
        <v>15</v>
      </c>
      <c r="J29" s="197"/>
      <c r="K29" s="193" t="s">
        <v>11</v>
      </c>
      <c r="L29" s="193" t="s">
        <v>16</v>
      </c>
      <c r="M29" s="195" t="s">
        <v>17</v>
      </c>
      <c r="N29" s="196"/>
      <c r="O29" s="197"/>
      <c r="P29" s="195" t="s">
        <v>13</v>
      </c>
      <c r="Q29" s="197"/>
      <c r="R29" s="201" t="s">
        <v>14</v>
      </c>
      <c r="S29" s="321" t="s">
        <v>236</v>
      </c>
      <c r="U29" s="125"/>
      <c r="V29" s="328" t="s">
        <v>305</v>
      </c>
      <c r="W29" s="329"/>
      <c r="X29" s="329"/>
      <c r="Y29" s="329"/>
      <c r="Z29" s="330"/>
      <c r="AA29" s="303" t="s">
        <v>307</v>
      </c>
      <c r="AB29" s="126"/>
    </row>
    <row r="30" spans="1:28" ht="10.5" customHeight="1">
      <c r="A30" s="206" t="s">
        <v>298</v>
      </c>
      <c r="B30" s="199"/>
      <c r="C30" s="199"/>
      <c r="D30" s="199"/>
      <c r="E30" s="199"/>
      <c r="F30" s="199"/>
      <c r="G30" s="199"/>
      <c r="H30" s="200"/>
      <c r="I30" s="198"/>
      <c r="J30" s="200"/>
      <c r="K30" s="194"/>
      <c r="L30" s="194"/>
      <c r="M30" s="198"/>
      <c r="N30" s="199"/>
      <c r="O30" s="200"/>
      <c r="P30" s="198"/>
      <c r="Q30" s="200"/>
      <c r="R30" s="202"/>
      <c r="S30" s="321"/>
      <c r="U30" s="125"/>
      <c r="V30" s="331"/>
      <c r="W30" s="332"/>
      <c r="X30" s="332"/>
      <c r="Y30" s="332"/>
      <c r="Z30" s="333"/>
      <c r="AA30" s="304"/>
      <c r="AB30" s="126"/>
    </row>
    <row r="31" spans="1:28" ht="18" customHeight="1">
      <c r="A31" s="176" t="s">
        <v>333</v>
      </c>
      <c r="B31" s="156"/>
      <c r="C31" s="156"/>
      <c r="D31" s="156"/>
      <c r="E31" s="156"/>
      <c r="F31" s="156"/>
      <c r="G31" s="156"/>
      <c r="H31" s="157"/>
      <c r="I31" s="159" t="s">
        <v>173</v>
      </c>
      <c r="J31" s="160"/>
      <c r="K31" s="96" t="s">
        <v>332</v>
      </c>
      <c r="L31" s="96" t="s">
        <v>334</v>
      </c>
      <c r="M31" s="159" t="s">
        <v>335</v>
      </c>
      <c r="N31" s="161"/>
      <c r="O31" s="160"/>
      <c r="P31" s="322" t="s">
        <v>341</v>
      </c>
      <c r="Q31" s="323"/>
      <c r="R31" s="97">
        <v>4000</v>
      </c>
      <c r="S31" s="60">
        <v>68</v>
      </c>
      <c r="U31" s="125"/>
      <c r="V31" s="331"/>
      <c r="W31" s="332"/>
      <c r="X31" s="332"/>
      <c r="Y31" s="332"/>
      <c r="Z31" s="333"/>
      <c r="AA31" s="304"/>
      <c r="AB31" s="126"/>
    </row>
    <row r="32" spans="1:28" ht="15.75" customHeight="1" thickBot="1">
      <c r="A32" s="176"/>
      <c r="B32" s="156"/>
      <c r="C32" s="156"/>
      <c r="D32" s="156"/>
      <c r="E32" s="156"/>
      <c r="F32" s="156"/>
      <c r="G32" s="156"/>
      <c r="H32" s="157"/>
      <c r="I32" s="159"/>
      <c r="J32" s="160"/>
      <c r="K32" s="96"/>
      <c r="L32" s="96"/>
      <c r="M32" s="159"/>
      <c r="N32" s="161"/>
      <c r="O32" s="160"/>
      <c r="P32" s="159"/>
      <c r="Q32" s="160"/>
      <c r="R32" s="97"/>
      <c r="S32" s="60">
        <v>32</v>
      </c>
      <c r="U32" s="125"/>
      <c r="V32" s="334"/>
      <c r="W32" s="335"/>
      <c r="X32" s="335"/>
      <c r="Y32" s="335"/>
      <c r="Z32" s="336"/>
      <c r="AA32" s="305"/>
      <c r="AB32" s="126"/>
    </row>
    <row r="33" spans="1:28" ht="15.75" customHeight="1">
      <c r="A33" s="176"/>
      <c r="B33" s="156"/>
      <c r="C33" s="156"/>
      <c r="D33" s="156"/>
      <c r="E33" s="156"/>
      <c r="F33" s="156"/>
      <c r="G33" s="156"/>
      <c r="H33" s="157"/>
      <c r="I33" s="159"/>
      <c r="J33" s="160"/>
      <c r="K33" s="96"/>
      <c r="L33" s="96"/>
      <c r="M33" s="159"/>
      <c r="N33" s="161"/>
      <c r="O33" s="160"/>
      <c r="P33" s="159"/>
      <c r="Q33" s="160"/>
      <c r="R33" s="97"/>
      <c r="S33" s="60">
        <v>14</v>
      </c>
      <c r="U33" s="125"/>
      <c r="V33" s="312" t="s">
        <v>306</v>
      </c>
      <c r="W33" s="306" t="s">
        <v>312</v>
      </c>
      <c r="X33" s="294" t="s">
        <v>308</v>
      </c>
      <c r="Y33" s="297" t="s">
        <v>309</v>
      </c>
      <c r="Z33" s="309" t="s">
        <v>310</v>
      </c>
      <c r="AA33" s="300" t="str">
        <f>IF(AND(S49&gt;=4298,S49&lt;=5353),"C1",IF(AND(S49&gt;=3344,S49&lt;=4297),"C2",IF(AND(S49&lt;=3343),"C3",IF(AND(S49&gt;=5354,S49&lt;=1000000),"B",""))))</f>
        <v>C3</v>
      </c>
      <c r="AB33" s="126"/>
    </row>
    <row r="34" spans="1:28" ht="15.75" customHeight="1">
      <c r="A34" s="176"/>
      <c r="B34" s="156"/>
      <c r="C34" s="156"/>
      <c r="D34" s="156"/>
      <c r="E34" s="156"/>
      <c r="F34" s="156"/>
      <c r="G34" s="156"/>
      <c r="H34" s="157"/>
      <c r="I34" s="159"/>
      <c r="J34" s="160"/>
      <c r="K34" s="96"/>
      <c r="L34" s="96"/>
      <c r="M34" s="159"/>
      <c r="N34" s="161"/>
      <c r="O34" s="160"/>
      <c r="P34" s="159"/>
      <c r="Q34" s="160"/>
      <c r="R34" s="97"/>
      <c r="S34" s="60"/>
      <c r="U34" s="125"/>
      <c r="V34" s="313"/>
      <c r="W34" s="307"/>
      <c r="X34" s="295"/>
      <c r="Y34" s="298"/>
      <c r="Z34" s="310"/>
      <c r="AA34" s="301"/>
      <c r="AB34" s="126"/>
    </row>
    <row r="35" spans="1:28" ht="15.75" customHeight="1" thickBot="1">
      <c r="A35" s="176"/>
      <c r="B35" s="156"/>
      <c r="C35" s="156"/>
      <c r="D35" s="156"/>
      <c r="E35" s="156"/>
      <c r="F35" s="156"/>
      <c r="G35" s="156"/>
      <c r="H35" s="157"/>
      <c r="I35" s="159"/>
      <c r="J35" s="160"/>
      <c r="K35" s="96"/>
      <c r="L35" s="96"/>
      <c r="M35" s="159"/>
      <c r="N35" s="161"/>
      <c r="O35" s="160"/>
      <c r="P35" s="159"/>
      <c r="Q35" s="160"/>
      <c r="R35" s="97"/>
      <c r="U35" s="125"/>
      <c r="V35" s="314"/>
      <c r="W35" s="308"/>
      <c r="X35" s="296"/>
      <c r="Y35" s="299"/>
      <c r="Z35" s="311"/>
      <c r="AA35" s="301"/>
      <c r="AB35" s="126"/>
    </row>
    <row r="36" spans="1:28" ht="15.75" customHeight="1">
      <c r="A36" s="176"/>
      <c r="B36" s="156"/>
      <c r="C36" s="156"/>
      <c r="D36" s="156"/>
      <c r="E36" s="156"/>
      <c r="F36" s="156"/>
      <c r="G36" s="156"/>
      <c r="H36" s="157"/>
      <c r="I36" s="159"/>
      <c r="J36" s="160"/>
      <c r="K36" s="96"/>
      <c r="L36" s="96"/>
      <c r="M36" s="159"/>
      <c r="N36" s="161"/>
      <c r="O36" s="160"/>
      <c r="P36" s="159"/>
      <c r="Q36" s="160"/>
      <c r="R36" s="97"/>
      <c r="U36" s="125"/>
      <c r="V36" s="315" t="s">
        <v>317</v>
      </c>
      <c r="W36" s="326" t="s">
        <v>318</v>
      </c>
      <c r="X36" s="319" t="s">
        <v>313</v>
      </c>
      <c r="Y36" s="319" t="s">
        <v>314</v>
      </c>
      <c r="Z36" s="317" t="s">
        <v>316</v>
      </c>
      <c r="AA36" s="301"/>
      <c r="AB36" s="126"/>
    </row>
    <row r="37" spans="1:28" ht="15.75" customHeight="1">
      <c r="A37" s="176"/>
      <c r="B37" s="156"/>
      <c r="C37" s="156"/>
      <c r="D37" s="156"/>
      <c r="E37" s="156"/>
      <c r="F37" s="156"/>
      <c r="G37" s="156"/>
      <c r="H37" s="157"/>
      <c r="I37" s="171"/>
      <c r="J37" s="172"/>
      <c r="K37" s="98"/>
      <c r="L37" s="99"/>
      <c r="M37" s="173"/>
      <c r="N37" s="174"/>
      <c r="O37" s="175"/>
      <c r="P37" s="173"/>
      <c r="Q37" s="175"/>
      <c r="R37" s="100"/>
      <c r="U37" s="125"/>
      <c r="V37" s="315"/>
      <c r="W37" s="326"/>
      <c r="X37" s="319"/>
      <c r="Y37" s="319"/>
      <c r="Z37" s="317"/>
      <c r="AA37" s="301"/>
      <c r="AB37" s="126"/>
    </row>
    <row r="38" spans="1:28" ht="15.75" customHeight="1">
      <c r="A38" s="176"/>
      <c r="B38" s="156"/>
      <c r="C38" s="156"/>
      <c r="D38" s="156"/>
      <c r="E38" s="156"/>
      <c r="F38" s="156"/>
      <c r="G38" s="156"/>
      <c r="H38" s="157"/>
      <c r="I38" s="171"/>
      <c r="J38" s="172"/>
      <c r="K38" s="98"/>
      <c r="L38" s="99"/>
      <c r="M38" s="173"/>
      <c r="N38" s="174"/>
      <c r="O38" s="175"/>
      <c r="P38" s="173"/>
      <c r="Q38" s="175"/>
      <c r="R38" s="100"/>
      <c r="U38" s="125"/>
      <c r="V38" s="316"/>
      <c r="W38" s="327"/>
      <c r="X38" s="320"/>
      <c r="Y38" s="320"/>
      <c r="Z38" s="318"/>
      <c r="AA38" s="301"/>
      <c r="AB38" s="126"/>
    </row>
    <row r="39" spans="1:28" ht="15.75" customHeight="1" thickBot="1">
      <c r="A39" s="176"/>
      <c r="B39" s="156"/>
      <c r="C39" s="156"/>
      <c r="D39" s="156"/>
      <c r="E39" s="156"/>
      <c r="F39" s="156"/>
      <c r="G39" s="156"/>
      <c r="H39" s="157"/>
      <c r="I39" s="171"/>
      <c r="J39" s="172"/>
      <c r="K39" s="98"/>
      <c r="L39" s="99"/>
      <c r="M39" s="173"/>
      <c r="N39" s="174"/>
      <c r="O39" s="175"/>
      <c r="P39" s="173"/>
      <c r="Q39" s="175"/>
      <c r="R39" s="100"/>
      <c r="U39" s="125"/>
      <c r="V39" s="137" t="s">
        <v>315</v>
      </c>
      <c r="W39" s="131">
        <v>0</v>
      </c>
      <c r="X39" s="132">
        <v>0.5</v>
      </c>
      <c r="Y39" s="133">
        <v>0.75</v>
      </c>
      <c r="Z39" s="134">
        <v>1</v>
      </c>
      <c r="AA39" s="302"/>
      <c r="AB39" s="126"/>
    </row>
    <row r="40" spans="1:28" ht="15.75" customHeight="1" thickBot="1">
      <c r="A40" s="176"/>
      <c r="B40" s="156"/>
      <c r="C40" s="156"/>
      <c r="D40" s="156"/>
      <c r="E40" s="156"/>
      <c r="F40" s="156"/>
      <c r="G40" s="156"/>
      <c r="H40" s="157"/>
      <c r="I40" s="171"/>
      <c r="J40" s="172"/>
      <c r="K40" s="98"/>
      <c r="L40" s="99"/>
      <c r="M40" s="173"/>
      <c r="N40" s="174"/>
      <c r="O40" s="175"/>
      <c r="P40" s="173"/>
      <c r="Q40" s="175"/>
      <c r="R40" s="100"/>
      <c r="U40" s="128"/>
      <c r="V40" s="130"/>
      <c r="W40" s="130"/>
      <c r="X40" s="130"/>
      <c r="Y40" s="130"/>
      <c r="Z40" s="130"/>
      <c r="AA40" s="130"/>
      <c r="AB40" s="129"/>
    </row>
    <row r="41" spans="1:28" ht="15.75" customHeight="1">
      <c r="A41" s="176"/>
      <c r="B41" s="156"/>
      <c r="C41" s="156"/>
      <c r="D41" s="156"/>
      <c r="E41" s="156"/>
      <c r="F41" s="156"/>
      <c r="G41" s="156"/>
      <c r="H41" s="157"/>
      <c r="I41" s="171"/>
      <c r="J41" s="172"/>
      <c r="K41" s="98"/>
      <c r="L41" s="99"/>
      <c r="M41" s="173"/>
      <c r="N41" s="174"/>
      <c r="O41" s="175"/>
      <c r="P41" s="173"/>
      <c r="Q41" s="175"/>
      <c r="R41" s="100"/>
      <c r="V41" s="57"/>
      <c r="W41" s="57"/>
      <c r="X41" s="57"/>
      <c r="Y41" s="57"/>
      <c r="Z41" s="57"/>
      <c r="AA41" s="57"/>
    </row>
    <row r="42" spans="1:28" ht="15.75" customHeight="1">
      <c r="A42" s="176"/>
      <c r="B42" s="156"/>
      <c r="C42" s="156"/>
      <c r="D42" s="156"/>
      <c r="E42" s="156"/>
      <c r="F42" s="156"/>
      <c r="G42" s="156"/>
      <c r="H42" s="157"/>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325"/>
      <c r="B44" s="237"/>
      <c r="C44" s="237"/>
      <c r="D44" s="237"/>
      <c r="E44" s="237"/>
      <c r="F44" s="237"/>
      <c r="G44" s="237"/>
      <c r="H44" s="86"/>
      <c r="I44" s="245"/>
      <c r="J44" s="245"/>
      <c r="K44" s="245"/>
      <c r="L44" s="245"/>
      <c r="M44" s="84"/>
      <c r="N44" s="84"/>
      <c r="O44" s="84"/>
      <c r="P44" s="114" t="s">
        <v>20</v>
      </c>
      <c r="Q44" s="114"/>
      <c r="R44" s="14"/>
    </row>
    <row r="45" spans="1:28" ht="14.25" customHeight="1">
      <c r="A45" s="325" t="s">
        <v>336</v>
      </c>
      <c r="B45" s="237"/>
      <c r="C45" s="237"/>
      <c r="D45" s="237"/>
      <c r="E45" s="237"/>
      <c r="F45" s="237"/>
      <c r="G45" s="237"/>
      <c r="H45" s="86"/>
      <c r="I45" s="245">
        <v>1000</v>
      </c>
      <c r="J45" s="245"/>
      <c r="K45" s="245"/>
      <c r="L45" s="245"/>
      <c r="M45" s="84"/>
      <c r="N45" s="84"/>
      <c r="O45" s="84"/>
      <c r="P45" s="250">
        <f>(I44/2)+SUM(I45:L46)+SUM(R31:R42)+P24</f>
        <v>5000</v>
      </c>
      <c r="Q45" s="250"/>
      <c r="R45" s="251"/>
    </row>
    <row r="46" spans="1:28">
      <c r="A46" s="325"/>
      <c r="B46" s="237"/>
      <c r="C46" s="237"/>
      <c r="D46" s="237"/>
      <c r="E46" s="237"/>
      <c r="F46" s="237"/>
      <c r="G46" s="237"/>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296</v>
      </c>
      <c r="B48" s="169"/>
      <c r="C48" s="169"/>
      <c r="D48" s="169"/>
      <c r="E48" s="169"/>
      <c r="F48" s="169"/>
      <c r="G48" s="169"/>
      <c r="H48" s="169"/>
      <c r="I48" s="169"/>
      <c r="J48" s="169"/>
      <c r="K48" s="169"/>
      <c r="L48" s="169"/>
      <c r="M48" s="169"/>
      <c r="N48" s="169"/>
      <c r="O48" s="169"/>
      <c r="P48" s="169"/>
      <c r="Q48" s="169"/>
      <c r="R48" s="170"/>
      <c r="S48" s="43">
        <f>SUM(Q50:R59)+SUM(K50:K53)+SUM(I56:L59)+SUM(D50:E54)+SUM(D56:E59)</f>
        <v>300</v>
      </c>
      <c r="T48" t="s">
        <v>212</v>
      </c>
    </row>
    <row r="49" spans="1:21" s="23" customFormat="1">
      <c r="A49" s="166" t="s">
        <v>21</v>
      </c>
      <c r="B49" s="167"/>
      <c r="C49" s="167"/>
      <c r="D49" s="167" t="s">
        <v>22</v>
      </c>
      <c r="E49" s="167"/>
      <c r="F49" s="82"/>
      <c r="G49" s="246" t="s">
        <v>285</v>
      </c>
      <c r="H49" s="246"/>
      <c r="I49" s="246"/>
      <c r="J49" s="246"/>
      <c r="K49" s="116" t="s">
        <v>22</v>
      </c>
      <c r="M49" s="167" t="s">
        <v>24</v>
      </c>
      <c r="N49" s="167"/>
      <c r="O49" s="167"/>
      <c r="P49" s="167"/>
      <c r="Q49" s="167"/>
      <c r="R49" s="26" t="s">
        <v>22</v>
      </c>
      <c r="S49" s="44">
        <f>P45/S51</f>
        <v>2500</v>
      </c>
      <c r="T49" s="23" t="s">
        <v>213</v>
      </c>
    </row>
    <row r="50" spans="1:21" s="23" customFormat="1" ht="14.1" customHeight="1">
      <c r="A50" s="24"/>
      <c r="B50" s="163" t="s">
        <v>129</v>
      </c>
      <c r="C50" s="163"/>
      <c r="D50" s="180"/>
      <c r="E50" s="180"/>
      <c r="F50" s="25"/>
      <c r="G50" s="80"/>
      <c r="H50" s="163" t="s">
        <v>149</v>
      </c>
      <c r="I50" s="163"/>
      <c r="J50" s="163"/>
      <c r="K50" s="29">
        <v>300</v>
      </c>
      <c r="M50" s="25"/>
      <c r="N50" s="179" t="s">
        <v>132</v>
      </c>
      <c r="O50" s="179"/>
      <c r="P50" s="179"/>
      <c r="Q50" s="177"/>
      <c r="R50" s="178"/>
    </row>
    <row r="51" spans="1:21" s="23" customFormat="1" ht="14.1" customHeight="1">
      <c r="A51" s="24"/>
      <c r="B51" s="163" t="s">
        <v>133</v>
      </c>
      <c r="C51" s="163"/>
      <c r="D51" s="180"/>
      <c r="E51" s="180"/>
      <c r="F51" s="25"/>
      <c r="G51" s="80"/>
      <c r="H51" s="8" t="s">
        <v>150</v>
      </c>
      <c r="I51" s="8"/>
      <c r="K51" s="29"/>
      <c r="M51" s="25"/>
      <c r="N51" s="179" t="s">
        <v>136</v>
      </c>
      <c r="O51" s="179"/>
      <c r="P51" s="179"/>
      <c r="Q51" s="177"/>
      <c r="R51" s="178"/>
      <c r="S51" s="23">
        <f>COUNTA(A31:H42,D10)</f>
        <v>2</v>
      </c>
      <c r="U51" s="23" t="s">
        <v>311</v>
      </c>
    </row>
    <row r="52" spans="1:21" s="23" customFormat="1" ht="14.1" customHeight="1">
      <c r="A52" s="24"/>
      <c r="B52" s="163" t="s">
        <v>137</v>
      </c>
      <c r="C52" s="163"/>
      <c r="D52" s="180"/>
      <c r="E52" s="180"/>
      <c r="F52" s="25"/>
      <c r="G52" s="80"/>
      <c r="H52" s="8" t="s">
        <v>169</v>
      </c>
      <c r="I52" s="8"/>
      <c r="K52" s="29"/>
      <c r="M52" s="25"/>
      <c r="N52" s="179" t="s">
        <v>140</v>
      </c>
      <c r="O52" s="179"/>
      <c r="P52" s="179"/>
      <c r="Q52" s="177" t="s">
        <v>337</v>
      </c>
      <c r="R52" s="178"/>
    </row>
    <row r="53" spans="1:21" s="23" customFormat="1" ht="14.1" customHeight="1">
      <c r="A53" s="24"/>
      <c r="B53" s="163" t="s">
        <v>160</v>
      </c>
      <c r="C53" s="163"/>
      <c r="D53" s="180"/>
      <c r="E53" s="180"/>
      <c r="F53" s="8"/>
      <c r="G53" s="8"/>
      <c r="H53" s="8" t="s">
        <v>160</v>
      </c>
      <c r="I53" s="8"/>
      <c r="K53" s="42"/>
      <c r="M53" s="25"/>
      <c r="N53" s="179" t="s">
        <v>161</v>
      </c>
      <c r="O53" s="179"/>
      <c r="P53" s="179"/>
      <c r="Q53" s="177" t="s">
        <v>342</v>
      </c>
      <c r="R53" s="178"/>
    </row>
    <row r="54" spans="1:21" s="23" customFormat="1" ht="14.1" customHeight="1">
      <c r="A54" s="12"/>
      <c r="B54" s="8"/>
      <c r="C54" s="8"/>
      <c r="D54" s="8"/>
      <c r="E54" s="8"/>
      <c r="F54" s="8"/>
      <c r="G54" s="8"/>
      <c r="H54" s="8"/>
      <c r="I54" s="25"/>
      <c r="J54" s="248"/>
      <c r="K54" s="248"/>
      <c r="L54" s="25"/>
      <c r="M54" s="25"/>
      <c r="N54" s="179" t="s">
        <v>142</v>
      </c>
      <c r="O54" s="179"/>
      <c r="P54" s="179"/>
      <c r="Q54" s="177"/>
      <c r="R54" s="178"/>
    </row>
    <row r="55" spans="1:21" s="23" customFormat="1" ht="14.1" customHeight="1">
      <c r="A55" s="249" t="s">
        <v>25</v>
      </c>
      <c r="B55" s="247"/>
      <c r="C55" s="116"/>
      <c r="D55" s="247" t="s">
        <v>22</v>
      </c>
      <c r="E55" s="247"/>
      <c r="F55" s="117" t="s">
        <v>26</v>
      </c>
      <c r="G55" s="117"/>
      <c r="I55" s="247" t="s">
        <v>22</v>
      </c>
      <c r="J55" s="247"/>
      <c r="K55" s="247"/>
      <c r="L55" s="247"/>
      <c r="M55" s="25"/>
      <c r="N55" s="163" t="s">
        <v>143</v>
      </c>
      <c r="O55" s="163"/>
      <c r="P55" s="163"/>
      <c r="Q55" s="177"/>
      <c r="R55" s="178"/>
    </row>
    <row r="56" spans="1:21" s="23" customFormat="1" ht="14.1" customHeight="1">
      <c r="A56" s="24"/>
      <c r="B56" s="163" t="s">
        <v>129</v>
      </c>
      <c r="C56" s="163"/>
      <c r="D56" s="180"/>
      <c r="E56" s="180"/>
      <c r="F56" s="25"/>
      <c r="G56" s="163" t="s">
        <v>144</v>
      </c>
      <c r="H56" s="163"/>
      <c r="I56" s="189"/>
      <c r="J56" s="189"/>
      <c r="K56" s="189"/>
      <c r="L56" s="189"/>
      <c r="M56" s="25"/>
      <c r="N56" s="163" t="s">
        <v>162</v>
      </c>
      <c r="O56" s="163"/>
      <c r="P56" s="163"/>
      <c r="Q56" s="177"/>
      <c r="R56" s="178"/>
    </row>
    <row r="57" spans="1:21" s="23" customFormat="1" ht="14.1" customHeight="1">
      <c r="A57" s="24"/>
      <c r="B57" s="163" t="s">
        <v>137</v>
      </c>
      <c r="C57" s="163"/>
      <c r="D57" s="180"/>
      <c r="E57" s="180"/>
      <c r="F57" s="25"/>
      <c r="G57" s="163" t="s">
        <v>145</v>
      </c>
      <c r="H57" s="163"/>
      <c r="I57" s="189"/>
      <c r="J57" s="189"/>
      <c r="K57" s="189"/>
      <c r="L57" s="189"/>
      <c r="M57" s="25"/>
      <c r="N57" s="163" t="s">
        <v>286</v>
      </c>
      <c r="O57" s="163"/>
      <c r="P57" s="163"/>
      <c r="Q57" s="177"/>
      <c r="R57" s="178"/>
    </row>
    <row r="58" spans="1:21" s="23" customFormat="1" ht="14.1" customHeight="1">
      <c r="A58" s="24"/>
      <c r="B58" s="163" t="s">
        <v>147</v>
      </c>
      <c r="C58" s="163"/>
      <c r="D58" s="180"/>
      <c r="E58" s="180"/>
      <c r="F58" s="25"/>
      <c r="G58" s="163" t="s">
        <v>146</v>
      </c>
      <c r="H58" s="163"/>
      <c r="I58" s="189"/>
      <c r="J58" s="189"/>
      <c r="K58" s="189"/>
      <c r="L58" s="189"/>
      <c r="M58" s="25"/>
      <c r="N58" s="163" t="s">
        <v>160</v>
      </c>
      <c r="O58" s="163"/>
      <c r="P58" s="163"/>
      <c r="Q58" s="177"/>
      <c r="R58" s="178"/>
    </row>
    <row r="59" spans="1:21" s="23" customFormat="1" ht="14.1" customHeight="1">
      <c r="A59" s="24"/>
      <c r="B59" s="164" t="s">
        <v>148</v>
      </c>
      <c r="C59" s="164"/>
      <c r="D59" s="180"/>
      <c r="E59" s="180"/>
      <c r="F59" s="25"/>
      <c r="G59" s="163" t="s">
        <v>163</v>
      </c>
      <c r="H59" s="163"/>
      <c r="I59" s="189"/>
      <c r="J59" s="189"/>
      <c r="K59" s="189"/>
      <c r="L59" s="189"/>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6" t="s">
        <v>287</v>
      </c>
      <c r="B61" s="187"/>
      <c r="C61" s="187"/>
      <c r="D61" s="187"/>
      <c r="E61" s="187"/>
      <c r="F61" s="187"/>
      <c r="G61" s="187"/>
      <c r="H61" s="187"/>
      <c r="I61" s="187"/>
      <c r="J61" s="187"/>
      <c r="K61" s="187"/>
      <c r="L61" s="187"/>
      <c r="M61" s="187"/>
      <c r="N61" s="187"/>
      <c r="O61" s="187"/>
      <c r="P61" s="187"/>
      <c r="Q61" s="187"/>
      <c r="R61" s="188"/>
    </row>
    <row r="62" spans="1:21">
      <c r="A62" s="16" t="s">
        <v>27</v>
      </c>
      <c r="B62" s="119"/>
      <c r="C62" s="119"/>
      <c r="D62" s="120"/>
      <c r="E62" s="120"/>
      <c r="F62" s="184" t="s">
        <v>338</v>
      </c>
      <c r="G62" s="184"/>
      <c r="H62" s="184"/>
      <c r="I62" s="184"/>
      <c r="J62" s="120"/>
      <c r="K62" s="120"/>
      <c r="L62" s="120"/>
      <c r="M62" s="120"/>
      <c r="N62" s="120"/>
      <c r="O62" s="120"/>
      <c r="P62" s="120"/>
      <c r="Q62" s="120"/>
      <c r="R62" s="17"/>
    </row>
    <row r="63" spans="1:21" s="23" customFormat="1" ht="12.75" customHeight="1">
      <c r="A63" s="24"/>
      <c r="B63" s="181" t="s">
        <v>164</v>
      </c>
      <c r="C63" s="181"/>
      <c r="D63" s="181"/>
      <c r="E63" s="181"/>
      <c r="F63" s="185"/>
      <c r="G63" s="185"/>
      <c r="H63" s="185"/>
      <c r="I63" s="185"/>
      <c r="J63" s="25"/>
      <c r="K63" s="182" t="s">
        <v>165</v>
      </c>
      <c r="L63" s="182"/>
      <c r="M63" s="182"/>
      <c r="N63" s="165"/>
      <c r="O63" s="165"/>
      <c r="P63" s="165"/>
      <c r="Q63" s="101"/>
      <c r="R63" s="121"/>
    </row>
    <row r="64" spans="1:21" s="23" customFormat="1" ht="12.75" customHeight="1">
      <c r="A64" s="24"/>
      <c r="B64" s="164" t="s">
        <v>166</v>
      </c>
      <c r="C64" s="164"/>
      <c r="D64" s="164"/>
      <c r="E64" s="164"/>
      <c r="F64" s="165"/>
      <c r="G64" s="165"/>
      <c r="H64" s="165"/>
      <c r="I64" s="165"/>
      <c r="J64" s="25"/>
      <c r="K64" s="164" t="s">
        <v>167</v>
      </c>
      <c r="L64" s="164"/>
      <c r="M64" s="164"/>
      <c r="N64" s="183"/>
      <c r="O64" s="183"/>
      <c r="P64" s="183"/>
      <c r="Q64" s="101"/>
      <c r="R64" s="121"/>
    </row>
    <row r="65" spans="1:19" s="23" customFormat="1" ht="12.75" customHeight="1">
      <c r="A65" s="24"/>
      <c r="B65" s="164" t="s">
        <v>168</v>
      </c>
      <c r="C65" s="164"/>
      <c r="D65" s="164"/>
      <c r="E65" s="164"/>
      <c r="F65" s="183"/>
      <c r="G65" s="183"/>
      <c r="H65" s="183"/>
      <c r="I65" s="183"/>
      <c r="J65" s="25"/>
      <c r="K65" s="164" t="s">
        <v>156</v>
      </c>
      <c r="L65" s="164"/>
      <c r="M65" s="164"/>
      <c r="N65" s="183" t="s">
        <v>339</v>
      </c>
      <c r="O65" s="183"/>
      <c r="P65" s="18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58"/>
      <c r="E67" s="158"/>
      <c r="F67" s="158"/>
      <c r="G67" s="158"/>
      <c r="H67" s="84"/>
      <c r="I67" s="84"/>
      <c r="J67" s="84"/>
      <c r="K67" s="84"/>
      <c r="L67" s="84"/>
      <c r="M67" s="122"/>
      <c r="N67" s="122"/>
      <c r="O67" s="122"/>
      <c r="P67" s="122"/>
      <c r="Q67" s="122"/>
      <c r="R67" s="18"/>
    </row>
    <row r="68" spans="1:19">
      <c r="A68" s="13" t="s">
        <v>299</v>
      </c>
      <c r="B68" s="84"/>
      <c r="C68" s="237" t="str">
        <f>G6</f>
        <v>DIEZMO, MARIVIC MORIT</v>
      </c>
      <c r="D68" s="237"/>
      <c r="E68" s="237"/>
      <c r="F68" s="237"/>
      <c r="G68" s="237"/>
      <c r="H68" s="238" t="s">
        <v>300</v>
      </c>
      <c r="I68" s="238"/>
      <c r="J68" s="238"/>
      <c r="K68" s="238"/>
      <c r="L68" s="238"/>
      <c r="M68" s="238"/>
      <c r="N68" s="238"/>
      <c r="O68" s="238"/>
      <c r="P68" s="238"/>
      <c r="Q68" s="122"/>
      <c r="R68" s="18"/>
    </row>
    <row r="69" spans="1:19" ht="32.25" customHeight="1">
      <c r="A69" s="239" t="s">
        <v>301</v>
      </c>
      <c r="B69" s="240"/>
      <c r="C69" s="240"/>
      <c r="D69" s="240"/>
      <c r="E69" s="240"/>
      <c r="F69" s="240"/>
      <c r="G69" s="240"/>
      <c r="H69" s="240"/>
      <c r="I69" s="240"/>
      <c r="J69" s="240"/>
      <c r="K69" s="240"/>
      <c r="L69" s="240"/>
      <c r="M69" s="240"/>
      <c r="N69" s="240"/>
      <c r="O69" s="240"/>
      <c r="P69" s="240"/>
      <c r="Q69" s="122"/>
      <c r="R69" s="18"/>
    </row>
    <row r="70" spans="1:19" ht="39" customHeight="1">
      <c r="A70" s="13"/>
      <c r="B70" s="84"/>
      <c r="C70" s="84"/>
      <c r="D70" s="84"/>
      <c r="E70" s="84"/>
      <c r="F70" s="244" t="s">
        <v>329</v>
      </c>
      <c r="G70" s="244"/>
      <c r="H70" s="244"/>
      <c r="I70" s="244"/>
      <c r="J70" s="244"/>
      <c r="K70" s="244"/>
      <c r="L70" s="244"/>
      <c r="M70" s="84"/>
      <c r="N70" s="84"/>
      <c r="O70" s="84"/>
      <c r="P70" s="84"/>
      <c r="Q70" s="122"/>
      <c r="R70" s="18"/>
    </row>
    <row r="71" spans="1:19">
      <c r="A71" s="243" t="s">
        <v>289</v>
      </c>
      <c r="B71" s="238"/>
      <c r="C71" s="238"/>
      <c r="D71" s="238"/>
      <c r="E71" s="238"/>
      <c r="F71" s="238"/>
      <c r="G71" s="238"/>
      <c r="H71" s="238"/>
      <c r="I71" s="238"/>
      <c r="J71" s="238"/>
      <c r="K71" s="238"/>
      <c r="L71" s="238"/>
      <c r="M71" s="238"/>
      <c r="N71" s="238"/>
      <c r="O71" s="238"/>
      <c r="P71" s="238"/>
      <c r="Q71" s="122"/>
      <c r="R71" s="18"/>
    </row>
    <row r="72" spans="1:19" ht="12" customHeight="1" thickBot="1">
      <c r="A72" s="13"/>
      <c r="B72" s="84"/>
      <c r="C72" s="84"/>
      <c r="D72" s="84"/>
      <c r="E72" s="84"/>
      <c r="F72" s="84"/>
      <c r="G72" s="84"/>
      <c r="H72" s="84"/>
      <c r="I72" s="84"/>
      <c r="J72" s="84"/>
      <c r="K72" s="84"/>
      <c r="L72" s="114"/>
      <c r="M72" s="84"/>
      <c r="N72" s="84"/>
      <c r="O72" s="84"/>
      <c r="P72" s="84"/>
      <c r="Q72" s="241" t="s">
        <v>295</v>
      </c>
      <c r="R72" s="242"/>
    </row>
    <row r="73" spans="1:19" ht="12" customHeight="1" thickBot="1">
      <c r="A73" s="168" t="s">
        <v>288</v>
      </c>
      <c r="B73" s="169"/>
      <c r="C73" s="169"/>
      <c r="D73" s="169"/>
      <c r="E73" s="169"/>
      <c r="F73" s="169"/>
      <c r="G73" s="169"/>
      <c r="H73" s="169"/>
      <c r="I73" s="169"/>
      <c r="J73" s="169"/>
      <c r="K73" s="169"/>
      <c r="L73" s="169"/>
      <c r="M73" s="169"/>
      <c r="N73" s="169"/>
      <c r="O73" s="169"/>
      <c r="P73" s="169"/>
      <c r="Q73" s="169"/>
      <c r="R73" s="170"/>
    </row>
    <row r="74" spans="1:19">
      <c r="A74" s="231" t="s">
        <v>348</v>
      </c>
      <c r="B74" s="232"/>
      <c r="C74" s="232"/>
      <c r="D74" s="232"/>
      <c r="E74" s="232"/>
      <c r="F74" s="232"/>
      <c r="G74" s="232"/>
      <c r="H74" s="232"/>
      <c r="I74" s="232"/>
      <c r="J74" s="232"/>
      <c r="K74" s="232"/>
      <c r="L74" s="232"/>
      <c r="M74" s="232"/>
      <c r="N74" s="232"/>
      <c r="O74" s="232"/>
      <c r="P74" s="232"/>
      <c r="Q74" s="232"/>
      <c r="R74" s="233"/>
      <c r="S74" s="288" t="str">
        <f>AA33</f>
        <v>C3</v>
      </c>
    </row>
    <row r="75" spans="1:19" ht="15" customHeight="1">
      <c r="A75" s="234"/>
      <c r="B75" s="235"/>
      <c r="C75" s="235"/>
      <c r="D75" s="235"/>
      <c r="E75" s="235"/>
      <c r="F75" s="235"/>
      <c r="G75" s="235"/>
      <c r="H75" s="235"/>
      <c r="I75" s="235"/>
      <c r="J75" s="235"/>
      <c r="K75" s="235"/>
      <c r="L75" s="235"/>
      <c r="M75" s="235"/>
      <c r="N75" s="235"/>
      <c r="O75" s="235"/>
      <c r="P75" s="235"/>
      <c r="Q75" s="235"/>
      <c r="R75" s="236"/>
      <c r="S75" s="289"/>
    </row>
    <row r="76" spans="1:19">
      <c r="A76" s="234"/>
      <c r="B76" s="235"/>
      <c r="C76" s="235"/>
      <c r="D76" s="235"/>
      <c r="E76" s="235"/>
      <c r="F76" s="235"/>
      <c r="G76" s="235"/>
      <c r="H76" s="235"/>
      <c r="I76" s="235"/>
      <c r="J76" s="235"/>
      <c r="K76" s="235"/>
      <c r="L76" s="235"/>
      <c r="M76" s="235"/>
      <c r="N76" s="235"/>
      <c r="O76" s="235"/>
      <c r="P76" s="235"/>
      <c r="Q76" s="235"/>
      <c r="R76" s="236"/>
      <c r="S76" s="289"/>
    </row>
    <row r="77" spans="1:19" ht="48" customHeight="1" thickBot="1">
      <c r="A77" s="234"/>
      <c r="B77" s="235"/>
      <c r="C77" s="235"/>
      <c r="D77" s="235"/>
      <c r="E77" s="235"/>
      <c r="F77" s="235"/>
      <c r="G77" s="235"/>
      <c r="H77" s="235"/>
      <c r="I77" s="235"/>
      <c r="J77" s="235"/>
      <c r="K77" s="235"/>
      <c r="L77" s="235"/>
      <c r="M77" s="235"/>
      <c r="N77" s="235"/>
      <c r="O77" s="235"/>
      <c r="P77" s="235"/>
      <c r="Q77" s="235"/>
      <c r="R77" s="236"/>
      <c r="S77" s="290"/>
    </row>
    <row r="78" spans="1:19" ht="12" customHeight="1" thickBot="1">
      <c r="A78" s="168" t="s">
        <v>290</v>
      </c>
      <c r="B78" s="169"/>
      <c r="C78" s="169"/>
      <c r="D78" s="169"/>
      <c r="E78" s="169"/>
      <c r="F78" s="169"/>
      <c r="G78" s="169"/>
      <c r="H78" s="169"/>
      <c r="I78" s="169"/>
      <c r="J78" s="169"/>
      <c r="K78" s="169"/>
      <c r="L78" s="169"/>
      <c r="M78" s="169"/>
      <c r="N78" s="169"/>
      <c r="O78" s="169"/>
      <c r="P78" s="169"/>
      <c r="Q78" s="169"/>
      <c r="R78" s="170"/>
    </row>
    <row r="79" spans="1:19" ht="15.75" customHeight="1" thickBot="1">
      <c r="A79" s="226" t="s">
        <v>297</v>
      </c>
      <c r="B79" s="227"/>
      <c r="C79" s="227"/>
      <c r="D79" s="227"/>
      <c r="E79" s="227"/>
      <c r="F79" s="227"/>
      <c r="G79" s="227"/>
      <c r="H79" s="228"/>
      <c r="I79" s="226" t="s">
        <v>291</v>
      </c>
      <c r="J79" s="227"/>
      <c r="K79" s="227"/>
      <c r="L79" s="228"/>
      <c r="M79" s="226" t="s">
        <v>292</v>
      </c>
      <c r="N79" s="227"/>
      <c r="O79" s="228"/>
      <c r="P79" s="223" t="s">
        <v>302</v>
      </c>
      <c r="Q79" s="224"/>
      <c r="R79" s="225"/>
    </row>
    <row r="80" spans="1:19" ht="15.75" customHeight="1">
      <c r="A80" s="85">
        <v>1</v>
      </c>
      <c r="B80" s="144" t="s">
        <v>320</v>
      </c>
      <c r="C80" s="144"/>
      <c r="D80" s="144"/>
      <c r="E80" s="144"/>
      <c r="F80" s="144"/>
      <c r="G80" s="144"/>
      <c r="H80" s="144"/>
      <c r="I80" s="162">
        <v>434.17</v>
      </c>
      <c r="J80" s="162"/>
      <c r="K80" s="162"/>
      <c r="L80" s="162"/>
      <c r="M80" s="144" t="s">
        <v>349</v>
      </c>
      <c r="N80" s="144"/>
      <c r="O80" s="144"/>
      <c r="P80" s="229" t="s">
        <v>321</v>
      </c>
      <c r="Q80" s="229"/>
      <c r="R80" s="230"/>
    </row>
    <row r="81" spans="1:18" ht="15.75" customHeight="1">
      <c r="A81" s="85">
        <v>2</v>
      </c>
      <c r="B81" s="144" t="s">
        <v>320</v>
      </c>
      <c r="C81" s="144"/>
      <c r="D81" s="144"/>
      <c r="E81" s="144"/>
      <c r="F81" s="144"/>
      <c r="G81" s="144"/>
      <c r="H81" s="144"/>
      <c r="I81" s="146">
        <v>2250</v>
      </c>
      <c r="J81" s="146"/>
      <c r="K81" s="146"/>
      <c r="L81" s="146"/>
      <c r="M81" s="145" t="s">
        <v>345</v>
      </c>
      <c r="N81" s="145"/>
      <c r="O81" s="145"/>
      <c r="P81" s="147" t="s">
        <v>321</v>
      </c>
      <c r="Q81" s="147"/>
      <c r="R81" s="148"/>
    </row>
    <row r="82" spans="1:18" ht="15.75" customHeight="1">
      <c r="A82" s="85">
        <v>3</v>
      </c>
      <c r="B82" s="144"/>
      <c r="C82" s="144"/>
      <c r="D82" s="144"/>
      <c r="E82" s="144"/>
      <c r="F82" s="144"/>
      <c r="G82" s="144"/>
      <c r="H82" s="144"/>
      <c r="I82" s="642" t="s">
        <v>350</v>
      </c>
      <c r="J82" s="643"/>
      <c r="K82" s="643"/>
      <c r="L82" s="643"/>
      <c r="M82" s="643"/>
      <c r="N82" s="643"/>
      <c r="O82" s="644"/>
      <c r="P82" s="147"/>
      <c r="Q82" s="147"/>
      <c r="R82" s="148"/>
    </row>
    <row r="83" spans="1:18" ht="15.75" customHeight="1">
      <c r="A83" s="85">
        <v>4</v>
      </c>
      <c r="B83" s="144"/>
      <c r="C83" s="144"/>
      <c r="D83" s="144"/>
      <c r="E83" s="144"/>
      <c r="F83" s="144"/>
      <c r="G83" s="144"/>
      <c r="H83" s="144"/>
      <c r="I83" s="146"/>
      <c r="J83" s="146"/>
      <c r="K83" s="146"/>
      <c r="L83" s="146"/>
      <c r="M83" s="145"/>
      <c r="N83" s="145"/>
      <c r="O83" s="145"/>
      <c r="P83" s="147"/>
      <c r="Q83" s="147"/>
      <c r="R83" s="148"/>
    </row>
    <row r="84" spans="1:18" ht="15.75" customHeight="1">
      <c r="A84" s="85">
        <v>5</v>
      </c>
      <c r="B84" s="145"/>
      <c r="C84" s="145"/>
      <c r="D84" s="145"/>
      <c r="E84" s="145"/>
      <c r="F84" s="145"/>
      <c r="G84" s="145"/>
      <c r="H84" s="145"/>
      <c r="I84" s="146"/>
      <c r="J84" s="146"/>
      <c r="K84" s="146"/>
      <c r="L84" s="146"/>
      <c r="M84" s="145"/>
      <c r="N84" s="145"/>
      <c r="O84" s="145"/>
      <c r="P84" s="147"/>
      <c r="Q84" s="147"/>
      <c r="R84" s="148"/>
    </row>
    <row r="85" spans="1:18" ht="3" customHeight="1">
      <c r="A85" s="13"/>
      <c r="B85" s="84"/>
      <c r="C85" s="84"/>
      <c r="D85" s="158"/>
      <c r="E85" s="158"/>
      <c r="F85" s="158"/>
      <c r="G85" s="158"/>
      <c r="H85" s="84"/>
      <c r="I85" s="84"/>
      <c r="J85" s="84"/>
      <c r="K85" s="84"/>
      <c r="L85" s="84"/>
      <c r="M85" s="122"/>
      <c r="N85" s="122"/>
      <c r="O85" s="122"/>
      <c r="P85" s="122"/>
      <c r="Q85" s="122"/>
      <c r="R85" s="18"/>
    </row>
    <row r="86" spans="1:18">
      <c r="A86" s="149" t="s">
        <v>30</v>
      </c>
      <c r="B86" s="150"/>
      <c r="C86" s="150"/>
      <c r="D86" s="84"/>
      <c r="E86" s="84"/>
      <c r="F86" s="84"/>
      <c r="G86" s="84"/>
      <c r="H86" s="84"/>
      <c r="I86" s="84"/>
      <c r="J86" s="84"/>
      <c r="K86" s="150" t="s">
        <v>293</v>
      </c>
      <c r="L86" s="150"/>
      <c r="M86" s="150"/>
      <c r="N86" s="84"/>
      <c r="O86" s="84"/>
      <c r="P86" s="84"/>
      <c r="Q86" s="84"/>
      <c r="R86" s="14"/>
    </row>
    <row r="87" spans="1:18" ht="12" customHeight="1">
      <c r="A87" s="149"/>
      <c r="B87" s="150"/>
      <c r="C87" s="150"/>
      <c r="D87" s="154" t="s">
        <v>351</v>
      </c>
      <c r="E87" s="155"/>
      <c r="F87" s="155"/>
      <c r="G87" s="155"/>
      <c r="H87" s="155"/>
      <c r="I87" s="155"/>
      <c r="J87" s="155"/>
      <c r="K87" s="150"/>
      <c r="L87" s="150"/>
      <c r="M87" s="150"/>
      <c r="N87" s="138" t="s">
        <v>347</v>
      </c>
      <c r="O87" s="139"/>
      <c r="P87" s="139"/>
      <c r="Q87" s="139"/>
      <c r="R87" s="140"/>
    </row>
    <row r="88" spans="1:18" ht="12" customHeight="1" thickBot="1">
      <c r="A88" s="151"/>
      <c r="B88" s="152"/>
      <c r="C88" s="152"/>
      <c r="D88" s="153" t="s">
        <v>346</v>
      </c>
      <c r="E88" s="153"/>
      <c r="F88" s="153"/>
      <c r="G88" s="153"/>
      <c r="H88" s="153"/>
      <c r="I88" s="153"/>
      <c r="J88" s="153"/>
      <c r="K88" s="152"/>
      <c r="L88" s="152"/>
      <c r="M88" s="152"/>
      <c r="N88" s="141" t="s">
        <v>343</v>
      </c>
      <c r="O88" s="142"/>
      <c r="P88" s="142"/>
      <c r="Q88" s="142"/>
      <c r="R88" s="14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5">
    <mergeCell ref="A28:R28"/>
    <mergeCell ref="I29:J30"/>
    <mergeCell ref="S29:S30"/>
    <mergeCell ref="I31:J31"/>
    <mergeCell ref="M31:O31"/>
    <mergeCell ref="P31:Q31"/>
    <mergeCell ref="P26:Q26"/>
    <mergeCell ref="A46:G46"/>
    <mergeCell ref="W36:W38"/>
    <mergeCell ref="V29:Z32"/>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G49:J49"/>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Q52:R52"/>
    <mergeCell ref="Q50:R50"/>
    <mergeCell ref="N52:P52"/>
    <mergeCell ref="N51:P51"/>
    <mergeCell ref="P79:R79"/>
    <mergeCell ref="I79:L79"/>
    <mergeCell ref="A79:H79"/>
    <mergeCell ref="M79:O79"/>
    <mergeCell ref="P80:R80"/>
    <mergeCell ref="A74:R77"/>
    <mergeCell ref="A78:R78"/>
    <mergeCell ref="M80:O80"/>
    <mergeCell ref="N65:P65"/>
    <mergeCell ref="C68:G68"/>
    <mergeCell ref="H68:P68"/>
    <mergeCell ref="A69:P69"/>
    <mergeCell ref="A73:R73"/>
    <mergeCell ref="D67:G67"/>
    <mergeCell ref="Q72:R72"/>
    <mergeCell ref="A71:P71"/>
    <mergeCell ref="F70:L70"/>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A61:R61"/>
    <mergeCell ref="D56:E56"/>
    <mergeCell ref="D57:E57"/>
    <mergeCell ref="I56:L56"/>
    <mergeCell ref="I59:L59"/>
    <mergeCell ref="I58:L58"/>
    <mergeCell ref="I57:L57"/>
    <mergeCell ref="G59:H59"/>
    <mergeCell ref="G58:H58"/>
    <mergeCell ref="Q57:R57"/>
    <mergeCell ref="N58:P58"/>
    <mergeCell ref="B63:E63"/>
    <mergeCell ref="K63:M63"/>
    <mergeCell ref="F64:I64"/>
    <mergeCell ref="F65:I65"/>
    <mergeCell ref="B65:E65"/>
    <mergeCell ref="B64:E64"/>
    <mergeCell ref="K65:M65"/>
    <mergeCell ref="K64:M64"/>
    <mergeCell ref="N64:P64"/>
    <mergeCell ref="F62:I63"/>
    <mergeCell ref="N57:P57"/>
    <mergeCell ref="N56:P56"/>
    <mergeCell ref="Q59:R59"/>
    <mergeCell ref="Q58:R58"/>
    <mergeCell ref="B56:C56"/>
    <mergeCell ref="G56:H56"/>
    <mergeCell ref="N55:P55"/>
    <mergeCell ref="N54:P54"/>
    <mergeCell ref="N53:P53"/>
    <mergeCell ref="Q56:R56"/>
    <mergeCell ref="D58:E58"/>
    <mergeCell ref="D59:E59"/>
    <mergeCell ref="A31:H31"/>
    <mergeCell ref="A32:H32"/>
    <mergeCell ref="A33:H33"/>
    <mergeCell ref="A34:H34"/>
    <mergeCell ref="A35:H35"/>
    <mergeCell ref="A36:H36"/>
    <mergeCell ref="A37:H37"/>
    <mergeCell ref="A38:H38"/>
    <mergeCell ref="A40:H40"/>
    <mergeCell ref="A39:H39"/>
    <mergeCell ref="I33:J33"/>
    <mergeCell ref="M33:O33"/>
    <mergeCell ref="P33:Q33"/>
    <mergeCell ref="I80:L80"/>
    <mergeCell ref="B80:H80"/>
    <mergeCell ref="B81:H81"/>
    <mergeCell ref="G57:H57"/>
    <mergeCell ref="B59:C59"/>
    <mergeCell ref="B58:C58"/>
    <mergeCell ref="B57:C57"/>
    <mergeCell ref="N63:P63"/>
    <mergeCell ref="A49:C49"/>
    <mergeCell ref="D49:E49"/>
    <mergeCell ref="A48:R48"/>
    <mergeCell ref="I37:J37"/>
    <mergeCell ref="M37:O37"/>
    <mergeCell ref="P37:Q37"/>
    <mergeCell ref="I38:J38"/>
    <mergeCell ref="M38:O38"/>
    <mergeCell ref="A41:H41"/>
    <mergeCell ref="Q55:R55"/>
    <mergeCell ref="Q54:R54"/>
    <mergeCell ref="Q51:R51"/>
    <mergeCell ref="Q53:R53"/>
    <mergeCell ref="N87:R87"/>
    <mergeCell ref="N88:R88"/>
    <mergeCell ref="B82:H82"/>
    <mergeCell ref="B83:H83"/>
    <mergeCell ref="B84:H84"/>
    <mergeCell ref="I81:L81"/>
    <mergeCell ref="M81:O81"/>
    <mergeCell ref="P82:R82"/>
    <mergeCell ref="I83:L83"/>
    <mergeCell ref="M83:O83"/>
    <mergeCell ref="P83:R83"/>
    <mergeCell ref="I84:L84"/>
    <mergeCell ref="A86:C88"/>
    <mergeCell ref="D88:J88"/>
    <mergeCell ref="D87:J87"/>
    <mergeCell ref="K86:M88"/>
    <mergeCell ref="D85:G85"/>
    <mergeCell ref="P81:R81"/>
    <mergeCell ref="M84:O84"/>
    <mergeCell ref="P84:R84"/>
    <mergeCell ref="I82:O8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2" zoomScale="115" zoomScaleNormal="100" zoomScaleSheetLayoutView="115" zoomScalePageLayoutView="115" workbookViewId="0">
      <selection activeCell="A116" sqref="A116:W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170</v>
      </c>
      <c r="AC2" s="408"/>
      <c r="AD2" s="408"/>
      <c r="AE2" s="409"/>
      <c r="AF2" s="407" t="s">
        <v>171</v>
      </c>
      <c r="AG2" s="408"/>
      <c r="AH2" s="408"/>
      <c r="AI2" s="409"/>
      <c r="AJ2" s="359" t="s">
        <v>210</v>
      </c>
      <c r="AK2" s="359"/>
      <c r="AL2" s="359"/>
      <c r="AM2" s="359"/>
      <c r="AN2" s="359"/>
      <c r="AO2" s="359"/>
      <c r="AP2" s="359"/>
      <c r="AQ2" s="359"/>
      <c r="AR2" s="360"/>
      <c r="AS2" s="357" t="s">
        <v>122</v>
      </c>
      <c r="AT2" s="358"/>
      <c r="AU2" s="358"/>
      <c r="AV2" s="358"/>
      <c r="AW2" s="358"/>
      <c r="AX2" s="358"/>
      <c r="AY2" s="358"/>
      <c r="AZ2" s="358"/>
      <c r="BA2" s="358"/>
      <c r="BB2" s="509"/>
    </row>
    <row r="3" spans="1:54" ht="22.5" customHeight="1">
      <c r="A3" s="550">
        <f>'UNIFIED INTAKE'!F5</f>
        <v>45461</v>
      </c>
      <c r="B3" s="551"/>
      <c r="C3" s="551"/>
      <c r="D3" s="552"/>
      <c r="E3" s="553">
        <v>45306</v>
      </c>
      <c r="F3" s="551"/>
      <c r="G3" s="551"/>
      <c r="H3" s="551"/>
      <c r="I3" s="551"/>
      <c r="J3" s="551"/>
      <c r="K3" s="551"/>
      <c r="L3" s="551"/>
      <c r="M3" s="551"/>
      <c r="N3" s="551"/>
      <c r="O3" s="551"/>
      <c r="P3" s="551"/>
      <c r="Q3" s="551"/>
      <c r="R3" s="551"/>
      <c r="S3" s="551"/>
      <c r="T3" s="551"/>
      <c r="U3" s="551"/>
      <c r="V3" s="551"/>
      <c r="W3" s="551"/>
      <c r="X3" s="551"/>
      <c r="Y3" s="551"/>
      <c r="Z3" s="551"/>
      <c r="AA3" s="551"/>
      <c r="AB3" s="410"/>
      <c r="AC3" s="411"/>
      <c r="AD3" s="411"/>
      <c r="AE3" s="412"/>
      <c r="AF3" s="410"/>
      <c r="AG3" s="411"/>
      <c r="AH3" s="411"/>
      <c r="AI3" s="412"/>
      <c r="AJ3" s="554">
        <f>IF('UNIFIED INTAKE'!Q3=0,"",'UNIFIED INTAKE'!Q3)</f>
        <v>186733</v>
      </c>
      <c r="AK3" s="367"/>
      <c r="AL3" s="367"/>
      <c r="AM3" s="367"/>
      <c r="AN3" s="367"/>
      <c r="AO3" s="367"/>
      <c r="AP3" s="367"/>
      <c r="AQ3" s="367"/>
      <c r="AR3" s="538"/>
      <c r="AS3" s="381" t="s">
        <v>327</v>
      </c>
      <c r="AT3" s="367"/>
      <c r="AU3" s="367"/>
      <c r="AV3" s="367"/>
      <c r="AW3" s="367"/>
      <c r="AX3" s="367"/>
      <c r="AY3" s="367"/>
      <c r="AZ3" s="367"/>
      <c r="BA3" s="367"/>
      <c r="BB3" s="368"/>
    </row>
    <row r="4" spans="1:54" ht="15.75" customHeight="1">
      <c r="A4" s="550"/>
      <c r="B4" s="551"/>
      <c r="C4" s="551"/>
      <c r="D4" s="552"/>
      <c r="E4" s="553"/>
      <c r="F4" s="551"/>
      <c r="G4" s="551"/>
      <c r="H4" s="551"/>
      <c r="I4" s="551"/>
      <c r="J4" s="551"/>
      <c r="K4" s="551"/>
      <c r="L4" s="551"/>
      <c r="M4" s="551"/>
      <c r="N4" s="551"/>
      <c r="O4" s="551"/>
      <c r="P4" s="551"/>
      <c r="Q4" s="551"/>
      <c r="R4" s="551"/>
      <c r="S4" s="551"/>
      <c r="T4" s="551"/>
      <c r="U4" s="551"/>
      <c r="V4" s="551"/>
      <c r="W4" s="551"/>
      <c r="X4" s="551"/>
      <c r="Y4" s="551"/>
      <c r="Z4" s="551"/>
      <c r="AA4" s="551"/>
      <c r="AB4" s="456" t="s">
        <v>323</v>
      </c>
      <c r="AC4" s="457"/>
      <c r="AD4" s="457"/>
      <c r="AE4" s="535"/>
      <c r="AF4" s="456"/>
      <c r="AG4" s="457"/>
      <c r="AH4" s="457"/>
      <c r="AI4" s="536"/>
      <c r="AJ4" s="381"/>
      <c r="AK4" s="367"/>
      <c r="AL4" s="367"/>
      <c r="AM4" s="367"/>
      <c r="AN4" s="367"/>
      <c r="AO4" s="367"/>
      <c r="AP4" s="367"/>
      <c r="AQ4" s="367"/>
      <c r="AR4" s="538"/>
      <c r="AS4" s="381"/>
      <c r="AT4" s="367"/>
      <c r="AU4" s="367"/>
      <c r="AV4" s="367"/>
      <c r="AW4" s="367"/>
      <c r="AX4" s="367"/>
      <c r="AY4" s="367"/>
      <c r="AZ4" s="367"/>
      <c r="BA4" s="367"/>
      <c r="BB4" s="368"/>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303</v>
      </c>
      <c r="B6" s="417"/>
      <c r="C6" s="417"/>
      <c r="D6" s="417"/>
      <c r="E6" s="417"/>
      <c r="F6" s="417"/>
      <c r="G6" s="417"/>
      <c r="H6" s="417"/>
      <c r="I6" s="418"/>
      <c r="J6" s="416" t="s">
        <v>303</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303</v>
      </c>
      <c r="AQ6" s="420"/>
      <c r="AR6" s="420"/>
      <c r="AS6" s="420"/>
      <c r="AT6" s="420"/>
      <c r="AU6" s="420"/>
      <c r="AV6" s="420"/>
      <c r="AW6" s="420"/>
      <c r="AX6" s="420"/>
      <c r="AY6" s="420"/>
      <c r="AZ6" s="420"/>
      <c r="BA6" s="420"/>
      <c r="BB6" s="421"/>
    </row>
    <row r="7" spans="1:54" ht="10.5" customHeight="1">
      <c r="A7" s="413" t="s">
        <v>172</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DIEZMO, MARIVIC MORIT</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9319909323</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7">
        <f ca="1">'UNIFIED INTAKE'!G12</f>
        <v>37</v>
      </c>
      <c r="AI12" s="367"/>
      <c r="AJ12" s="538"/>
      <c r="AK12" s="381" t="str">
        <f>IF('UNIFIED INTAKE'!R10=0,"",'UNIFIED INTAKE'!R10)</f>
        <v xml:space="preserve">FEMALE </v>
      </c>
      <c r="AL12" s="367"/>
      <c r="AM12" s="367"/>
      <c r="AN12" s="351" t="s">
        <v>173</v>
      </c>
      <c r="AO12" s="352"/>
      <c r="AP12" s="352"/>
      <c r="AQ12" s="352"/>
      <c r="AR12" s="353"/>
      <c r="AS12" s="348" t="s">
        <v>175</v>
      </c>
      <c r="AT12" s="348"/>
      <c r="AU12" s="348"/>
      <c r="AV12" s="348"/>
      <c r="AW12" s="361"/>
      <c r="AX12" s="363" t="s">
        <v>174</v>
      </c>
      <c r="AY12" s="348"/>
      <c r="AZ12" s="348"/>
      <c r="BA12" s="348"/>
      <c r="BB12" s="364"/>
    </row>
    <row r="13" spans="1:54" ht="15" customHeight="1">
      <c r="A13" s="433" t="str">
        <f>IF('UNIFIED INTAKE'!D10=0,"",'UNIFIED INTAKE'!D10)</f>
        <v>DIEZMO, MARIVIC MORIT</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7"/>
      <c r="AI13" s="367"/>
      <c r="AJ13" s="538"/>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176</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31674</v>
      </c>
      <c r="B15" s="453"/>
      <c r="C15" s="454"/>
      <c r="D15" s="433" t="str">
        <f>IF('UNIFIED INTAKE'!M12=0,"",'UNIFIED INTAKE'!M12)</f>
        <v>CAPALONGA CAM NORTE</v>
      </c>
      <c r="E15" s="434"/>
      <c r="F15" s="434"/>
      <c r="G15" s="434"/>
      <c r="H15" s="434"/>
      <c r="I15" s="434"/>
      <c r="J15" s="434"/>
      <c r="K15" s="434"/>
      <c r="L15" s="434"/>
      <c r="M15" s="434"/>
      <c r="N15" s="455"/>
      <c r="O15" s="456"/>
      <c r="P15" s="457"/>
      <c r="Q15" s="366" t="s">
        <v>157</v>
      </c>
      <c r="R15" s="366"/>
      <c r="S15" s="366"/>
      <c r="T15" s="34"/>
      <c r="U15" s="345" t="s">
        <v>177</v>
      </c>
      <c r="V15" s="345"/>
      <c r="W15" s="345"/>
      <c r="X15" s="345"/>
      <c r="Y15" s="345"/>
      <c r="Z15" s="345"/>
      <c r="AA15" s="344"/>
      <c r="AB15" s="344"/>
      <c r="AC15" s="345" t="s">
        <v>158</v>
      </c>
      <c r="AD15" s="345"/>
      <c r="AE15" s="345"/>
      <c r="AF15" s="34"/>
      <c r="AG15" s="39" t="s">
        <v>178</v>
      </c>
      <c r="AH15" s="39"/>
      <c r="AI15" s="34"/>
      <c r="AJ15" s="39"/>
      <c r="AK15" s="34"/>
      <c r="AL15" s="34"/>
      <c r="AM15" s="344"/>
      <c r="AN15" s="344"/>
      <c r="AO15" s="345" t="s">
        <v>179</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180</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CATABAGUANGAN CAPALONGA CAMARINES NORTE</v>
      </c>
      <c r="B17" s="386"/>
      <c r="C17" s="386"/>
      <c r="D17" s="386"/>
      <c r="E17" s="386"/>
      <c r="F17" s="386"/>
      <c r="G17" s="386"/>
      <c r="H17" s="386"/>
      <c r="I17" s="386"/>
      <c r="J17" s="386"/>
      <c r="K17" s="386"/>
      <c r="L17" s="386"/>
      <c r="M17" s="387"/>
      <c r="N17" s="385" t="str">
        <f>IF('UNIFIED INTAKE'!E16=0,"",'UNIFIED INTAKE'!E16)</f>
        <v>CATABAGUANGAN CAPALONGA CAMARINES NORTE</v>
      </c>
      <c r="O17" s="386"/>
      <c r="P17" s="386"/>
      <c r="Q17" s="386"/>
      <c r="R17" s="386"/>
      <c r="S17" s="386"/>
      <c r="T17" s="386"/>
      <c r="U17" s="386"/>
      <c r="V17" s="386"/>
      <c r="W17" s="386"/>
      <c r="X17" s="386"/>
      <c r="Y17" s="386"/>
      <c r="Z17" s="386"/>
      <c r="AA17" s="386"/>
      <c r="AB17" s="386"/>
      <c r="AC17" s="386"/>
      <c r="AD17" s="386"/>
      <c r="AE17" s="387"/>
      <c r="AF17" s="372" t="s">
        <v>181</v>
      </c>
      <c r="AG17" s="372"/>
      <c r="AH17" s="372"/>
      <c r="AI17" s="372" t="s">
        <v>182</v>
      </c>
      <c r="AJ17" s="372"/>
      <c r="AK17" s="372"/>
      <c r="AL17" s="372"/>
      <c r="AM17" s="338" t="s">
        <v>183</v>
      </c>
      <c r="AN17" s="338"/>
      <c r="AO17" s="338"/>
      <c r="AP17" s="338"/>
      <c r="AQ17" s="31"/>
      <c r="AR17" s="372" t="s">
        <v>184</v>
      </c>
      <c r="AS17" s="372"/>
      <c r="AT17" s="372"/>
      <c r="AU17" s="338" t="s">
        <v>185</v>
      </c>
      <c r="AV17" s="338"/>
      <c r="AW17" s="338"/>
      <c r="AX17" s="338"/>
      <c r="AY17" s="338" t="s">
        <v>186</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t="s">
        <v>324</v>
      </c>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187</v>
      </c>
      <c r="B19" s="372"/>
      <c r="C19" s="373" t="s">
        <v>13</v>
      </c>
      <c r="D19" s="373"/>
      <c r="E19" s="373"/>
      <c r="F19" s="373"/>
      <c r="G19" s="373"/>
      <c r="H19" s="369" t="s">
        <v>188</v>
      </c>
      <c r="I19" s="370"/>
      <c r="J19" s="370"/>
      <c r="K19" s="370"/>
      <c r="L19" s="370"/>
      <c r="M19" s="370"/>
      <c r="N19" s="370"/>
      <c r="O19" s="370"/>
      <c r="P19" s="370"/>
      <c r="Q19" s="370"/>
      <c r="R19" s="370"/>
      <c r="S19" s="370"/>
      <c r="T19" s="370"/>
      <c r="U19" s="393"/>
      <c r="V19" s="373" t="s">
        <v>42</v>
      </c>
      <c r="W19" s="373"/>
      <c r="X19" s="373"/>
      <c r="Y19" s="373"/>
      <c r="Z19" s="373"/>
      <c r="AA19" s="373"/>
      <c r="AB19" s="373"/>
      <c r="AC19" s="369" t="s">
        <v>190</v>
      </c>
      <c r="AD19" s="370"/>
      <c r="AE19" s="370"/>
      <c r="AF19" s="370"/>
      <c r="AG19" s="370"/>
      <c r="AH19" s="370"/>
      <c r="AI19" s="370"/>
      <c r="AJ19" s="370"/>
      <c r="AK19" s="370"/>
      <c r="AL19" s="370"/>
      <c r="AM19" s="370"/>
      <c r="AN19" s="370"/>
      <c r="AO19" s="371"/>
      <c r="AP19" s="469" t="s">
        <v>189</v>
      </c>
      <c r="AQ19" s="352"/>
      <c r="AR19" s="352"/>
      <c r="AS19" s="352"/>
      <c r="AT19" s="352"/>
      <c r="AU19" s="352"/>
      <c r="AV19" s="352"/>
      <c r="AW19" s="352"/>
      <c r="AX19" s="352"/>
      <c r="AY19" s="352"/>
      <c r="AZ19" s="352"/>
      <c r="BA19" s="352"/>
      <c r="BB19" s="353"/>
    </row>
    <row r="20" spans="1:84">
      <c r="A20" s="374" t="s">
        <v>322</v>
      </c>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5"/>
      <c r="AD20" s="546"/>
      <c r="AE20" s="546"/>
      <c r="AF20" s="546"/>
      <c r="AG20" s="546"/>
      <c r="AH20" s="546"/>
      <c r="AI20" s="546"/>
      <c r="AJ20" s="546"/>
      <c r="AK20" s="546"/>
      <c r="AL20" s="546"/>
      <c r="AM20" s="546"/>
      <c r="AN20" s="546"/>
      <c r="AO20" s="547"/>
      <c r="AP20" s="381"/>
      <c r="AQ20" s="367"/>
      <c r="AR20" s="367"/>
      <c r="AS20" s="367"/>
      <c r="AT20" s="367"/>
      <c r="AU20" s="367"/>
      <c r="AV20" s="367"/>
      <c r="AW20" s="367"/>
      <c r="AX20" s="367"/>
      <c r="AY20" s="367"/>
      <c r="AZ20" s="367"/>
      <c r="BA20" s="367"/>
      <c r="BB20" s="368"/>
    </row>
    <row r="21" spans="1:84" ht="11.25" customHeight="1">
      <c r="A21" s="382" t="s">
        <v>191</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192</v>
      </c>
      <c r="B22" s="353"/>
      <c r="C22" s="351" t="s">
        <v>194</v>
      </c>
      <c r="D22" s="352"/>
      <c r="E22" s="353"/>
      <c r="F22" s="351" t="s">
        <v>155</v>
      </c>
      <c r="G22" s="352"/>
      <c r="H22" s="352"/>
      <c r="I22" s="352"/>
      <c r="J22" s="353"/>
      <c r="K22" s="351" t="s">
        <v>195</v>
      </c>
      <c r="L22" s="352"/>
      <c r="M22" s="352"/>
      <c r="N22" s="352"/>
      <c r="O22" s="352"/>
      <c r="P22" s="352"/>
      <c r="Q22" s="353"/>
      <c r="R22" s="351" t="s">
        <v>196</v>
      </c>
      <c r="S22" s="352"/>
      <c r="T22" s="352"/>
      <c r="U22" s="353"/>
      <c r="V22" s="564" t="s">
        <v>154</v>
      </c>
      <c r="W22" s="565"/>
      <c r="X22" s="565"/>
      <c r="Y22" s="565"/>
      <c r="Z22" s="565"/>
      <c r="AA22" s="566"/>
      <c r="AB22" s="564" t="s">
        <v>197</v>
      </c>
      <c r="AC22" s="565"/>
      <c r="AD22" s="565"/>
      <c r="AE22" s="565"/>
      <c r="AF22" s="566"/>
      <c r="AG22" s="564" t="s">
        <v>198</v>
      </c>
      <c r="AH22" s="565"/>
      <c r="AI22" s="565"/>
      <c r="AJ22" s="565"/>
      <c r="AK22" s="565"/>
      <c r="AL22" s="566"/>
      <c r="AM22" s="564" t="s">
        <v>193</v>
      </c>
      <c r="AN22" s="565"/>
      <c r="AO22" s="565"/>
      <c r="AP22" s="565"/>
      <c r="AQ22" s="565"/>
      <c r="AR22" s="565"/>
      <c r="AS22" s="566"/>
      <c r="AT22" s="372" t="s">
        <v>159</v>
      </c>
      <c r="AU22" s="372"/>
      <c r="AV22" s="372"/>
      <c r="AW22" s="372"/>
      <c r="AX22" s="372"/>
      <c r="AY22" s="372"/>
      <c r="AZ22" s="372"/>
      <c r="BA22" s="372"/>
      <c r="BB22" s="372"/>
    </row>
    <row r="23" spans="1:84" s="36" customFormat="1" ht="48.75" customHeight="1">
      <c r="A23" s="555"/>
      <c r="B23" s="557"/>
      <c r="C23" s="555"/>
      <c r="D23" s="556"/>
      <c r="E23" s="557"/>
      <c r="F23" s="555"/>
      <c r="G23" s="556"/>
      <c r="H23" s="556"/>
      <c r="I23" s="556"/>
      <c r="J23" s="557"/>
      <c r="K23" s="555"/>
      <c r="L23" s="556"/>
      <c r="M23" s="556"/>
      <c r="N23" s="556"/>
      <c r="O23" s="556"/>
      <c r="P23" s="556"/>
      <c r="Q23" s="557"/>
      <c r="R23" s="555"/>
      <c r="S23" s="556"/>
      <c r="T23" s="556"/>
      <c r="U23" s="557"/>
      <c r="V23" s="567"/>
      <c r="W23" s="568"/>
      <c r="X23" s="568"/>
      <c r="Y23" s="568"/>
      <c r="Z23" s="568"/>
      <c r="AA23" s="569"/>
      <c r="AB23" s="567"/>
      <c r="AC23" s="568"/>
      <c r="AD23" s="568"/>
      <c r="AE23" s="568"/>
      <c r="AF23" s="569"/>
      <c r="AG23" s="567"/>
      <c r="AH23" s="568"/>
      <c r="AI23" s="568"/>
      <c r="AJ23" s="568"/>
      <c r="AK23" s="568"/>
      <c r="AL23" s="569"/>
      <c r="AM23" s="567"/>
      <c r="AN23" s="568"/>
      <c r="AO23" s="568"/>
      <c r="AP23" s="568"/>
      <c r="AQ23" s="568"/>
      <c r="AR23" s="568"/>
      <c r="AS23" s="569"/>
      <c r="AT23" s="562" t="s">
        <v>199</v>
      </c>
      <c r="AU23" s="563"/>
      <c r="AV23" s="563"/>
      <c r="AW23" s="563"/>
      <c r="AX23" s="563"/>
      <c r="AY23" s="563"/>
      <c r="AZ23" s="563"/>
      <c r="BA23" s="563"/>
      <c r="BB23" s="56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4" t="str">
        <f>IF('UNIFIED INTAKE'!A31=0,"",'UNIFIED INTAKE'!A31)</f>
        <v>CALDIT, RAINIER</v>
      </c>
      <c r="B26" s="395"/>
      <c r="C26" s="395"/>
      <c r="D26" s="395"/>
      <c r="E26" s="395"/>
      <c r="F26" s="395"/>
      <c r="G26" s="395"/>
      <c r="H26" s="395"/>
      <c r="I26" s="395"/>
      <c r="J26" s="396"/>
      <c r="K26" s="397"/>
      <c r="L26" s="398"/>
      <c r="M26" s="398"/>
      <c r="N26" s="399"/>
      <c r="O26" s="397" t="str">
        <f>IF('UNIFIED INTAKE'!K31=0,"",'UNIFIED INTAKE'!K31)</f>
        <v>CLP</v>
      </c>
      <c r="P26" s="398"/>
      <c r="Q26" s="398"/>
      <c r="R26" s="398"/>
      <c r="S26" s="399"/>
      <c r="T26" s="397" t="str">
        <f>IF('UNIFIED INTAKE'!L31=0,"",'UNIFIED INTAKE'!L31)</f>
        <v>PARTNER</v>
      </c>
      <c r="U26" s="398"/>
      <c r="V26" s="398"/>
      <c r="W26" s="398"/>
      <c r="X26" s="398"/>
      <c r="Y26" s="398"/>
      <c r="Z26" s="398"/>
      <c r="AA26" s="399"/>
      <c r="AB26" s="397" t="str">
        <f>IF('UNIFIED INTAKE'!M31=0,"",'UNIFIED INTAKE'!M31)</f>
        <v>HS GRAD</v>
      </c>
      <c r="AC26" s="398"/>
      <c r="AD26" s="398"/>
      <c r="AE26" s="398"/>
      <c r="AF26" s="398"/>
      <c r="AG26" s="398"/>
      <c r="AH26" s="398"/>
      <c r="AI26" s="399"/>
      <c r="AJ26" s="397" t="str">
        <f>IF('UNIFIED INTAKE'!P31=0,"",'UNIFIED INTAKE'!P31)</f>
        <v>ACCEPT LABOR JOBS</v>
      </c>
      <c r="AK26" s="398"/>
      <c r="AL26" s="398"/>
      <c r="AM26" s="398"/>
      <c r="AN26" s="398"/>
      <c r="AO26" s="398"/>
      <c r="AP26" s="398"/>
      <c r="AQ26" s="399"/>
      <c r="AR26" s="517">
        <f>IF('UNIFIED INTAKE'!R31=0,"",'UNIFIED INTAKE'!R31)</f>
        <v>4000</v>
      </c>
      <c r="AS26" s="518"/>
      <c r="AT26" s="518"/>
      <c r="AU26" s="518"/>
      <c r="AV26" s="518"/>
      <c r="AW26" s="518"/>
      <c r="AX26" s="518"/>
      <c r="AY26" s="518"/>
      <c r="AZ26" s="518"/>
      <c r="BA26" s="518"/>
      <c r="BB26" s="519"/>
    </row>
    <row r="27" spans="1:84">
      <c r="A27" s="394" t="str">
        <f>IF('UNIFIED INTAKE'!A32=0,"",'UNIFIED INTAKE'!A32)</f>
        <v/>
      </c>
      <c r="B27" s="395"/>
      <c r="C27" s="395"/>
      <c r="D27" s="395"/>
      <c r="E27" s="395"/>
      <c r="F27" s="395"/>
      <c r="G27" s="395"/>
      <c r="H27" s="395"/>
      <c r="I27" s="395"/>
      <c r="J27" s="396"/>
      <c r="K27" s="397"/>
      <c r="L27" s="398"/>
      <c r="M27" s="398"/>
      <c r="N27" s="399"/>
      <c r="O27" s="397" t="str">
        <f>IF('UNIFIED INTAKE'!K32=0,"",'UNIFIED INTAKE'!K32)</f>
        <v/>
      </c>
      <c r="P27" s="398"/>
      <c r="Q27" s="398"/>
      <c r="R27" s="398"/>
      <c r="S27" s="399"/>
      <c r="T27" s="397" t="str">
        <f>IF('UNIFIED INTAKE'!L32=0,"",'UNIFIED INTAKE'!L32)</f>
        <v/>
      </c>
      <c r="U27" s="398"/>
      <c r="V27" s="398"/>
      <c r="W27" s="398"/>
      <c r="X27" s="398"/>
      <c r="Y27" s="398"/>
      <c r="Z27" s="398"/>
      <c r="AA27" s="399"/>
      <c r="AB27" s="397" t="str">
        <f>IF('UNIFIED INTAKE'!M32=0,"",'UNIFIED INTAKE'!M32)</f>
        <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58" t="s">
        <v>200</v>
      </c>
      <c r="B36" s="349"/>
      <c r="C36" s="349"/>
      <c r="D36" s="349"/>
      <c r="E36" s="349"/>
      <c r="F36" s="349"/>
      <c r="G36" s="349"/>
      <c r="H36" s="349"/>
      <c r="I36" s="543" t="s">
        <v>22</v>
      </c>
      <c r="J36" s="543"/>
      <c r="K36" s="543"/>
      <c r="L36" s="543"/>
      <c r="M36" s="543"/>
      <c r="N36" s="543"/>
      <c r="O36" s="543"/>
      <c r="P36" s="543"/>
      <c r="Q36" s="543"/>
      <c r="R36" s="543"/>
      <c r="S36" s="549"/>
      <c r="T36" s="559" t="s">
        <v>202</v>
      </c>
      <c r="U36" s="560"/>
      <c r="V36" s="560"/>
      <c r="W36" s="560"/>
      <c r="X36" s="560"/>
      <c r="Y36" s="560"/>
      <c r="Z36" s="560"/>
      <c r="AA36" s="560"/>
      <c r="AB36" s="348"/>
      <c r="AC36" s="364"/>
      <c r="AD36" s="561" t="s">
        <v>126</v>
      </c>
      <c r="AE36" s="561"/>
      <c r="AF36" s="561"/>
      <c r="AG36" s="561"/>
      <c r="AH36" s="561"/>
      <c r="AI36" s="561"/>
      <c r="AJ36" s="561"/>
      <c r="AK36" s="561"/>
      <c r="AL36" s="561"/>
      <c r="AM36" s="561"/>
      <c r="AN36" s="561"/>
      <c r="AO36" s="561" t="s">
        <v>201</v>
      </c>
      <c r="AP36" s="561"/>
      <c r="AQ36" s="561"/>
      <c r="AR36" s="561"/>
      <c r="AS36" s="561"/>
      <c r="AT36" s="561"/>
      <c r="AU36" s="561"/>
      <c r="AV36" s="561"/>
      <c r="AW36" s="561"/>
      <c r="AX36" s="561"/>
      <c r="AY36" s="561"/>
      <c r="AZ36" s="561"/>
      <c r="BA36" s="561"/>
      <c r="BB36" s="561"/>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583">
        <v>1</v>
      </c>
      <c r="U37" s="584"/>
      <c r="V37" s="584"/>
      <c r="W37" s="584"/>
      <c r="X37" s="584"/>
      <c r="Y37" s="584"/>
      <c r="Z37" s="584"/>
      <c r="AA37" s="584"/>
      <c r="AB37" s="584"/>
      <c r="AC37" s="585"/>
      <c r="AD37" s="523">
        <f>'UNIFIED INTAKE'!P45</f>
        <v>5000</v>
      </c>
      <c r="AE37" s="523"/>
      <c r="AF37" s="523"/>
      <c r="AG37" s="523"/>
      <c r="AH37" s="523"/>
      <c r="AI37" s="523"/>
      <c r="AJ37" s="523"/>
      <c r="AK37" s="523"/>
      <c r="AL37" s="523"/>
      <c r="AM37" s="523"/>
      <c r="AN37" s="523"/>
      <c r="AO37" s="524">
        <f>AD37/T37</f>
        <v>5000</v>
      </c>
      <c r="AP37" s="525"/>
      <c r="AQ37" s="525"/>
      <c r="AR37" s="525"/>
      <c r="AS37" s="525"/>
      <c r="AT37" s="525"/>
      <c r="AU37" s="525"/>
      <c r="AV37" s="525"/>
      <c r="AW37" s="525"/>
      <c r="AX37" s="525"/>
      <c r="AY37" s="525"/>
      <c r="AZ37" s="525"/>
      <c r="BA37" s="525"/>
      <c r="BB37" s="525"/>
    </row>
    <row r="38" spans="1:54" ht="13.5" customHeight="1">
      <c r="A38" s="521" t="str">
        <f>IF('UNIFIED INTAKE'!A45=0,"",'UNIFIED INTAKE'!A45)</f>
        <v>FS FROM RELATIVES</v>
      </c>
      <c r="B38" s="522"/>
      <c r="C38" s="522"/>
      <c r="D38" s="522"/>
      <c r="E38" s="522"/>
      <c r="F38" s="522"/>
      <c r="G38" s="522"/>
      <c r="H38" s="522"/>
      <c r="I38" s="520">
        <f>IF('UNIFIED INTAKE'!I45=0,"",'UNIFIED INTAKE'!I45)</f>
        <v>1000</v>
      </c>
      <c r="J38" s="520"/>
      <c r="K38" s="520"/>
      <c r="L38" s="520"/>
      <c r="M38" s="520"/>
      <c r="N38" s="520"/>
      <c r="O38" s="520"/>
      <c r="P38" s="520"/>
      <c r="Q38" s="520"/>
      <c r="R38" s="520"/>
      <c r="S38" s="520"/>
      <c r="T38" s="583"/>
      <c r="U38" s="584"/>
      <c r="V38" s="584"/>
      <c r="W38" s="584"/>
      <c r="X38" s="584"/>
      <c r="Y38" s="584"/>
      <c r="Z38" s="584"/>
      <c r="AA38" s="584"/>
      <c r="AB38" s="584"/>
      <c r="AC38" s="585"/>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86"/>
      <c r="U39" s="587"/>
      <c r="V39" s="587"/>
      <c r="W39" s="587"/>
      <c r="X39" s="587"/>
      <c r="Y39" s="587"/>
      <c r="Z39" s="587"/>
      <c r="AA39" s="587"/>
      <c r="AB39" s="587"/>
      <c r="AC39" s="588"/>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203</v>
      </c>
      <c r="B40" s="348"/>
      <c r="C40" s="348"/>
      <c r="D40" s="348"/>
      <c r="E40" s="348"/>
      <c r="F40" s="348"/>
      <c r="G40" s="348"/>
      <c r="H40" s="348"/>
      <c r="I40" s="349"/>
      <c r="J40" s="349"/>
      <c r="K40" s="349"/>
      <c r="L40" s="349"/>
      <c r="M40" s="349"/>
      <c r="N40" s="349"/>
      <c r="O40" s="349"/>
      <c r="P40" s="349"/>
      <c r="Q40" s="349"/>
      <c r="R40" s="581"/>
      <c r="S40" s="581"/>
      <c r="T40" s="581"/>
      <c r="U40" s="581"/>
      <c r="V40" s="581"/>
      <c r="W40" s="581"/>
      <c r="X40" s="581"/>
      <c r="Y40" s="581"/>
      <c r="Z40" s="581"/>
      <c r="AA40" s="581"/>
      <c r="AB40" s="581"/>
      <c r="AC40" s="582"/>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204</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0">
        <f>IF('UNIFIED INTAKE'!D50="",'UNIFIED INTAKE'!D50)</f>
        <v>0</v>
      </c>
      <c r="D42" s="570"/>
      <c r="E42" s="570"/>
      <c r="F42" s="570"/>
      <c r="G42" s="571"/>
      <c r="H42" s="355"/>
      <c r="I42" s="355"/>
      <c r="J42" s="337" t="s">
        <v>149</v>
      </c>
      <c r="K42" s="337"/>
      <c r="L42" s="337"/>
      <c r="M42" s="337"/>
      <c r="N42" s="337"/>
      <c r="O42" s="337"/>
      <c r="P42" s="589">
        <f>'UNIFIED INTAKE'!K50</f>
        <v>300</v>
      </c>
      <c r="Q42" s="589"/>
      <c r="R42" s="589"/>
      <c r="S42" s="589"/>
      <c r="T42" s="589"/>
      <c r="U42" s="589"/>
      <c r="V42" s="589"/>
      <c r="W42" s="590"/>
      <c r="X42" s="22"/>
      <c r="Y42" s="7" t="s">
        <v>144</v>
      </c>
      <c r="Z42" s="20"/>
      <c r="AA42" s="20"/>
      <c r="AB42" s="20"/>
      <c r="AC42" s="20"/>
      <c r="AD42" s="355"/>
      <c r="AE42" s="355"/>
      <c r="AF42" s="4"/>
      <c r="AG42" s="591">
        <f>'UNIFIED INTAKE'!I56</f>
        <v>0</v>
      </c>
      <c r="AH42" s="591"/>
      <c r="AI42" s="591"/>
      <c r="AJ42" s="591"/>
      <c r="AK42" s="591"/>
      <c r="AL42" s="591"/>
      <c r="AM42" s="592"/>
      <c r="AN42" s="22"/>
      <c r="AO42" s="6" t="s">
        <v>131</v>
      </c>
      <c r="AP42" s="33"/>
      <c r="AQ42" s="33"/>
      <c r="AR42" s="33"/>
      <c r="AS42" s="33"/>
      <c r="AT42" s="33"/>
      <c r="AU42" s="355"/>
      <c r="AV42" s="355"/>
      <c r="AW42" s="593"/>
      <c r="AX42" s="593"/>
      <c r="AY42" s="593"/>
      <c r="AZ42" s="593"/>
      <c r="BA42" s="593"/>
      <c r="BB42" s="594"/>
    </row>
    <row r="43" spans="1:54" ht="12.95" customHeight="1">
      <c r="A43" s="32"/>
      <c r="B43" s="33"/>
      <c r="C43" s="570">
        <f>'UNIFIED INTAKE'!D51</f>
        <v>0</v>
      </c>
      <c r="D43" s="570"/>
      <c r="E43" s="570"/>
      <c r="F43" s="570"/>
      <c r="G43" s="571"/>
      <c r="H43" s="355"/>
      <c r="I43" s="355"/>
      <c r="J43" s="21" t="s">
        <v>150</v>
      </c>
      <c r="K43" s="20"/>
      <c r="L43" s="20"/>
      <c r="M43" s="20"/>
      <c r="N43" s="20"/>
      <c r="O43" s="20"/>
      <c r="P43" s="589">
        <f>'UNIFIED INTAKE'!K51</f>
        <v>0</v>
      </c>
      <c r="Q43" s="589"/>
      <c r="R43" s="589"/>
      <c r="S43" s="589"/>
      <c r="T43" s="589"/>
      <c r="U43" s="589"/>
      <c r="V43" s="589"/>
      <c r="W43" s="590"/>
      <c r="X43" s="22"/>
      <c r="Y43" s="21" t="s">
        <v>205</v>
      </c>
      <c r="Z43" s="20"/>
      <c r="AA43" s="20"/>
      <c r="AB43" s="20"/>
      <c r="AC43" s="20"/>
      <c r="AD43" s="20"/>
      <c r="AE43" s="20"/>
      <c r="AF43" s="20"/>
      <c r="AG43" s="591">
        <f>'UNIFIED INTAKE'!I57</f>
        <v>0</v>
      </c>
      <c r="AH43" s="591"/>
      <c r="AI43" s="591"/>
      <c r="AJ43" s="591"/>
      <c r="AK43" s="591"/>
      <c r="AL43" s="591"/>
      <c r="AM43" s="592"/>
      <c r="AN43" s="22"/>
      <c r="AO43" s="41" t="s">
        <v>141</v>
      </c>
      <c r="AP43" s="33"/>
      <c r="AQ43" s="33"/>
      <c r="AR43" s="33"/>
      <c r="AS43" s="33"/>
      <c r="AT43" s="33"/>
      <c r="AU43" s="355"/>
      <c r="AV43" s="355"/>
      <c r="AW43" s="593" t="str">
        <f>IF('UNIFIED INTAKE'!K51="","",'UNIFIED INTAKE'!K51)</f>
        <v/>
      </c>
      <c r="AX43" s="593"/>
      <c r="AY43" s="593"/>
      <c r="AZ43" s="593"/>
      <c r="BA43" s="593"/>
      <c r="BB43" s="594"/>
    </row>
    <row r="44" spans="1:54" ht="12.95" customHeight="1">
      <c r="A44" s="32"/>
      <c r="B44" s="33"/>
      <c r="C44" s="570">
        <f>'UNIFIED INTAKE'!D52</f>
        <v>0</v>
      </c>
      <c r="D44" s="570"/>
      <c r="E44" s="570"/>
      <c r="F44" s="570"/>
      <c r="G44" s="571"/>
      <c r="H44" s="355"/>
      <c r="I44" s="355"/>
      <c r="J44" s="21" t="s">
        <v>169</v>
      </c>
      <c r="K44" s="20"/>
      <c r="L44" s="20"/>
      <c r="M44" s="20"/>
      <c r="N44" s="20"/>
      <c r="O44" s="20"/>
      <c r="P44" s="589">
        <f>'UNIFIED INTAKE'!K52</f>
        <v>0</v>
      </c>
      <c r="Q44" s="589"/>
      <c r="R44" s="589"/>
      <c r="S44" s="589"/>
      <c r="T44" s="589"/>
      <c r="U44" s="589"/>
      <c r="V44" s="589"/>
      <c r="W44" s="590"/>
      <c r="X44" s="22"/>
      <c r="Y44" s="21" t="s">
        <v>146</v>
      </c>
      <c r="Z44" s="20"/>
      <c r="AA44" s="20"/>
      <c r="AB44" s="20"/>
      <c r="AC44" s="20"/>
      <c r="AD44" s="20"/>
      <c r="AE44" s="20"/>
      <c r="AF44" s="20"/>
      <c r="AG44" s="591">
        <f>'UNIFIED INTAKE'!I58</f>
        <v>0</v>
      </c>
      <c r="AH44" s="591"/>
      <c r="AI44" s="591"/>
      <c r="AJ44" s="591"/>
      <c r="AK44" s="591"/>
      <c r="AL44" s="591"/>
      <c r="AM44" s="592"/>
      <c r="AN44" s="22"/>
      <c r="AO44" s="6" t="s">
        <v>139</v>
      </c>
      <c r="AP44" s="33"/>
      <c r="AQ44" s="33"/>
      <c r="AR44" s="33"/>
      <c r="AS44" s="33"/>
      <c r="AT44" s="33"/>
      <c r="AU44" s="33"/>
      <c r="AV44" s="33"/>
      <c r="AW44" s="593" t="str">
        <f>IF('UNIFIED INTAKE'!K52="","",'UNIFIED INTAKE'!K52)</f>
        <v/>
      </c>
      <c r="AX44" s="593"/>
      <c r="AY44" s="593"/>
      <c r="AZ44" s="593"/>
      <c r="BA44" s="593"/>
      <c r="BB44" s="594"/>
    </row>
    <row r="45" spans="1:54" ht="12.95" customHeight="1">
      <c r="A45" s="32"/>
      <c r="B45" s="33"/>
      <c r="C45" s="570">
        <f>'UNIFIED INTAKE'!D53</f>
        <v>0</v>
      </c>
      <c r="D45" s="570"/>
      <c r="E45" s="570"/>
      <c r="F45" s="570"/>
      <c r="G45" s="571"/>
      <c r="H45" s="30"/>
      <c r="I45" s="30"/>
      <c r="J45" s="21" t="s">
        <v>160</v>
      </c>
      <c r="K45" s="20"/>
      <c r="L45" s="20"/>
      <c r="M45" s="20"/>
      <c r="N45" s="20"/>
      <c r="O45" s="20"/>
      <c r="P45" s="589">
        <f>'UNIFIED INTAKE'!K53</f>
        <v>0</v>
      </c>
      <c r="Q45" s="589"/>
      <c r="R45" s="589"/>
      <c r="S45" s="589"/>
      <c r="T45" s="589"/>
      <c r="U45" s="589"/>
      <c r="V45" s="589"/>
      <c r="W45" s="590"/>
      <c r="X45" s="4"/>
      <c r="Y45" s="21" t="s">
        <v>206</v>
      </c>
      <c r="Z45" s="20"/>
      <c r="AA45" s="20"/>
      <c r="AB45" s="20"/>
      <c r="AC45" s="20"/>
      <c r="AD45" s="20"/>
      <c r="AE45" s="20"/>
      <c r="AF45" s="20"/>
      <c r="AG45" s="591">
        <f>'UNIFIED INTAKE'!I59</f>
        <v>0</v>
      </c>
      <c r="AH45" s="591"/>
      <c r="AI45" s="591"/>
      <c r="AJ45" s="591"/>
      <c r="AK45" s="591"/>
      <c r="AL45" s="591"/>
      <c r="AM45" s="592"/>
      <c r="AN45" s="4"/>
      <c r="AO45" s="6" t="s">
        <v>160</v>
      </c>
      <c r="AP45" s="33"/>
      <c r="AQ45" s="33"/>
      <c r="AR45" s="33"/>
      <c r="AS45" s="33"/>
      <c r="AT45" s="33"/>
      <c r="AU45" s="33"/>
      <c r="AV45" s="33"/>
      <c r="AW45" s="593" t="str">
        <f>IF('UNIFIED INTAKE'!K53="","",'UNIFIED INTAKE'!K53)</f>
        <v/>
      </c>
      <c r="AX45" s="593"/>
      <c r="AY45" s="593"/>
      <c r="AZ45" s="593"/>
      <c r="BA45" s="593"/>
      <c r="BB45" s="594"/>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t="str">
        <f>IF('UNIFIED INTAKE'!Q52="","",'UNIFIED INTAKE'!Q52)</f>
        <v>C/O BROTHER</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160</v>
      </c>
      <c r="Z48" s="372"/>
      <c r="AA48" s="372"/>
      <c r="AB48" s="372"/>
      <c r="AC48" s="372"/>
      <c r="AD48" s="372"/>
      <c r="AE48" s="372"/>
      <c r="AF48" s="372"/>
      <c r="AG48" s="372"/>
      <c r="AH48" s="372"/>
      <c r="AI48" s="372"/>
      <c r="AJ48" s="372"/>
      <c r="AK48" s="372" t="s">
        <v>207</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C/O FUNDING AGENCIE</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5000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208</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t="s">
        <v>328</v>
      </c>
      <c r="B52" s="462"/>
      <c r="C52" s="462"/>
      <c r="D52" s="462"/>
      <c r="E52" s="462"/>
      <c r="F52" s="462"/>
      <c r="G52" s="462"/>
      <c r="H52" s="462"/>
      <c r="I52" s="462"/>
      <c r="J52" s="462"/>
      <c r="K52" s="462"/>
      <c r="L52" s="462"/>
      <c r="M52" s="462"/>
      <c r="N52" s="462"/>
      <c r="O52" s="462"/>
      <c r="P52" s="462"/>
      <c r="Q52" s="462"/>
      <c r="R52" s="462"/>
      <c r="S52" s="462"/>
      <c r="T52" s="462"/>
      <c r="U52" s="462"/>
      <c r="V52" s="462"/>
      <c r="W52" s="465"/>
      <c r="X52" s="461" t="str">
        <f>+A52</f>
        <v>PRESUMPTIVE TB:URTI</v>
      </c>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t="s">
        <v>303</v>
      </c>
      <c r="B54" s="462"/>
      <c r="C54" s="462"/>
      <c r="D54" s="462"/>
      <c r="E54" s="462"/>
      <c r="F54" s="462"/>
      <c r="G54" s="462"/>
      <c r="H54" s="462"/>
      <c r="I54" s="462"/>
      <c r="J54" s="462"/>
      <c r="K54" s="462"/>
      <c r="L54" s="462"/>
      <c r="M54" s="462"/>
      <c r="N54" s="462"/>
      <c r="O54" s="462"/>
      <c r="P54" s="462"/>
      <c r="Q54" s="462"/>
      <c r="R54" s="462"/>
      <c r="S54" s="462"/>
      <c r="T54" s="462"/>
      <c r="U54" s="462"/>
      <c r="V54" s="462"/>
      <c r="W54" s="465"/>
      <c r="X54" s="461" t="s">
        <v>303</v>
      </c>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t="s">
        <v>325</v>
      </c>
      <c r="B56" s="467"/>
      <c r="C56" s="467"/>
      <c r="D56" s="467"/>
      <c r="E56" s="467"/>
      <c r="F56" s="467"/>
      <c r="G56" s="467"/>
      <c r="H56" s="467"/>
      <c r="I56" s="467"/>
      <c r="J56" s="467"/>
      <c r="K56" s="467"/>
      <c r="L56" s="467"/>
      <c r="M56" s="467"/>
      <c r="N56" s="467"/>
      <c r="O56" s="467"/>
      <c r="P56" s="467"/>
      <c r="Q56" s="467"/>
      <c r="R56" s="467"/>
      <c r="S56" s="467"/>
      <c r="T56" s="467"/>
      <c r="U56" s="467"/>
      <c r="V56" s="467"/>
      <c r="W56" s="467"/>
      <c r="X56" s="466" t="s">
        <v>303</v>
      </c>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5" t="s">
        <v>61</v>
      </c>
      <c r="B57" s="596"/>
      <c r="C57" s="596"/>
      <c r="D57" s="596"/>
      <c r="E57" s="596"/>
      <c r="F57" s="596"/>
      <c r="G57" s="596"/>
      <c r="H57" s="596"/>
      <c r="I57" s="596"/>
      <c r="J57" s="596"/>
      <c r="K57" s="596"/>
      <c r="L57" s="596"/>
      <c r="M57" s="596"/>
      <c r="N57" s="596"/>
      <c r="O57" s="596"/>
      <c r="P57" s="596"/>
      <c r="Q57" s="596"/>
      <c r="R57" s="596"/>
      <c r="S57" s="596"/>
      <c r="T57" s="596"/>
      <c r="U57" s="596"/>
      <c r="V57" s="596"/>
      <c r="W57" s="596"/>
      <c r="X57" s="596"/>
      <c r="Y57" s="596"/>
      <c r="Z57" s="596"/>
      <c r="AA57" s="596"/>
      <c r="AB57" s="596"/>
      <c r="AC57" s="596"/>
      <c r="AD57" s="596"/>
      <c r="AE57" s="596"/>
      <c r="AF57" s="596"/>
      <c r="AG57" s="596"/>
      <c r="AH57" s="596"/>
      <c r="AI57" s="596"/>
      <c r="AJ57" s="596"/>
      <c r="AK57" s="596"/>
      <c r="AL57" s="596"/>
      <c r="AM57" s="596"/>
      <c r="AN57" s="596"/>
      <c r="AO57" s="596"/>
      <c r="AP57" s="596"/>
      <c r="AQ57" s="596"/>
      <c r="AR57" s="596"/>
      <c r="AS57" s="596"/>
      <c r="AT57" s="596"/>
      <c r="AU57" s="596"/>
      <c r="AV57" s="596"/>
      <c r="AW57" s="596"/>
      <c r="AX57" s="596"/>
      <c r="AY57" s="596"/>
      <c r="AZ57" s="596"/>
      <c r="BA57" s="596"/>
      <c r="BB57" s="597"/>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2" t="str">
        <f>'UNIFIED INTAKE'!A74</f>
        <v>PATIENT IS IN NEED OF MEDICAL ASSISTANCE FOR HER PERITONEAL DIALYSIS BILL AS SHE WAS DIAGNOSED WITH CHRONIC KIDNEY DISEASE STAGE V SECONDARY TO CHRONIC GLUMERULONEPHRITIS  IN UREMIA; ANEMIA SEVERE CORRECTED LAST JANUARY 15, 2024.  SHE'S HAVING A REGULAR MEDICATION SUCH AS PERITONEAL DIALYSIS, 3X A DAY.  SHE USED TO BE AN OFW BUT SINCE SHE WAS DIAGNOSED WITH ILLNESS SHE WENT HOME AND BEEN TREATING SINCE THEN.  HER SPOUSE ACCEPTS LABOR JOBS BUT ON AN IRREGULAR BASIS.  HER RELATIVES HAVE EXTENDED FINANCIAL SUPPORT HOWEVER, THEY TOO HAVE FAMILIES OF THEIR OWN TO SUPPORT TOO.  ASSESSED AND CLASSIFIED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6" t="s">
        <v>326</v>
      </c>
      <c r="Y116" s="577"/>
      <c r="Z116" s="577"/>
      <c r="AA116" s="577"/>
      <c r="AB116" s="577"/>
      <c r="AC116" s="577"/>
      <c r="AD116" s="577"/>
      <c r="AE116" s="577"/>
      <c r="AF116" s="577"/>
      <c r="AG116" s="577"/>
      <c r="AH116" s="577"/>
      <c r="AI116" s="577"/>
      <c r="AJ116" s="577"/>
      <c r="AK116" s="577"/>
      <c r="AL116" s="577"/>
      <c r="AM116" s="577"/>
      <c r="AN116" s="577"/>
      <c r="AO116" s="577"/>
      <c r="AP116" s="577"/>
      <c r="AQ116" s="577"/>
      <c r="AR116" s="577"/>
      <c r="AS116" s="577"/>
      <c r="AT116" s="577"/>
      <c r="AU116" s="577"/>
      <c r="AV116" s="577"/>
      <c r="AW116" s="577"/>
      <c r="AX116" s="577"/>
      <c r="AY116" s="577"/>
      <c r="AZ116" s="577"/>
      <c r="BA116" s="577"/>
      <c r="BB116" s="578"/>
    </row>
    <row r="117" spans="1:54">
      <c r="A117" s="573"/>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3"/>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79"/>
    </row>
    <row r="118" spans="1:54">
      <c r="A118" s="573"/>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3"/>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79"/>
    </row>
    <row r="119" spans="1:54">
      <c r="A119" s="573"/>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3"/>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79"/>
    </row>
    <row r="120" spans="1:54" ht="129.75" customHeight="1">
      <c r="A120" s="574"/>
      <c r="B120" s="575"/>
      <c r="C120" s="575"/>
      <c r="D120" s="575"/>
      <c r="E120" s="575"/>
      <c r="F120" s="575"/>
      <c r="G120" s="575"/>
      <c r="H120" s="575"/>
      <c r="I120" s="575"/>
      <c r="J120" s="575"/>
      <c r="K120" s="575"/>
      <c r="L120" s="575"/>
      <c r="M120" s="575"/>
      <c r="N120" s="575"/>
      <c r="O120" s="575"/>
      <c r="P120" s="575"/>
      <c r="Q120" s="575"/>
      <c r="R120" s="575"/>
      <c r="S120" s="575"/>
      <c r="T120" s="575"/>
      <c r="U120" s="575"/>
      <c r="V120" s="575"/>
      <c r="W120" s="575"/>
      <c r="X120" s="574"/>
      <c r="Y120" s="575"/>
      <c r="Z120" s="575"/>
      <c r="AA120" s="575"/>
      <c r="AB120" s="575"/>
      <c r="AC120" s="575"/>
      <c r="AD120" s="575"/>
      <c r="AE120" s="575"/>
      <c r="AF120" s="575"/>
      <c r="AG120" s="575"/>
      <c r="AH120" s="575"/>
      <c r="AI120" s="575"/>
      <c r="AJ120" s="575"/>
      <c r="AK120" s="575"/>
      <c r="AL120" s="575"/>
      <c r="AM120" s="575"/>
      <c r="AN120" s="575"/>
      <c r="AO120" s="575"/>
      <c r="AP120" s="575"/>
      <c r="AQ120" s="575"/>
      <c r="AR120" s="575"/>
      <c r="AS120" s="575"/>
      <c r="AT120" s="575"/>
      <c r="AU120" s="575"/>
      <c r="AV120" s="575"/>
      <c r="AW120" s="575"/>
      <c r="AX120" s="575"/>
      <c r="AY120" s="575"/>
      <c r="AZ120" s="575"/>
      <c r="BA120" s="575"/>
      <c r="BB120" s="58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209</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34" zoomScale="85" zoomScaleNormal="100" zoomScaleSheetLayoutView="85" workbookViewId="0">
      <selection activeCell="D20" sqref="D20:E2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5" t="s">
        <v>214</v>
      </c>
      <c r="B1" s="635"/>
      <c r="C1" s="635"/>
      <c r="D1" s="635"/>
      <c r="E1" s="635"/>
      <c r="F1" s="635"/>
      <c r="G1" s="635"/>
      <c r="H1" s="635"/>
      <c r="I1" s="635"/>
      <c r="J1" s="635"/>
      <c r="K1" s="635"/>
      <c r="L1" s="635"/>
      <c r="M1" s="635"/>
      <c r="N1" s="635"/>
    </row>
    <row r="2" spans="1:14" ht="18.75">
      <c r="B2" s="45" t="s">
        <v>215</v>
      </c>
      <c r="C2" s="636">
        <f>IF('UNIFIED INTAKE'!Q3=0,"",'UNIFIED INTAKE'!Q3)</f>
        <v>186733</v>
      </c>
      <c r="D2" s="637"/>
      <c r="E2" s="637"/>
      <c r="M2" s="45" t="s">
        <v>29</v>
      </c>
      <c r="N2" s="46">
        <f>'UNIFIED INTAKE'!F5</f>
        <v>45461</v>
      </c>
    </row>
    <row r="3" spans="1:14" ht="18.75">
      <c r="B3" s="45" t="s">
        <v>216</v>
      </c>
      <c r="C3" s="638">
        <f>'UNIFIED INTAKE'!D3</f>
        <v>0</v>
      </c>
      <c r="D3" s="638"/>
      <c r="E3" s="638"/>
      <c r="M3" s="45" t="s">
        <v>217</v>
      </c>
      <c r="N3" s="47">
        <f>'UNIFIED INTAKE'!R5</f>
        <v>0.36527777777777798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7" t="str">
        <f>IF('UNIFIED INTAKE'!D10=0,"",'UNIFIED INTAKE'!D10)</f>
        <v>DIEZMO, MARIVIC MORIT</v>
      </c>
      <c r="D6" s="627"/>
      <c r="E6" s="627"/>
      <c r="F6" s="627"/>
      <c r="G6" s="627"/>
      <c r="H6" s="627"/>
      <c r="I6" s="627"/>
      <c r="J6" s="627"/>
      <c r="K6" s="627"/>
      <c r="L6" s="627"/>
      <c r="M6" s="51" t="s">
        <v>219</v>
      </c>
      <c r="N6" s="136" t="str">
        <f>IF('UNIFIED INTAKE'!R10=0,"",'UNIFIED INTAKE'!R10)</f>
        <v xml:space="preserve">FEMALE </v>
      </c>
    </row>
    <row r="7" spans="1:14" ht="18.75">
      <c r="A7" s="49" t="s">
        <v>220</v>
      </c>
      <c r="B7" s="49"/>
      <c r="C7" s="627" t="str">
        <f>'UNIFIED INTAKE'!E14</f>
        <v>CATABAGUANGAN CAPALONGA CAMARINES NORTE</v>
      </c>
      <c r="D7" s="627"/>
      <c r="E7" s="627"/>
      <c r="F7" s="627"/>
      <c r="G7" s="627"/>
      <c r="H7" s="627"/>
      <c r="I7" s="627"/>
      <c r="J7" s="627"/>
      <c r="K7" s="627"/>
      <c r="L7" s="627"/>
      <c r="M7" s="627"/>
      <c r="N7" s="627"/>
    </row>
    <row r="8" spans="1:14" ht="18.75">
      <c r="A8" s="49" t="s">
        <v>221</v>
      </c>
      <c r="B8" s="49"/>
      <c r="C8" s="135" t="s">
        <v>332</v>
      </c>
      <c r="D8" s="52"/>
      <c r="E8" s="51" t="s">
        <v>222</v>
      </c>
      <c r="F8" s="639">
        <f ca="1">'UNIFIED INTAKE'!G12</f>
        <v>37</v>
      </c>
      <c r="G8" s="639"/>
      <c r="H8" s="639"/>
      <c r="I8" s="639"/>
      <c r="J8" s="640" t="s">
        <v>223</v>
      </c>
      <c r="K8" s="640"/>
      <c r="L8" s="640"/>
      <c r="M8" s="641" t="str">
        <f>IF('UNIFIED INTAKE'!D19=0,"",'UNIFIED INTAKE'!D19)</f>
        <v xml:space="preserve">ROMAN CATHOLIC </v>
      </c>
      <c r="N8" s="641"/>
    </row>
    <row r="9" spans="1:14" ht="18.75">
      <c r="A9" s="49" t="s">
        <v>224</v>
      </c>
      <c r="B9" s="49"/>
      <c r="C9" s="631">
        <f>'UNIFIED INTAKE'!A12</f>
        <v>31674</v>
      </c>
      <c r="D9" s="631"/>
      <c r="E9" s="631"/>
      <c r="F9" s="631"/>
      <c r="G9" s="631"/>
      <c r="H9" s="631"/>
      <c r="I9" s="632" t="s">
        <v>225</v>
      </c>
      <c r="J9" s="632"/>
      <c r="K9" s="633" t="str">
        <f>IF('UNIFIED INTAKE'!M12="","",'UNIFIED INTAKE'!M12)</f>
        <v>CAPALONGA CAM NORTE</v>
      </c>
      <c r="L9" s="633"/>
      <c r="M9" s="633"/>
      <c r="N9" s="633"/>
    </row>
    <row r="10" spans="1:14" ht="18.75">
      <c r="A10" s="49" t="s">
        <v>226</v>
      </c>
      <c r="B10" s="49"/>
      <c r="C10" s="49"/>
      <c r="D10" s="627" t="s">
        <v>335</v>
      </c>
      <c r="E10" s="627"/>
      <c r="F10" s="627"/>
      <c r="G10" s="627"/>
      <c r="H10" s="627"/>
      <c r="I10" s="627"/>
      <c r="J10" s="627"/>
      <c r="K10" s="627"/>
      <c r="L10" s="627"/>
      <c r="M10" s="627"/>
      <c r="N10" s="627"/>
    </row>
    <row r="11" spans="1:14" ht="18.75">
      <c r="A11" s="49" t="s">
        <v>227</v>
      </c>
      <c r="B11" s="49"/>
      <c r="C11" s="627" t="s">
        <v>303</v>
      </c>
      <c r="D11" s="627"/>
      <c r="E11" s="627"/>
      <c r="F11" s="627"/>
      <c r="G11" s="627"/>
      <c r="H11" s="627"/>
      <c r="I11" s="627"/>
      <c r="J11" s="53" t="s">
        <v>228</v>
      </c>
      <c r="K11" s="634">
        <f>'UNIFIED INTAKE'!P24</f>
        <v>0</v>
      </c>
      <c r="L11" s="634"/>
      <c r="M11" s="634"/>
      <c r="N11" s="634"/>
    </row>
    <row r="12" spans="1:14" ht="18.75">
      <c r="A12" s="49" t="s">
        <v>229</v>
      </c>
      <c r="B12" s="49"/>
      <c r="C12" s="627" t="s">
        <v>303</v>
      </c>
      <c r="D12" s="627"/>
      <c r="E12" s="627"/>
      <c r="F12" s="627"/>
      <c r="G12" s="627"/>
      <c r="H12" s="627"/>
      <c r="I12" s="627"/>
      <c r="J12" s="627"/>
      <c r="K12" s="627"/>
      <c r="L12" s="627"/>
      <c r="M12" s="627"/>
      <c r="N12" s="627"/>
    </row>
    <row r="13" spans="1:14" ht="6.75" customHeight="1">
      <c r="A13" s="49"/>
      <c r="B13" s="49"/>
      <c r="C13" s="49"/>
      <c r="D13" s="624"/>
      <c r="E13" s="624"/>
      <c r="F13" s="50"/>
      <c r="G13" s="50"/>
      <c r="H13" s="49"/>
      <c r="I13" s="49"/>
      <c r="J13" s="49"/>
      <c r="K13" s="49"/>
      <c r="L13" s="49"/>
      <c r="M13" s="49"/>
      <c r="N13" s="49"/>
    </row>
    <row r="14" spans="1:14" ht="18.75">
      <c r="A14" s="49" t="s">
        <v>230</v>
      </c>
      <c r="B14" s="49"/>
      <c r="C14" s="627" t="s">
        <v>303</v>
      </c>
      <c r="D14" s="627"/>
      <c r="E14" s="627"/>
      <c r="F14" s="627"/>
      <c r="G14" s="627"/>
      <c r="H14" s="627"/>
      <c r="I14" s="627"/>
      <c r="J14" s="627"/>
      <c r="K14" s="627"/>
      <c r="L14" s="627"/>
      <c r="M14" s="627"/>
      <c r="N14" s="627"/>
    </row>
    <row r="15" spans="1:14" ht="18.75">
      <c r="A15" s="49" t="s">
        <v>231</v>
      </c>
      <c r="B15" s="49"/>
      <c r="C15" s="49"/>
      <c r="D15" s="628">
        <v>45306</v>
      </c>
      <c r="E15" s="629"/>
      <c r="F15" s="629"/>
      <c r="G15" s="629"/>
      <c r="H15" s="629"/>
      <c r="I15" s="629"/>
      <c r="J15" s="629"/>
      <c r="K15" s="630" t="s">
        <v>232</v>
      </c>
      <c r="L15" s="630"/>
      <c r="M15" s="630"/>
      <c r="N15" s="54">
        <f>D15</f>
        <v>45306</v>
      </c>
    </row>
    <row r="16" spans="1:14" ht="18.75">
      <c r="A16" s="49" t="s">
        <v>233</v>
      </c>
      <c r="B16" s="49"/>
      <c r="C16" s="49"/>
      <c r="D16" s="627" t="s">
        <v>303</v>
      </c>
      <c r="E16" s="627"/>
      <c r="F16" s="627"/>
      <c r="G16" s="627"/>
      <c r="H16" s="627"/>
      <c r="I16" s="627"/>
      <c r="J16" s="627"/>
      <c r="K16" s="627"/>
      <c r="L16" s="627"/>
      <c r="M16" s="627"/>
      <c r="N16" s="627"/>
    </row>
    <row r="17" spans="1:14" ht="9.75" customHeight="1"/>
    <row r="18" spans="1:14" ht="18.75">
      <c r="A18" s="48" t="s">
        <v>234</v>
      </c>
      <c r="B18" s="49"/>
      <c r="C18" s="49"/>
      <c r="D18" s="624"/>
      <c r="E18" s="624"/>
      <c r="F18" s="50"/>
      <c r="G18" s="50"/>
      <c r="H18" s="49"/>
      <c r="I18" s="49"/>
      <c r="J18" s="49"/>
      <c r="K18" s="49"/>
      <c r="L18" s="49"/>
      <c r="M18" s="49"/>
      <c r="N18" s="49"/>
    </row>
    <row r="19" spans="1:14">
      <c r="A19" s="625" t="s">
        <v>18</v>
      </c>
      <c r="B19" s="625"/>
      <c r="C19" s="55" t="s">
        <v>235</v>
      </c>
      <c r="D19" s="625" t="s">
        <v>236</v>
      </c>
      <c r="E19" s="625"/>
      <c r="F19" s="55" t="s">
        <v>237</v>
      </c>
      <c r="G19" s="625" t="s">
        <v>238</v>
      </c>
      <c r="H19" s="625"/>
      <c r="I19" s="626" t="s">
        <v>226</v>
      </c>
      <c r="J19" s="626"/>
      <c r="K19" s="626"/>
      <c r="L19" s="626"/>
      <c r="M19" s="55" t="s">
        <v>227</v>
      </c>
      <c r="N19" s="55" t="s">
        <v>239</v>
      </c>
    </row>
    <row r="20" spans="1:14">
      <c r="A20" s="617" t="str">
        <f>IF('UNIFIED INTAKE'!A31=0,"",'UNIFIED INTAKE'!A31)</f>
        <v>CALDIT, RAINIER</v>
      </c>
      <c r="B20" s="618"/>
      <c r="C20" s="71" t="str">
        <f>IF('UNIFIED INTAKE'!L31=0,"",'UNIFIED INTAKE'!L31)</f>
        <v>PARTNER</v>
      </c>
      <c r="D20" s="619">
        <v>40</v>
      </c>
      <c r="E20" s="620"/>
      <c r="F20" s="71" t="str">
        <f>IF('UNIFIED INTAKE'!I31=0,"",'UNIFIED INTAKE'!I31)</f>
        <v>M</v>
      </c>
      <c r="G20" s="619" t="str">
        <f>IF('UNIFIED INTAKE'!K31=0,"",'UNIFIED INTAKE'!K31)</f>
        <v>CLP</v>
      </c>
      <c r="H20" s="620"/>
      <c r="I20" s="619" t="str">
        <f>IF('UNIFIED INTAKE'!M31=0,"",'UNIFIED INTAKE'!M31)</f>
        <v>HS GRAD</v>
      </c>
      <c r="J20" s="621"/>
      <c r="K20" s="621"/>
      <c r="L20" s="620"/>
      <c r="M20" s="71" t="str">
        <f>IF('UNIFIED INTAKE'!P31=0,"",'UNIFIED INTAKE'!P31)</f>
        <v>ACCEPT LABOR JOBS</v>
      </c>
      <c r="N20" s="74">
        <f>'UNIFIED INTAKE'!R31</f>
        <v>4000</v>
      </c>
    </row>
    <row r="21" spans="1:14">
      <c r="A21" s="622" t="str">
        <f>IF('UNIFIED INTAKE'!A32=0,"",'UNIFIED INTAKE'!A32)</f>
        <v/>
      </c>
      <c r="B21" s="623"/>
      <c r="C21" s="71" t="str">
        <f>IF('UNIFIED INTAKE'!L32=0,"",'UNIFIED INTAKE'!L32)</f>
        <v/>
      </c>
      <c r="D21" s="619"/>
      <c r="E21" s="620"/>
      <c r="F21" s="71" t="str">
        <f>IF('UNIFIED INTAKE'!I32=0,"",'UNIFIED INTAKE'!I32)</f>
        <v/>
      </c>
      <c r="G21" s="619" t="str">
        <f>IF('UNIFIED INTAKE'!K32=0,"",'UNIFIED INTAKE'!K32)</f>
        <v/>
      </c>
      <c r="H21" s="620"/>
      <c r="I21" s="619" t="str">
        <f>IF('UNIFIED INTAKE'!M32=0,"",'UNIFIED INTAKE'!M32)</f>
        <v/>
      </c>
      <c r="J21" s="621"/>
      <c r="K21" s="621"/>
      <c r="L21" s="620"/>
      <c r="M21" s="71" t="str">
        <f>IF('UNIFIED INTAKE'!P32=0,"",'UNIFIED INTAKE'!P32)</f>
        <v/>
      </c>
      <c r="N21" s="74">
        <f>'UNIFIED INTAKE'!R32</f>
        <v>0</v>
      </c>
    </row>
    <row r="22" spans="1:14">
      <c r="A22" s="617" t="str">
        <f>IF('UNIFIED INTAKE'!A33=0,"",'UNIFIED INTAKE'!A33)</f>
        <v/>
      </c>
      <c r="B22" s="618"/>
      <c r="C22" s="71" t="str">
        <f>IF('UNIFIED INTAKE'!L33=0,"",'UNIFIED INTAKE'!L33)</f>
        <v/>
      </c>
      <c r="D22" s="619"/>
      <c r="E22" s="620"/>
      <c r="F22" s="71" t="str">
        <f>IF('UNIFIED INTAKE'!I33=0,"",'UNIFIED INTAKE'!I33)</f>
        <v/>
      </c>
      <c r="G22" s="619" t="str">
        <f>IF('UNIFIED INTAKE'!K33=0,"",'UNIFIED INTAKE'!K33)</f>
        <v/>
      </c>
      <c r="H22" s="620"/>
      <c r="I22" s="619" t="str">
        <f>IF('UNIFIED INTAKE'!M33=0,"",'UNIFIED INTAKE'!M33)</f>
        <v/>
      </c>
      <c r="J22" s="621"/>
      <c r="K22" s="621"/>
      <c r="L22" s="620"/>
      <c r="M22" s="71" t="str">
        <f>IF('UNIFIED INTAKE'!P33=0,"",'UNIFIED INTAKE'!P33)</f>
        <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15" t="s">
        <v>21</v>
      </c>
      <c r="B31" s="615"/>
      <c r="C31" s="56" t="s">
        <v>22</v>
      </c>
      <c r="D31" s="57"/>
      <c r="E31" s="614" t="s">
        <v>23</v>
      </c>
      <c r="F31" s="614"/>
      <c r="G31" s="614"/>
      <c r="H31" s="614"/>
      <c r="I31" s="614" t="s">
        <v>211</v>
      </c>
      <c r="J31" s="614"/>
      <c r="K31" s="57"/>
      <c r="L31" s="614" t="s">
        <v>24</v>
      </c>
      <c r="M31" s="614"/>
      <c r="N31" s="56" t="s">
        <v>22</v>
      </c>
    </row>
    <row r="32" spans="1:14" ht="15.75">
      <c r="A32" s="25"/>
      <c r="B32" t="s">
        <v>129</v>
      </c>
      <c r="C32" s="72">
        <f>'UNIFIED INTAKE'!D50</f>
        <v>0</v>
      </c>
      <c r="E32" s="25"/>
      <c r="F32" s="616" t="s">
        <v>130</v>
      </c>
      <c r="G32" s="616"/>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2" t="s">
        <v>138</v>
      </c>
      <c r="G34" s="612"/>
      <c r="I34" s="25"/>
      <c r="J34" t="s">
        <v>139</v>
      </c>
      <c r="L34" s="25"/>
      <c r="M34" t="s">
        <v>140</v>
      </c>
      <c r="N34" s="73" t="str">
        <f>'UNIFIED INTAKE'!Q52</f>
        <v>C/O BROTHER</v>
      </c>
    </row>
    <row r="35" spans="1:14" ht="15.75">
      <c r="A35" s="25"/>
      <c r="B35" t="s">
        <v>240</v>
      </c>
      <c r="C35" s="72">
        <f>'UNIFIED INTAKE'!D53</f>
        <v>0</v>
      </c>
      <c r="I35" s="25"/>
      <c r="J35" t="s">
        <v>141</v>
      </c>
      <c r="L35" s="25"/>
      <c r="M35" t="s">
        <v>241</v>
      </c>
      <c r="N35" s="73" t="str">
        <f>'UNIFIED INTAKE'!Q53</f>
        <v>C/O FUNDING AGENCIE</v>
      </c>
    </row>
    <row r="36" spans="1:14" ht="15.75">
      <c r="K36" s="58"/>
      <c r="L36" s="25"/>
      <c r="M36" t="s">
        <v>142</v>
      </c>
      <c r="N36" s="73">
        <f>'UNIFIED INTAKE'!Q54</f>
        <v>0</v>
      </c>
    </row>
    <row r="37" spans="1:14" ht="15.75">
      <c r="A37" s="59" t="s">
        <v>25</v>
      </c>
      <c r="B37" s="57"/>
      <c r="C37" s="56" t="s">
        <v>22</v>
      </c>
      <c r="D37" s="57"/>
      <c r="E37" s="614" t="s">
        <v>26</v>
      </c>
      <c r="F37" s="614"/>
      <c r="G37" s="614"/>
      <c r="H37" s="614"/>
      <c r="I37" s="614" t="s">
        <v>22</v>
      </c>
      <c r="J37" s="614"/>
      <c r="L37" s="25"/>
      <c r="M37" s="60" t="s">
        <v>143</v>
      </c>
      <c r="N37" s="73">
        <f>'UNIFIED INTAKE'!Q55</f>
        <v>0</v>
      </c>
    </row>
    <row r="38" spans="1:14" ht="15.75">
      <c r="A38" s="25"/>
      <c r="B38" t="s">
        <v>129</v>
      </c>
      <c r="C38" s="72">
        <f>'UNIFIED INTAKE'!D56</f>
        <v>0</v>
      </c>
      <c r="E38" s="25"/>
      <c r="F38" s="612" t="s">
        <v>144</v>
      </c>
      <c r="G38" s="612"/>
      <c r="H38" s="612"/>
      <c r="I38" s="613">
        <f>'UNIFIED INTAKE'!I56:L56</f>
        <v>0</v>
      </c>
      <c r="J38" s="613"/>
      <c r="L38" s="25"/>
      <c r="M38" t="s">
        <v>242</v>
      </c>
      <c r="N38" s="73">
        <f>'UNIFIED INTAKE'!Q56</f>
        <v>0</v>
      </c>
    </row>
    <row r="39" spans="1:14" ht="15.75">
      <c r="A39" s="25"/>
      <c r="B39" t="s">
        <v>137</v>
      </c>
      <c r="C39" s="72">
        <f>'UNIFIED INTAKE'!D57</f>
        <v>0</v>
      </c>
      <c r="E39" s="25"/>
      <c r="F39" s="612" t="s">
        <v>145</v>
      </c>
      <c r="G39" s="612"/>
      <c r="H39" s="612"/>
      <c r="I39" s="613">
        <f>'UNIFIED INTAKE'!I57:L57</f>
        <v>0</v>
      </c>
      <c r="J39" s="613"/>
      <c r="L39" s="25"/>
      <c r="M39" t="s">
        <v>149</v>
      </c>
      <c r="N39" s="73">
        <f>'UNIFIED INTAKE'!Q57</f>
        <v>0</v>
      </c>
    </row>
    <row r="40" spans="1:14" ht="15.75">
      <c r="A40" s="25"/>
      <c r="B40" t="s">
        <v>147</v>
      </c>
      <c r="C40" s="72">
        <f>'UNIFIED INTAKE'!D58</f>
        <v>0</v>
      </c>
      <c r="E40" s="25"/>
      <c r="F40" s="612" t="s">
        <v>146</v>
      </c>
      <c r="G40" s="612"/>
      <c r="H40" s="612"/>
      <c r="I40" s="613">
        <f>'UNIFIED INTAKE'!I58:L58</f>
        <v>0</v>
      </c>
      <c r="J40" s="613"/>
      <c r="L40" s="25"/>
      <c r="M40" t="s">
        <v>160</v>
      </c>
      <c r="N40" s="73">
        <f>'UNIFIED INTAKE'!Q58</f>
        <v>0</v>
      </c>
    </row>
    <row r="41" spans="1:14" ht="15.75">
      <c r="A41" s="25"/>
      <c r="B41" s="57" t="s">
        <v>148</v>
      </c>
      <c r="C41" s="72">
        <f>'UNIFIED INTAKE'!D59</f>
        <v>0</v>
      </c>
      <c r="E41" s="25"/>
      <c r="F41" s="612" t="s">
        <v>243</v>
      </c>
      <c r="G41" s="612"/>
      <c r="H41" s="612"/>
      <c r="I41" s="613">
        <f>'UNIFIED INTAKE'!I59:L59</f>
        <v>0</v>
      </c>
      <c r="J41" s="613"/>
      <c r="N41" s="73">
        <f>'UNIFIED INTAKE'!Q59</f>
        <v>0</v>
      </c>
    </row>
    <row r="42" spans="1:14" ht="4.5" customHeight="1">
      <c r="A42" s="25"/>
      <c r="C42" s="68"/>
    </row>
    <row r="43" spans="1:14" ht="15.75">
      <c r="A43" s="609" t="s">
        <v>244</v>
      </c>
      <c r="B43" s="609"/>
      <c r="C43" s="609"/>
      <c r="D43" s="61"/>
      <c r="E43" s="609" t="s">
        <v>22</v>
      </c>
      <c r="F43" s="609"/>
      <c r="G43" s="609"/>
      <c r="H43" s="609"/>
      <c r="I43" s="62"/>
      <c r="J43" s="58" t="s">
        <v>245</v>
      </c>
      <c r="K43" s="58"/>
      <c r="L43" s="609"/>
      <c r="M43" s="609"/>
      <c r="N43" s="58"/>
    </row>
    <row r="44" spans="1:14" ht="15.75">
      <c r="A44" s="610" t="str">
        <f>IF('UNIFIED INTAKE'!A44=0,"",'UNIFIED INTAKE'!A44)</f>
        <v/>
      </c>
      <c r="B44" s="610"/>
      <c r="C44" s="610"/>
      <c r="D44" s="63"/>
      <c r="E44" s="611">
        <f>'UNIFIED INTAKE'!I44</f>
        <v>0</v>
      </c>
      <c r="F44" s="611"/>
      <c r="G44" s="611"/>
      <c r="H44" s="611"/>
      <c r="I44" s="63"/>
      <c r="J44" s="70"/>
      <c r="L44" s="25"/>
      <c r="N44" s="69"/>
    </row>
    <row r="45" spans="1:14" ht="15.75">
      <c r="A45" s="610" t="str">
        <f>IF('UNIFIED INTAKE'!A45=0,"",'UNIFIED INTAKE'!A45)</f>
        <v>FS FROM RELATIVES</v>
      </c>
      <c r="B45" s="610"/>
      <c r="C45" s="610"/>
      <c r="D45" s="63"/>
      <c r="E45" s="611">
        <f>'UNIFIED INTAKE'!I45</f>
        <v>1000</v>
      </c>
      <c r="F45" s="611"/>
      <c r="G45" s="611"/>
      <c r="H45" s="611"/>
      <c r="I45" s="63"/>
      <c r="J45" s="64"/>
      <c r="L45" s="25"/>
      <c r="N45" s="69"/>
    </row>
    <row r="46" spans="1:14" ht="15.75">
      <c r="A46" s="610" t="str">
        <f>IF('UNIFIED INTAKE'!A46=0,"",'UNIFIED INTAKE'!A46)</f>
        <v/>
      </c>
      <c r="B46" s="610"/>
      <c r="C46" s="610"/>
      <c r="D46" s="63"/>
      <c r="E46" s="611">
        <f>'UNIFIED INTAKE'!I46</f>
        <v>0</v>
      </c>
      <c r="F46" s="611"/>
      <c r="G46" s="611"/>
      <c r="H46" s="61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3" t="s">
        <v>251</v>
      </c>
      <c r="B49" s="603"/>
      <c r="C49" s="603"/>
      <c r="D49" s="603"/>
      <c r="E49" s="603"/>
      <c r="F49" s="603"/>
      <c r="G49" s="603"/>
      <c r="H49" s="603"/>
      <c r="I49" s="603"/>
      <c r="J49" s="603"/>
      <c r="K49" s="603"/>
      <c r="L49" s="603"/>
      <c r="M49" s="603"/>
      <c r="N49" s="603"/>
    </row>
    <row r="50" spans="1:14" ht="6" customHeight="1">
      <c r="A50" s="61"/>
      <c r="B50" s="61"/>
      <c r="C50" s="61"/>
      <c r="D50" s="61"/>
      <c r="E50" s="61"/>
      <c r="F50" s="61"/>
      <c r="G50" s="61"/>
      <c r="H50" s="61"/>
      <c r="I50" s="61"/>
      <c r="J50" s="61"/>
      <c r="K50" s="61"/>
      <c r="L50" s="61"/>
      <c r="M50" s="61"/>
      <c r="N50" s="61"/>
    </row>
    <row r="51" spans="1:14" ht="18.75">
      <c r="A51" s="604" t="s">
        <v>247</v>
      </c>
      <c r="B51" s="604"/>
      <c r="C51" s="604"/>
      <c r="D51" s="604"/>
      <c r="E51" s="604"/>
      <c r="F51" s="604"/>
      <c r="G51" s="49"/>
      <c r="H51" s="49"/>
      <c r="I51" s="49"/>
      <c r="J51" s="49"/>
      <c r="K51" s="49"/>
      <c r="L51" s="49"/>
      <c r="M51" s="49"/>
      <c r="N51" s="49"/>
    </row>
    <row r="52" spans="1:14" ht="149.25" customHeight="1">
      <c r="A52" s="605" t="str">
        <f>IF('UNIFIED INTAKE'!A74=0,"",'UNIFIED INTAKE'!A74)</f>
        <v>PATIENT IS IN NEED OF MEDICAL ASSISTANCE FOR HER PERITONEAL DIALYSIS BILL AS SHE WAS DIAGNOSED WITH CHRONIC KIDNEY DISEASE STAGE V SECONDARY TO CHRONIC GLUMERULONEPHRITIS  IN UREMIA; ANEMIA SEVERE CORRECTED LAST JANUARY 15, 2024.  SHE'S HAVING A REGULAR MEDICATION SUCH AS PERITONEAL DIALYSIS, 3X A DAY.  SHE USED TO BE AN OFW BUT SINCE SHE WAS DIAGNOSED WITH ILLNESS SHE WENT HOME AND BEEN TREATING SINCE THEN.  HER SPOUSE ACCEPTS LABOR JOBS BUT ON AN IRREGULAR BASIS.  HER RELATIVES HAVE EXTENDED FINANCIAL SUPPORT HOWEVER, THEY TOO HAVE FAMILIES OF THEIR OWN TO SUPPORT TOO.  ASSESSED AND CLASSIFIED C3</v>
      </c>
      <c r="B52" s="606"/>
      <c r="C52" s="606"/>
      <c r="D52" s="606"/>
      <c r="E52" s="606"/>
      <c r="F52" s="606"/>
      <c r="G52" s="606"/>
      <c r="H52" s="606"/>
      <c r="I52" s="606"/>
      <c r="J52" s="606"/>
      <c r="K52" s="606"/>
      <c r="L52" s="606"/>
      <c r="M52" s="606"/>
      <c r="N52" s="606"/>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07" t="str">
        <f>IF('UNIFIED INTAKE'!G6=0,"",'UNIFIED INTAKE'!G6)</f>
        <v>DIEZMO, MARIVIC MORIT</v>
      </c>
      <c r="B55" s="607"/>
      <c r="C55" s="607"/>
      <c r="D55" s="607"/>
      <c r="E55" s="607"/>
      <c r="F55" s="607" t="str">
        <f>IF('UNIFIED INTAKE'!Q6=0,"",'UNIFIED INTAKE'!Q6)</f>
        <v>PATIENT</v>
      </c>
      <c r="G55" s="607"/>
      <c r="H55" s="607"/>
      <c r="I55" s="607"/>
      <c r="J55" s="607"/>
      <c r="K55" s="608">
        <f>IF('UNIFIED INTAKE'!Q7=0,"",'UNIFIED INTAKE'!Q7)</f>
        <v>9319909323</v>
      </c>
      <c r="L55" s="608"/>
      <c r="M55" s="608"/>
      <c r="N55" s="608"/>
    </row>
    <row r="56" spans="1:14" ht="4.5" customHeight="1">
      <c r="A56" s="49"/>
      <c r="B56" s="49"/>
      <c r="C56" s="49"/>
      <c r="D56" s="49"/>
      <c r="E56" s="49"/>
      <c r="F56" s="49"/>
      <c r="G56" s="49"/>
      <c r="H56" s="49"/>
      <c r="I56" s="49"/>
      <c r="J56" s="49"/>
      <c r="K56" s="49"/>
      <c r="L56" s="49"/>
      <c r="M56" s="49"/>
      <c r="N56" s="49"/>
    </row>
    <row r="57" spans="1:14" ht="18.75">
      <c r="A57" s="598" t="s">
        <v>249</v>
      </c>
      <c r="B57" s="59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9" t="str">
        <f>'UNIFIED INTAKE'!D87</f>
        <v>JANA LUISA E. ARRIOLA, RSW</v>
      </c>
      <c r="B59" s="599"/>
      <c r="C59" s="599"/>
      <c r="D59" s="599"/>
      <c r="E59" s="599"/>
      <c r="F59" s="49"/>
      <c r="G59" s="49"/>
      <c r="H59" s="49"/>
      <c r="I59" s="49"/>
      <c r="J59" s="67"/>
      <c r="K59" s="600"/>
      <c r="L59" s="600"/>
      <c r="M59" s="600"/>
      <c r="N59" s="600"/>
    </row>
    <row r="60" spans="1:14" ht="18.75">
      <c r="A60" s="601" t="s">
        <v>250</v>
      </c>
      <c r="B60" s="601"/>
      <c r="C60" s="601"/>
      <c r="D60" s="601"/>
      <c r="E60" s="601"/>
      <c r="F60" s="49"/>
      <c r="G60" s="49"/>
      <c r="H60" s="49"/>
      <c r="I60" s="49"/>
      <c r="J60" s="49"/>
      <c r="K60" s="602"/>
      <c r="L60" s="602"/>
      <c r="M60" s="602"/>
      <c r="N60" s="60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2024-06-18T00:48:19Z</cp:lastPrinted>
  <dcterms:created xsi:type="dcterms:W3CDTF">2021-01-18T06:35:54Z</dcterms:created>
  <dcterms:modified xsi:type="dcterms:W3CDTF">2024-06-18T00:52:57Z</dcterms:modified>
</cp:coreProperties>
</file>