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<sst xmlns="http://schemas.openxmlformats.org/spreadsheetml/2006/main" count="464" uniqueCount="364">
  <si>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</si>
  <si>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</si>
  <si>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</si>
  <si>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</si>
  <si>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</si>
  <si>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</si>
  <si>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</si>
  <si>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</si>
  <si>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</si>
  <si>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</si>
  <si>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</si>
  <si>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</si>
  <si>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</si>
  <si>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</si>
  <si>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</si>
  <si>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</si>
  <si>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</si>
  <si>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</si>
  <si>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</si>
  <si>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</si>
  <si>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</si>
  <si>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</si>
  <si>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</si>
  <si>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</si>
  <si>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</si>
  <si>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</si>
  <si>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</si>
  <si>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</si>
  <si>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</si>
  <si>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</si>
  <si>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</si>
  <si>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</si>
  <si>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</si>
  <si>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</si>
  <si>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</si>
  <si>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</si>
  <si>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</si>
  <si>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</si>
  <si>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</si>
  <si>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</si>
  <si>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</si>
  <si>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</si>
  <si>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</si>
  <si>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</si>
  <si>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</si>
  <si>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</si>
  <si>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</si>
  <si>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</si>
  <si>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</si>
  <si>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</si>
  <si>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</si>
  <si>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</si>
  <si>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</si>
  <si>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</si>
  <si>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</si>
  <si>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</si>
  <si>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</si>
  <si>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</si>
  <si>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</si>
  <si>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</si>
  <si>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</si>
  <si>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</si>
  <si>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</si>
  <si>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</si>
  <si>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</si>
  <si>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</si>
  <si>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</si>
  <si>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</si>
  <si>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</si>
  <si>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</si>
  <si>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</si>
  <si>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</si>
  <si>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</si>
  <si>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</si>
  <si>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</si>
  <si>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</si>
  <si>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</si>
  <si>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</si>
  <si>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</si>
  <si>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</si>
  <si>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</si>
  <si>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</si>
  <si>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</si>
  <si>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</si>
  <si>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</si>
  <si>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</si>
  <si>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</si>
  <si>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</si>
  <si>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</si>
  <si>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</si>
  <si>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</si>
  <si>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</si>
  <si>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</si>
  <si>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</si>
  <si>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</si>
  <si>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</si>
  <si>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</si>
  <si>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</si>
  <si>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</si>
  <si>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</si>
  <si>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</si>
  <si>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</si>
  <si>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</si>
  <si>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</si>
  <si>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</si>
  <si>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</si>
  <si>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</si>
  <si>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</si>
  <si>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</si>
  <si>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</si>
  <si>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</si>
  <si>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</si>
  <si>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</si>
  <si>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</si>
  <si>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</si>
  <si>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</si>
  <si>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</si>
  <si>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</si>
  <si>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</si>
  <si>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</si>
  <si>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</si>
  <si>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</si>
  <si>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</si>
  <si>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</si>
  <si>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</si>
  <si>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</si>
  <si>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</si>
  <si>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</si>
  <si>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</si>
  <si>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</si>
  <si>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</si>
  <si>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</si>
  <si>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</si>
  <si>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</si>
  <si>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</si>
  <si>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</si>
  <si>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</si>
  <si>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</si>
  <si>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</si>
  <si>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</si>
  <si>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</si>
  <si>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</si>
  <si>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</si>
  <si>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</si>
  <si>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</si>
  <si>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</si>
  <si>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</si>
  <si>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</si>
  <si>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</si>
  <si>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</si>
  <si>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</si>
  <si>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</si>
  <si>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</si>
  <si>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</si>
  <si>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</si>
  <si>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</si>
  <si>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</si>
  <si>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</si>
  <si>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</si>
  <si>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</si>
  <si>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</si>
  <si>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</si>
  <si>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</si>
  <si>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</si>
  <si>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</si>
  <si>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</si>
  <si>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</si>
  <si>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</si>
  <si>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</si>
  <si>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</si>
  <si>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</si>
  <si>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</si>
  <si>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</si>
  <si>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</si>
  <si>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</si>
  <si>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</si>
  <si>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</si>
  <si>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</si>
  <si>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</si>
  <si>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</si>
  <si>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</si>
  <si>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</si>
  <si>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</si>
  <si>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</si>
  <si>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</si>
  <si>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</si>
  <si>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</si>
  <si>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</si>
  <si>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</si>
  <si>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</si>
  <si>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</si>
  <si>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</si>
  <si>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</si>
  <si>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</si>
  <si>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</si>
  <si>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</si>
  <si>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</si>
  <si>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</si>
  <si>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</si>
  <si>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</si>
  <si>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</si>
  <si>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</si>
  <si>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</si>
  <si>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</si>
  <si>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</si>
  <si>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</si>
  <si>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</si>
  <si>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</si>
  <si>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</si>
  <si>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</si>
  <si>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</si>
  <si>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</si>
  <si>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</si>
  <si>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</si>
  <si>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</si>
  <si>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</si>
  <si>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</si>
  <si>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</si>
  <si>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</si>
  <si>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</si>
  <si>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</si>
  <si>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</si>
  <si>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</si>
  <si>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</si>
  <si>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</si>
  <si>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</si>
  <si>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</si>
  <si>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</si>
  <si>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</si>
  <si>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</si>
  <si>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</si>
  <si>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</si>
  <si>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</si>
  <si>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</si>
  <si>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</si>
  <si>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</si>
  <si>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</si>
  <si>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</si>
  <si>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</si>
  <si>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</si>
  <si>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</si>
  <si>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</si>
  <si>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</si>
  <si>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</si>
  <si>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</si>
  <si>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</si>
  <si>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</si>
  <si>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</si>
  <si>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</si>
  <si>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</si>
  <si>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</si>
  <si>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</si>
  <si>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</si>
  <si>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</si>
  <si>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</si>
  <si>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</si>
  <si>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</si>
  <si>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</si>
  <si>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</si>
  <si>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</si>
  <si>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</si>
  <si>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</si>
  <si>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</si>
  <si>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</si>
  <si>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</si>
  <si>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</si>
  <si>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</si>
  <si>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</si>
  <si>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</si>
  <si>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</si>
  <si>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</si>
  <si>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</si>
  <si>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</si>
  <si>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</si>
  <si>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</si>
  <si>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</si>
  <si>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</si>
  <si>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</si>
  <si>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</si>
  <si>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</si>
  <si>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</si>
  <si>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</si>
  <si>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</si>
  <si>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</si>
  <si>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</si>
  <si>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</si>
  <si>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</si>
  <si>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</si>
  <si>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</si>
  <si>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</si>
  <si>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</si>
  <si>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</si>
  <si>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</si>
  <si>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</si>
  <si>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</si>
  <si>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</si>
  <si>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</si>
  <si>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</si>
  <si>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</si>
  <si>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</si>
  <si>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</si>
  <si>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</si>
  <si>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</si>
  <si>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</si>
  <si>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</si>
  <si>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</si>
  <si>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</si>
  <si>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</si>
  <si>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</si>
  <si>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</si>
  <si>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</si>
  <si>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</si>
  <si>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</si>
  <si>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</si>
  <si>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</si>
  <si>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</si>
  <si>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</si>
  <si>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</si>
  <si>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</si>
  <si>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</si>
  <si>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</si>
  <si>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</si>
  <si>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JONATHAN P. TEOPE, RSW</t>
  </si>
  <si>
    <t>Social Welfare Officer III</t>
  </si>
  <si>
    <t>MARIA JEZEBEL F. DE MESA, RSW, MAEd-GC</t>
  </si>
  <si>
    <t>FLANK PAIN AND THIGH PAIN RIGHT 
HEADACHE</t>
  </si>
  <si>
    <t>MEDS</t>
  </si>
  <si>
    <t>OPD BILL</t>
  </si>
  <si>
    <t>LOWER OMON, RAGAY, CAM.SUR</t>
  </si>
  <si>
    <t>DUEÑAS, MERCEDES RAMIREZ</t>
  </si>
  <si>
    <t>FEMALE</t>
  </si>
  <si>
    <t>RAGAY, CAM.SUR</t>
  </si>
  <si>
    <t>SDA</t>
  </si>
  <si>
    <t>NONE</t>
  </si>
  <si>
    <t>SC PENSION</t>
  </si>
  <si>
    <t>NINPHA R. LUMBAN</t>
  </si>
  <si>
    <t>PATIENT</t>
  </si>
  <si>
    <t>DEEPWELL</t>
  </si>
  <si>
    <t>CCTS</t>
  </si>
  <si>
    <t>FISH NET MAKER</t>
  </si>
  <si>
    <t>FISHERMAN</t>
  </si>
  <si>
    <t>RYAN M. FUENTES</t>
  </si>
  <si>
    <t>CL</t>
  </si>
  <si>
    <t>COLLEGE LEVEL</t>
  </si>
  <si>
    <t>JAMES RYAN FUENTES</t>
  </si>
  <si>
    <t>S</t>
  </si>
  <si>
    <t xml:space="preserve">VOCATIONAL </t>
  </si>
  <si>
    <t>INS</t>
  </si>
  <si>
    <t>KENNETH RYAN  FUENTES</t>
  </si>
  <si>
    <t>GRD11</t>
  </si>
  <si>
    <t>GRD5</t>
  </si>
  <si>
    <t>JANILA JEWEL FUENTES</t>
  </si>
  <si>
    <t>JAMAICA JEWEL FUENTES</t>
  </si>
  <si>
    <t>GRD7</t>
  </si>
  <si>
    <t>RYAN ELAZAR FUENTES</t>
  </si>
  <si>
    <t>GRD2</t>
  </si>
  <si>
    <t>LUIGI FUENTES</t>
  </si>
  <si>
    <t>N/A</t>
  </si>
  <si>
    <t>NIMPHA LUMBAN</t>
  </si>
  <si>
    <t>SON IN LAW</t>
  </si>
  <si>
    <t>DAUGHTER</t>
  </si>
  <si>
    <t>GRANDSON</t>
  </si>
  <si>
    <t>GRANDDAUGHTER</t>
  </si>
  <si>
    <t xml:space="preserve">PATIENT SEEK MEDICAL ASSITSANCE FOR HER PRESCRIBED MEDICINES DUE TO HER FLANK PAIN AND THIGH PAIN RIGHT 
HEADACHE. PATIENT LIVING WITH HER GRANDCHILDREN, SON IN LAW AND DAUGHTER AND THEY ARE 9 IN THE HOUSEHOLD. PATIENT AND FAMILY RELY TO THE INCOME OF HER SON IN LAW WHO WORKS AS FISH NET MAKER WHOSE INCOME IS MEAGER ENOUGH TO THIER DAY TO DAY NEEDS. PATIENT IS A BENEFICIARY OF PANTAWID PAMILYA. ASSISTANEC IS REQUESTED IN THE OFFICE.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</si>
</sst>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checked="Checked"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193263</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45453</v>
      </c>
      <c r="G5" s="146"/>
      <c r="H5" s="146"/>
      <c r="I5" s="146"/>
      <c r="J5" s="146"/>
      <c r="K5" s="146"/>
      <c r="L5" s="147" t="s">
        <v>5</v>
      </c>
      <c r="M5" s="147"/>
      <c r="N5" s="147"/>
      <c r="O5" s="147"/>
      <c r="P5" s="147"/>
      <c r="Q5" s="147"/>
      <c r="R5" s="105">
        <v>0.66458333333333297</v>
      </c>
    </row>
    <row r="6" spans="1:18" ht="15" customHeight="1">
      <c r="A6" s="148" t="s">
        <v>6</v>
      </c>
      <c r="B6" s="149"/>
      <c r="C6" s="149"/>
      <c r="D6" s="149"/>
      <c r="E6" s="149"/>
      <c r="F6" s="149"/>
      <c r="G6" s="150" t="s">
        <v>335</v>
      </c>
      <c r="H6" s="150"/>
      <c r="I6" s="150"/>
      <c r="J6" s="150"/>
      <c r="K6" s="150"/>
      <c r="L6" s="150"/>
      <c r="M6" s="151" t="s">
        <v>7</v>
      </c>
      <c r="N6" s="151"/>
      <c r="O6" s="151"/>
      <c r="P6" s="151"/>
      <c r="Q6" s="152" t="s">
        <v>336</v>
      </c>
      <c r="R6" s="153"/>
    </row>
    <row r="7" spans="1:18" ht="15" customHeight="1">
      <c r="A7" s="148" t="s">
        <v>8</v>
      </c>
      <c r="B7" s="149"/>
      <c r="C7" s="149"/>
      <c r="D7" s="154" t="s">
        <v>328</v>
      </c>
      <c r="E7" s="154"/>
      <c r="F7" s="154"/>
      <c r="G7" s="154"/>
      <c r="H7" s="154"/>
      <c r="I7" s="154"/>
      <c r="J7" s="154"/>
      <c r="K7" s="154"/>
      <c r="L7" s="154"/>
      <c r="M7" s="155" t="s">
        <v>9</v>
      </c>
      <c r="N7" s="155"/>
      <c r="O7" s="155"/>
      <c r="P7" s="155"/>
      <c r="Q7" s="156">
        <v>9519354439</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329</v>
      </c>
      <c r="E10" s="166"/>
      <c r="F10" s="166"/>
      <c r="G10" s="166"/>
      <c r="H10" s="166"/>
      <c r="I10" s="166"/>
      <c r="J10" s="166"/>
      <c r="K10" s="166"/>
      <c r="L10" s="166"/>
      <c r="M10" s="166"/>
      <c r="N10" s="166"/>
      <c r="O10" s="166"/>
      <c r="P10" s="166"/>
      <c r="Q10" s="66"/>
      <c r="R10" s="106" t="s">
        <v>330</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17231</v>
      </c>
      <c r="B12" s="171"/>
      <c r="C12" s="171"/>
      <c r="D12" s="171"/>
      <c r="E12" s="67"/>
      <c r="F12" s="68"/>
      <c r="G12" s="172">
        <v>78</v>
      </c>
      <c r="H12" s="172"/>
      <c r="I12" s="172"/>
      <c r="J12" s="172"/>
      <c r="K12" s="68"/>
      <c r="L12" s="68"/>
      <c r="M12" s="173" t="s">
        <v>331</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LOWER OMON, RAGAY, CAM.SUR</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LOWER OMON, RAGAY, CAM.SUR</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332</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7" t="s">
        <v>34</v>
      </c>
      <c r="M21" s="327"/>
      <c r="N21" s="96"/>
      <c r="O21" s="265"/>
      <c r="P21" s="192" t="s">
        <v>35</v>
      </c>
      <c r="Q21" s="265"/>
      <c r="R21" s="266" t="s">
        <v>36</v>
      </c>
    </row>
    <row r="22" spans="1:28" ht="10.5" customHeight="1">
      <c r="A22" s="167" t="s">
        <v>37</v>
      </c>
      <c r="B22" s="169"/>
      <c r="C22" s="169"/>
      <c r="D22" s="169"/>
      <c r="E22" s="169"/>
      <c r="F22" s="188"/>
      <c r="G22" s="192"/>
      <c r="H22" s="192"/>
      <c r="I22" s="68"/>
      <c r="J22" s="192"/>
      <c r="K22" s="192"/>
      <c r="L22" s="327"/>
      <c r="M22" s="327"/>
      <c r="N22" s="97"/>
      <c r="O22" s="265"/>
      <c r="P22" s="192"/>
      <c r="Q22" s="265"/>
      <c r="R22" s="266"/>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333</v>
      </c>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7" t="s">
        <v>341</v>
      </c>
      <c r="B31" s="198"/>
      <c r="C31" s="198"/>
      <c r="D31" s="198"/>
      <c r="E31" s="198"/>
      <c r="F31" s="198"/>
      <c r="G31" s="198"/>
      <c r="H31" s="199"/>
      <c r="I31" s="200" t="s">
        <v>143</v>
      </c>
      <c r="J31" s="201"/>
      <c r="K31" s="98" t="s">
        <v>342</v>
      </c>
      <c r="L31" s="98" t="s">
        <v>359</v>
      </c>
      <c r="M31" s="200" t="s">
        <v>343</v>
      </c>
      <c r="N31" s="202"/>
      <c r="O31" s="201"/>
      <c r="P31" s="336" t="s">
        <v>339</v>
      </c>
      <c r="Q31" s="337"/>
      <c r="R31" s="115">
        <v>15000</v>
      </c>
      <c r="S31" s="19"/>
      <c r="U31" s="114"/>
      <c r="V31" s="314"/>
      <c r="W31" s="315"/>
      <c r="X31" s="315"/>
      <c r="Y31" s="315"/>
      <c r="Z31" s="316"/>
      <c r="AA31" s="306"/>
      <c r="AB31" s="131"/>
    </row>
    <row r="32" spans="1:28" ht="15.75" customHeight="1">
      <c r="A32" s="197" t="s">
        <v>344</v>
      </c>
      <c r="B32" s="198"/>
      <c r="C32" s="198"/>
      <c r="D32" s="198"/>
      <c r="E32" s="198"/>
      <c r="F32" s="198"/>
      <c r="G32" s="198"/>
      <c r="H32" s="199"/>
      <c r="I32" s="200" t="s">
        <v>143</v>
      </c>
      <c r="J32" s="201"/>
      <c r="K32" s="98" t="s">
        <v>345</v>
      </c>
      <c r="L32" s="98" t="s">
        <v>361</v>
      </c>
      <c r="M32" s="200" t="s">
        <v>346</v>
      </c>
      <c r="N32" s="202"/>
      <c r="O32" s="201"/>
      <c r="P32" s="200" t="s">
        <v>347</v>
      </c>
      <c r="Q32" s="201"/>
      <c r="R32" s="115" t="s">
        <v>333</v>
      </c>
      <c r="S32" s="19"/>
      <c r="U32" s="114"/>
      <c r="V32" s="317"/>
      <c r="W32" s="318"/>
      <c r="X32" s="318"/>
      <c r="Y32" s="318"/>
      <c r="Z32" s="319"/>
      <c r="AA32" s="307"/>
      <c r="AB32" s="131"/>
    </row>
    <row r="33" spans="1:28" ht="15.75" customHeight="1">
      <c r="A33" s="197" t="s">
        <v>348</v>
      </c>
      <c r="B33" s="198"/>
      <c r="C33" s="198"/>
      <c r="D33" s="198"/>
      <c r="E33" s="198"/>
      <c r="F33" s="198"/>
      <c r="G33" s="198"/>
      <c r="H33" s="199"/>
      <c r="I33" s="200" t="s">
        <v>143</v>
      </c>
      <c r="J33" s="201"/>
      <c r="K33" s="98" t="s">
        <v>345</v>
      </c>
      <c r="L33" s="98" t="s">
        <v>361</v>
      </c>
      <c r="M33" s="200" t="s">
        <v>349</v>
      </c>
      <c r="N33" s="202"/>
      <c r="O33" s="201"/>
      <c r="P33" s="200" t="s">
        <v>347</v>
      </c>
      <c r="Q33" s="201"/>
      <c r="R33" s="115" t="s">
        <v>333</v>
      </c>
      <c r="S33" s="138"/>
      <c r="U33" s="114"/>
      <c r="V33" s="282" t="s">
        <v>53</v>
      </c>
      <c r="W33" s="287" t="s">
        <v>54</v>
      </c>
      <c r="X33" s="292" t="s">
        <v>55</v>
      </c>
      <c r="Y33" s="297" t="s">
        <v>56</v>
      </c>
      <c r="Z33" s="300" t="s">
        <v>57</v>
      </c>
      <c r="AA33" s="308" t="str">
        <f>IF(AND(S49&gt;=4298,S49&lt;=5253),"C1",IF(AND(S49&gt;=3344,S49&lt;=4297),"C2",IF(AND(S49&lt;=3343),"C3",IF(AND(S49&gt;=5254,S49&lt;=1000000),"B",""))))</f>
        <v>C3</v>
      </c>
      <c r="AB33" s="131"/>
    </row>
    <row r="34" spans="1:28" ht="15.75" customHeight="1">
      <c r="A34" s="197" t="s">
        <v>352</v>
      </c>
      <c r="B34" s="198"/>
      <c r="C34" s="198"/>
      <c r="D34" s="198"/>
      <c r="E34" s="198"/>
      <c r="F34" s="198"/>
      <c r="G34" s="198"/>
      <c r="H34" s="199"/>
      <c r="I34" s="200" t="s">
        <v>144</v>
      </c>
      <c r="J34" s="201"/>
      <c r="K34" s="98" t="s">
        <v>345</v>
      </c>
      <c r="L34" s="98" t="s">
        <v>362</v>
      </c>
      <c r="M34" s="200" t="s">
        <v>353</v>
      </c>
      <c r="N34" s="202"/>
      <c r="O34" s="201"/>
      <c r="P34" s="200" t="s">
        <v>347</v>
      </c>
      <c r="Q34" s="201"/>
      <c r="R34" s="115" t="s">
        <v>333</v>
      </c>
      <c r="S34" s="139"/>
      <c r="U34" s="114"/>
      <c r="V34" s="283"/>
      <c r="W34" s="288"/>
      <c r="X34" s="293"/>
      <c r="Y34" s="298"/>
      <c r="Z34" s="301"/>
      <c r="AA34" s="309"/>
      <c r="AB34" s="131"/>
    </row>
    <row r="35" spans="1:28" ht="15.75" customHeight="1">
      <c r="A35" s="197" t="s">
        <v>351</v>
      </c>
      <c r="B35" s="198"/>
      <c r="C35" s="198"/>
      <c r="D35" s="198"/>
      <c r="E35" s="198"/>
      <c r="F35" s="198"/>
      <c r="G35" s="198"/>
      <c r="H35" s="199"/>
      <c r="I35" s="200" t="s">
        <v>144</v>
      </c>
      <c r="J35" s="201"/>
      <c r="K35" s="98" t="s">
        <v>345</v>
      </c>
      <c r="L35" s="98" t="s">
        <v>362</v>
      </c>
      <c r="M35" s="200" t="s">
        <v>350</v>
      </c>
      <c r="N35" s="202"/>
      <c r="O35" s="201"/>
      <c r="P35" s="200" t="s">
        <v>347</v>
      </c>
      <c r="Q35" s="201"/>
      <c r="R35" s="115" t="s">
        <v>333</v>
      </c>
      <c r="U35" s="114"/>
      <c r="V35" s="284"/>
      <c r="W35" s="289"/>
      <c r="X35" s="294"/>
      <c r="Y35" s="299"/>
      <c r="Z35" s="302"/>
      <c r="AA35" s="309"/>
      <c r="AB35" s="131"/>
    </row>
    <row r="36" spans="1:28" ht="15.75" customHeight="1">
      <c r="A36" s="197" t="s">
        <v>354</v>
      </c>
      <c r="B36" s="198"/>
      <c r="C36" s="198"/>
      <c r="D36" s="198"/>
      <c r="E36" s="198"/>
      <c r="F36" s="198"/>
      <c r="G36" s="198"/>
      <c r="H36" s="199"/>
      <c r="I36" s="200" t="s">
        <v>143</v>
      </c>
      <c r="J36" s="201"/>
      <c r="K36" s="98" t="s">
        <v>345</v>
      </c>
      <c r="L36" s="98" t="s">
        <v>361</v>
      </c>
      <c r="M36" s="200" t="s">
        <v>355</v>
      </c>
      <c r="N36" s="202"/>
      <c r="O36" s="201"/>
      <c r="P36" s="200" t="s">
        <v>347</v>
      </c>
      <c r="Q36" s="201"/>
      <c r="R36" s="115" t="s">
        <v>333</v>
      </c>
      <c r="U36" s="114"/>
      <c r="V36" s="285" t="s">
        <v>58</v>
      </c>
      <c r="W36" s="290" t="s">
        <v>59</v>
      </c>
      <c r="X36" s="295" t="s">
        <v>60</v>
      </c>
      <c r="Y36" s="295" t="s">
        <v>61</v>
      </c>
      <c r="Z36" s="303" t="s">
        <v>62</v>
      </c>
      <c r="AA36" s="309"/>
      <c r="AB36" s="131"/>
    </row>
    <row r="37" spans="1:28" ht="15.75" customHeight="1">
      <c r="A37" s="197" t="s">
        <v>356</v>
      </c>
      <c r="B37" s="198"/>
      <c r="C37" s="198"/>
      <c r="D37" s="198"/>
      <c r="E37" s="198"/>
      <c r="F37" s="198"/>
      <c r="G37" s="198"/>
      <c r="H37" s="199"/>
      <c r="I37" s="203" t="s">
        <v>143</v>
      </c>
      <c r="J37" s="204"/>
      <c r="K37" s="99" t="s">
        <v>345</v>
      </c>
      <c r="L37" s="100" t="s">
        <v>361</v>
      </c>
      <c r="M37" s="205" t="s">
        <v>357</v>
      </c>
      <c r="N37" s="206"/>
      <c r="O37" s="207"/>
      <c r="P37" s="205" t="s">
        <v>357</v>
      </c>
      <c r="Q37" s="207"/>
      <c r="R37" s="116" t="s">
        <v>357</v>
      </c>
      <c r="U37" s="114"/>
      <c r="V37" s="285"/>
      <c r="W37" s="290"/>
      <c r="X37" s="295"/>
      <c r="Y37" s="295"/>
      <c r="Z37" s="303"/>
      <c r="AA37" s="309"/>
      <c r="AB37" s="131"/>
    </row>
    <row r="38" spans="1:28" ht="15.75" customHeight="1">
      <c r="A38" s="197" t="s">
        <v>358</v>
      </c>
      <c r="B38" s="198"/>
      <c r="C38" s="198"/>
      <c r="D38" s="198"/>
      <c r="E38" s="198"/>
      <c r="F38" s="198"/>
      <c r="G38" s="198"/>
      <c r="H38" s="199"/>
      <c r="I38" s="203" t="s">
        <v>144</v>
      </c>
      <c r="J38" s="204"/>
      <c r="K38" s="99" t="s">
        <v>342</v>
      </c>
      <c r="L38" s="100" t="s">
        <v>360</v>
      </c>
      <c r="M38" s="205"/>
      <c r="N38" s="206"/>
      <c r="O38" s="207"/>
      <c r="P38" s="205"/>
      <c r="Q38" s="207"/>
      <c r="R38" s="116"/>
      <c r="U38" s="114"/>
      <c r="V38" s="286"/>
      <c r="W38" s="291"/>
      <c r="X38" s="296"/>
      <c r="Y38" s="296"/>
      <c r="Z38" s="304"/>
      <c r="AA38" s="30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1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t="s">
        <v>338</v>
      </c>
      <c r="B44" s="209"/>
      <c r="C44" s="209"/>
      <c r="D44" s="209"/>
      <c r="E44" s="209"/>
      <c r="F44" s="209"/>
      <c r="G44" s="209"/>
      <c r="H44" s="81"/>
      <c r="I44" s="210">
        <v>4200</v>
      </c>
      <c r="J44" s="210"/>
      <c r="K44" s="210"/>
      <c r="L44" s="210"/>
      <c r="M44" s="80"/>
      <c r="N44" s="80"/>
      <c r="O44" s="80"/>
      <c r="P44" s="101" t="s">
        <v>65</v>
      </c>
      <c r="Q44" s="101"/>
      <c r="R44" s="123"/>
    </row>
    <row r="45" spans="1:28" ht="14.25" customHeight="1">
      <c r="A45" s="208" t="s">
        <v>334</v>
      </c>
      <c r="B45" s="209"/>
      <c r="C45" s="209"/>
      <c r="D45" s="209"/>
      <c r="E45" s="209"/>
      <c r="F45" s="209"/>
      <c r="G45" s="209"/>
      <c r="H45" s="81"/>
      <c r="I45" s="210">
        <v>1000</v>
      </c>
      <c r="J45" s="210"/>
      <c r="K45" s="210"/>
      <c r="L45" s="210"/>
      <c r="M45" s="80"/>
      <c r="N45" s="80"/>
      <c r="O45" s="80"/>
      <c r="P45" s="211">
        <f>(I44/2)+SUM(I45:L46)+SUM(R31:R42)+P24</f>
        <v>19100</v>
      </c>
      <c r="Q45" s="211"/>
      <c r="R45" s="212"/>
    </row>
    <row r="46" spans="1:28">
      <c r="A46" s="208" t="s">
        <v>340</v>
      </c>
      <c r="B46" s="209"/>
      <c r="C46" s="209"/>
      <c r="D46" s="209"/>
      <c r="E46" s="209"/>
      <c r="F46" s="209"/>
      <c r="G46" s="209"/>
      <c r="H46" s="81"/>
      <c r="I46" s="210">
        <v>1000</v>
      </c>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11200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2122.2199999999998</v>
      </c>
      <c r="T49" s="59" t="s">
        <v>72</v>
      </c>
    </row>
    <row r="50" spans="1:21" s="59" customFormat="1" ht="14.1" customHeight="1">
      <c r="A50" s="85"/>
      <c r="B50" s="141" t="s">
        <v>73</v>
      </c>
      <c r="C50" s="141"/>
      <c r="D50" s="216"/>
      <c r="E50" s="216"/>
      <c r="F50" s="16"/>
      <c r="G50" s="68"/>
      <c r="H50" s="141" t="s">
        <v>74</v>
      </c>
      <c r="I50" s="141"/>
      <c r="J50" s="141"/>
      <c r="K50" s="102">
        <v>900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t="s">
        <v>338</v>
      </c>
      <c r="R51" s="219"/>
      <c r="S51" s="59">
        <f>COUNTA(A31:H42,D10)</f>
        <v>9</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10000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v>300</v>
      </c>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t="s">
        <v>337</v>
      </c>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229" t="s">
        <v>325</v>
      </c>
      <c r="G63" s="229"/>
      <c r="H63" s="229"/>
      <c r="I63" s="229"/>
      <c r="J63" s="16"/>
      <c r="K63" s="230" t="s">
        <v>100</v>
      </c>
      <c r="L63" s="230"/>
      <c r="M63" s="230"/>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1"/>
      <c r="O64" s="231"/>
      <c r="P64" s="231"/>
      <c r="Q64" s="128"/>
      <c r="R64" s="129"/>
    </row>
    <row r="65" spans="1:19" s="59" customFormat="1" ht="12.75" customHeight="1">
      <c r="A65" s="85"/>
      <c r="B65" s="224" t="s">
        <v>103</v>
      </c>
      <c r="C65" s="224"/>
      <c r="D65" s="224"/>
      <c r="E65" s="224"/>
      <c r="F65" s="231"/>
      <c r="G65" s="231"/>
      <c r="H65" s="231"/>
      <c r="I65" s="231"/>
      <c r="J65" s="16"/>
      <c r="K65" s="224" t="s">
        <v>104</v>
      </c>
      <c r="L65" s="224"/>
      <c r="M65" s="224"/>
      <c r="N65" s="231" t="s">
        <v>327</v>
      </c>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09" t="str">
        <f>G6</f>
        <v>NINPHA R. LUMBAN</v>
      </c>
      <c r="D68" s="209"/>
      <c r="E68" s="209"/>
      <c r="F68" s="209"/>
      <c r="G68" s="209"/>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9" t="s">
        <v>363</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528.20000000000005</v>
      </c>
      <c r="J80" s="247"/>
      <c r="K80" s="247"/>
      <c r="L80" s="247"/>
      <c r="M80" s="246" t="s">
        <v>326</v>
      </c>
      <c r="N80" s="246"/>
      <c r="O80" s="246"/>
      <c r="P80" s="248" t="s">
        <v>117</v>
      </c>
      <c r="Q80" s="248"/>
      <c r="R80" s="249"/>
    </row>
    <row r="81" spans="1:18" ht="15.75" customHeight="1">
      <c r="A81" s="135">
        <v>2</v>
      </c>
      <c r="B81" s="246"/>
      <c r="C81" s="246"/>
      <c r="D81" s="246"/>
      <c r="E81" s="246"/>
      <c r="F81" s="246"/>
      <c r="G81" s="246"/>
      <c r="H81" s="246"/>
      <c r="I81" s="250"/>
      <c r="J81" s="250"/>
      <c r="K81" s="250"/>
      <c r="L81" s="250"/>
      <c r="M81" s="251"/>
      <c r="N81" s="251"/>
      <c r="O81" s="251"/>
      <c r="P81" s="252"/>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322</v>
      </c>
      <c r="E87" s="255"/>
      <c r="F87" s="255"/>
      <c r="G87" s="255"/>
      <c r="H87" s="255"/>
      <c r="I87" s="255"/>
      <c r="J87" s="255"/>
      <c r="K87" s="276"/>
      <c r="L87" s="276"/>
      <c r="M87" s="276"/>
      <c r="N87" s="256" t="s">
        <v>324</v>
      </c>
      <c r="O87" s="257"/>
      <c r="P87" s="257"/>
      <c r="Q87" s="257"/>
      <c r="R87" s="258"/>
    </row>
    <row r="88" spans="1:18" ht="12" customHeight="1">
      <c r="A88" s="277"/>
      <c r="B88" s="278"/>
      <c r="C88" s="278"/>
      <c r="D88" s="259" t="s">
        <v>321</v>
      </c>
      <c r="E88" s="259"/>
      <c r="F88" s="259"/>
      <c r="G88" s="259"/>
      <c r="H88" s="259"/>
      <c r="I88" s="259"/>
      <c r="J88" s="259"/>
      <c r="K88" s="278"/>
      <c r="L88" s="278"/>
      <c r="M88" s="278"/>
      <c r="N88" s="260" t="s">
        <v>323</v>
      </c>
      <c r="O88" s="261"/>
      <c r="P88" s="261"/>
      <c r="Q88" s="261"/>
      <c r="R88" s="262"/>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45453</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193263</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NINPHA R. LUMBAN</v>
      </c>
      <c r="B8" s="365"/>
      <c r="C8" s="365"/>
      <c r="D8" s="365"/>
      <c r="E8" s="365"/>
      <c r="F8" s="365"/>
      <c r="G8" s="365"/>
      <c r="H8" s="365"/>
      <c r="I8" s="366"/>
      <c r="J8" s="364" t="str">
        <f>IF('UNIFIED INTAKE'!Q6=0,"",'UNIFIED INTAKE'!Q6)</f>
        <v>PATIENT</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9519354439</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44</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'UNIFIED INTAKE'!G12</f>
        <v>78</v>
      </c>
      <c r="AI12" s="376"/>
      <c r="AJ12" s="377"/>
      <c r="AK12" s="378" t="str">
        <f>IF('UNIFIED INTAKE'!R10=0,"",'UNIFIED INTAKE'!R10)</f>
        <v>FEMALE</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DUEÑAS, MERCEDES RAMIREZ</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17231</v>
      </c>
      <c r="B15" s="405"/>
      <c r="C15" s="406"/>
      <c r="D15" s="400" t="str">
        <f>IF('UNIFIED INTAKE'!M12=0,"",'UNIFIED INTAKE'!M12)</f>
        <v>RAGAY, CAM.SUR</v>
      </c>
      <c r="E15" s="401"/>
      <c r="F15" s="401"/>
      <c r="G15" s="401"/>
      <c r="H15" s="401"/>
      <c r="I15" s="401"/>
      <c r="J15" s="401"/>
      <c r="K15" s="401"/>
      <c r="L15" s="401"/>
      <c r="M15" s="401"/>
      <c r="N15" s="407"/>
      <c r="O15" s="352"/>
      <c r="P15" s="353"/>
      <c r="Q15" s="408" t="s">
        <v>24</v>
      </c>
      <c r="R15" s="408"/>
      <c r="S15" s="408"/>
      <c r="T15" s="44"/>
      <c r="U15" s="409" t="s">
        <v>148</v>
      </c>
      <c r="V15" s="409"/>
      <c r="W15" s="409"/>
      <c r="X15" s="409"/>
      <c r="Y15" s="409"/>
      <c r="Z15" s="409"/>
      <c r="AA15" s="410"/>
      <c r="AB15" s="410"/>
      <c r="AC15" s="409" t="s">
        <v>25</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SDA</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LOWER OMON, RAGAY, CAM.SUR</v>
      </c>
      <c r="B17" s="565"/>
      <c r="C17" s="565"/>
      <c r="D17" s="565"/>
      <c r="E17" s="565"/>
      <c r="F17" s="565"/>
      <c r="G17" s="565"/>
      <c r="H17" s="565"/>
      <c r="I17" s="565"/>
      <c r="J17" s="565"/>
      <c r="K17" s="565"/>
      <c r="L17" s="565"/>
      <c r="M17" s="566"/>
      <c r="N17" s="564" t="str">
        <f>IF('UNIFIED INTAKE'!E16=0,"",'UNIFIED INTAKE'!E16)</f>
        <v>LOWER OMON, RAGAY, CAM.SUR</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47</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NONE</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RYAN M. FUENTES</v>
      </c>
      <c r="B26" s="449"/>
      <c r="C26" s="449"/>
      <c r="D26" s="449"/>
      <c r="E26" s="449"/>
      <c r="F26" s="449"/>
      <c r="G26" s="449"/>
      <c r="H26" s="449"/>
      <c r="I26" s="449"/>
      <c r="J26" s="450"/>
      <c r="K26" s="451" t="str">
        <f>IF('UNIFIED INTAKE'!S31=0,"",'UNIFIED INTAKE'!S31)</f>
        <v/>
      </c>
      <c r="L26" s="452"/>
      <c r="M26" s="452"/>
      <c r="N26" s="453"/>
      <c r="O26" s="451" t="str">
        <f>IF('UNIFIED INTAKE'!K31=0,"",'UNIFIED INTAKE'!K31)</f>
        <v>CL</v>
      </c>
      <c r="P26" s="452"/>
      <c r="Q26" s="452"/>
      <c r="R26" s="452"/>
      <c r="S26" s="453"/>
      <c r="T26" s="451" t="str">
        <f>IF('UNIFIED INTAKE'!L31=0,"",'UNIFIED INTAKE'!L31)</f>
        <v>SON IN LAW</v>
      </c>
      <c r="U26" s="452"/>
      <c r="V26" s="452"/>
      <c r="W26" s="452"/>
      <c r="X26" s="452"/>
      <c r="Y26" s="452"/>
      <c r="Z26" s="452"/>
      <c r="AA26" s="453"/>
      <c r="AB26" s="451" t="str">
        <f>IF('UNIFIED INTAKE'!M31=0,"",'UNIFIED INTAKE'!M31)</f>
        <v>COLLEGE LEVEL</v>
      </c>
      <c r="AC26" s="452"/>
      <c r="AD26" s="452"/>
      <c r="AE26" s="452"/>
      <c r="AF26" s="452"/>
      <c r="AG26" s="452"/>
      <c r="AH26" s="452"/>
      <c r="AI26" s="453"/>
      <c r="AJ26" s="451" t="str">
        <f>IF('UNIFIED INTAKE'!P31=0,"",'UNIFIED INTAKE'!P31)</f>
        <v>FISH NET MAKER</v>
      </c>
      <c r="AK26" s="452"/>
      <c r="AL26" s="452"/>
      <c r="AM26" s="452"/>
      <c r="AN26" s="452"/>
      <c r="AO26" s="452"/>
      <c r="AP26" s="452"/>
      <c r="AQ26" s="453"/>
      <c r="AR26" s="454">
        <f>IF('UNIFIED INTAKE'!R31=0,"",'UNIFIED INTAKE'!R31)</f>
        <v>15000</v>
      </c>
      <c r="AS26" s="455"/>
      <c r="AT26" s="455"/>
      <c r="AU26" s="455"/>
      <c r="AV26" s="455"/>
      <c r="AW26" s="455"/>
      <c r="AX26" s="455"/>
      <c r="AY26" s="455"/>
      <c r="AZ26" s="455"/>
      <c r="BA26" s="455"/>
      <c r="BB26" s="456"/>
    </row>
    <row r="27" spans="1:84">
      <c r="A27" s="448" t="str">
        <f>IF('UNIFIED INTAKE'!A32=0,"",'UNIFIED INTAKE'!A32)</f>
        <v>JAMES RYAN FUENTES</v>
      </c>
      <c r="B27" s="449"/>
      <c r="C27" s="449"/>
      <c r="D27" s="449"/>
      <c r="E27" s="449"/>
      <c r="F27" s="449"/>
      <c r="G27" s="449"/>
      <c r="H27" s="449"/>
      <c r="I27" s="449"/>
      <c r="J27" s="450"/>
      <c r="K27" s="451" t="str">
        <f>IF('UNIFIED INTAKE'!S32=0,"",'UNIFIED INTAKE'!S32)</f>
        <v/>
      </c>
      <c r="L27" s="452"/>
      <c r="M27" s="452"/>
      <c r="N27" s="453"/>
      <c r="O27" s="451" t="str">
        <f>IF('UNIFIED INTAKE'!K32=0,"",'UNIFIED INTAKE'!K32)</f>
        <v>S</v>
      </c>
      <c r="P27" s="452"/>
      <c r="Q27" s="452"/>
      <c r="R27" s="452"/>
      <c r="S27" s="453"/>
      <c r="T27" s="451" t="str">
        <f>IF('UNIFIED INTAKE'!L32=0,"",'UNIFIED INTAKE'!L32)</f>
        <v>GRANDSON</v>
      </c>
      <c r="U27" s="452"/>
      <c r="V27" s="452"/>
      <c r="W27" s="452"/>
      <c r="X27" s="452"/>
      <c r="Y27" s="452"/>
      <c r="Z27" s="452"/>
      <c r="AA27" s="453"/>
      <c r="AB27" s="451" t="str">
        <f>IF('UNIFIED INTAKE'!M32=0,"",'UNIFIED INTAKE'!M32)</f>
        <v xml:space="preserve">VOCATIONAL </v>
      </c>
      <c r="AC27" s="452"/>
      <c r="AD27" s="452"/>
      <c r="AE27" s="452"/>
      <c r="AF27" s="452"/>
      <c r="AG27" s="452"/>
      <c r="AH27" s="452"/>
      <c r="AI27" s="453"/>
      <c r="AJ27" s="451" t="str">
        <f>IF('UNIFIED INTAKE'!P32=0,"",'UNIFIED INTAKE'!P32)</f>
        <v>INS</v>
      </c>
      <c r="AK27" s="452"/>
      <c r="AL27" s="452"/>
      <c r="AM27" s="452"/>
      <c r="AN27" s="452"/>
      <c r="AO27" s="452"/>
      <c r="AP27" s="452"/>
      <c r="AQ27" s="453"/>
      <c r="AR27" s="454" t="str">
        <f>IF('UNIFIED INTAKE'!R32=0,"",'UNIFIED INTAKE'!R32)</f>
        <v>NONE</v>
      </c>
      <c r="AS27" s="455"/>
      <c r="AT27" s="455"/>
      <c r="AU27" s="455"/>
      <c r="AV27" s="455"/>
      <c r="AW27" s="455"/>
      <c r="AX27" s="455"/>
      <c r="AY27" s="455"/>
      <c r="AZ27" s="455"/>
      <c r="BA27" s="455"/>
      <c r="BB27" s="456"/>
    </row>
    <row r="28" spans="1:84">
      <c r="A28" s="448" t="str">
        <f>IF('UNIFIED INTAKE'!A33=0,"",'UNIFIED INTAKE'!A33)</f>
        <v>KENNETH RYAN  FUENTES</v>
      </c>
      <c r="B28" s="449"/>
      <c r="C28" s="449"/>
      <c r="D28" s="449"/>
      <c r="E28" s="449"/>
      <c r="F28" s="449"/>
      <c r="G28" s="449"/>
      <c r="H28" s="449"/>
      <c r="I28" s="449"/>
      <c r="J28" s="450"/>
      <c r="K28" s="451" t="str">
        <f>IF('UNIFIED INTAKE'!S33=0,"",'UNIFIED INTAKE'!S33)</f>
        <v/>
      </c>
      <c r="L28" s="452"/>
      <c r="M28" s="452"/>
      <c r="N28" s="453"/>
      <c r="O28" s="451" t="str">
        <f>IF('UNIFIED INTAKE'!K33=0,"",'UNIFIED INTAKE'!K33)</f>
        <v>S</v>
      </c>
      <c r="P28" s="452"/>
      <c r="Q28" s="452"/>
      <c r="R28" s="452"/>
      <c r="S28" s="453"/>
      <c r="T28" s="451" t="str">
        <f>IF('UNIFIED INTAKE'!L33=0,"",'UNIFIED INTAKE'!L33)</f>
        <v>GRANDSON</v>
      </c>
      <c r="U28" s="452"/>
      <c r="V28" s="452"/>
      <c r="W28" s="452"/>
      <c r="X28" s="452"/>
      <c r="Y28" s="452"/>
      <c r="Z28" s="452"/>
      <c r="AA28" s="453"/>
      <c r="AB28" s="451" t="str">
        <f>IF('UNIFIED INTAKE'!M33=0,"",'UNIFIED INTAKE'!M33)</f>
        <v>GRD11</v>
      </c>
      <c r="AC28" s="452"/>
      <c r="AD28" s="452"/>
      <c r="AE28" s="452"/>
      <c r="AF28" s="452"/>
      <c r="AG28" s="452"/>
      <c r="AH28" s="452"/>
      <c r="AI28" s="453"/>
      <c r="AJ28" s="451" t="str">
        <f>IF('UNIFIED INTAKE'!P33=0,"",'UNIFIED INTAKE'!P33)</f>
        <v>INS</v>
      </c>
      <c r="AK28" s="452"/>
      <c r="AL28" s="452"/>
      <c r="AM28" s="452"/>
      <c r="AN28" s="452"/>
      <c r="AO28" s="452"/>
      <c r="AP28" s="452"/>
      <c r="AQ28" s="453"/>
      <c r="AR28" s="454" t="str">
        <f>IF('UNIFIED INTAKE'!R33=0,"",'UNIFIED INTAKE'!R33)</f>
        <v>NONE</v>
      </c>
      <c r="AS28" s="455"/>
      <c r="AT28" s="455"/>
      <c r="AU28" s="455"/>
      <c r="AV28" s="455"/>
      <c r="AW28" s="455"/>
      <c r="AX28" s="455"/>
      <c r="AY28" s="455"/>
      <c r="AZ28" s="455"/>
      <c r="BA28" s="455"/>
      <c r="BB28" s="456"/>
    </row>
    <row r="29" spans="1:84">
      <c r="A29" s="448" t="str">
        <f>IF('UNIFIED INTAKE'!A34=0,"",'UNIFIED INTAKE'!A34)</f>
        <v>JAMAICA JEWEL FUENTES</v>
      </c>
      <c r="B29" s="449"/>
      <c r="C29" s="449"/>
      <c r="D29" s="449"/>
      <c r="E29" s="449"/>
      <c r="F29" s="449"/>
      <c r="G29" s="449"/>
      <c r="H29" s="449"/>
      <c r="I29" s="449"/>
      <c r="J29" s="450"/>
      <c r="K29" s="451" t="str">
        <f>IF('UNIFIED INTAKE'!S34=0,"",'UNIFIED INTAKE'!S34)</f>
        <v/>
      </c>
      <c r="L29" s="452"/>
      <c r="M29" s="452"/>
      <c r="N29" s="453"/>
      <c r="O29" s="451" t="str">
        <f>IF('UNIFIED INTAKE'!K34=0,"",'UNIFIED INTAKE'!K34)</f>
        <v>S</v>
      </c>
      <c r="P29" s="452"/>
      <c r="Q29" s="452"/>
      <c r="R29" s="452"/>
      <c r="S29" s="453"/>
      <c r="T29" s="451" t="str">
        <f>IF('UNIFIED INTAKE'!L34=0,"",'UNIFIED INTAKE'!L34)</f>
        <v>GRANDDAUGHTER</v>
      </c>
      <c r="U29" s="452"/>
      <c r="V29" s="452"/>
      <c r="W29" s="452"/>
      <c r="X29" s="452"/>
      <c r="Y29" s="452"/>
      <c r="Z29" s="452"/>
      <c r="AA29" s="453"/>
      <c r="AB29" s="451" t="str">
        <f>IF('UNIFIED INTAKE'!M34=0,"",'UNIFIED INTAKE'!M34)</f>
        <v>GRD7</v>
      </c>
      <c r="AC29" s="452"/>
      <c r="AD29" s="452"/>
      <c r="AE29" s="452"/>
      <c r="AF29" s="452"/>
      <c r="AG29" s="452"/>
      <c r="AH29" s="452"/>
      <c r="AI29" s="453"/>
      <c r="AJ29" s="451" t="str">
        <f>IF('UNIFIED INTAKE'!P34=0,"",'UNIFIED INTAKE'!P34)</f>
        <v>INS</v>
      </c>
      <c r="AK29" s="452"/>
      <c r="AL29" s="452"/>
      <c r="AM29" s="452"/>
      <c r="AN29" s="452"/>
      <c r="AO29" s="452"/>
      <c r="AP29" s="452"/>
      <c r="AQ29" s="453"/>
      <c r="AR29" s="454" t="str">
        <f>IF('UNIFIED INTAKE'!R34=0,"",'UNIFIED INTAKE'!R34)</f>
        <v>NONE</v>
      </c>
      <c r="AS29" s="455"/>
      <c r="AT29" s="455"/>
      <c r="AU29" s="455"/>
      <c r="AV29" s="455"/>
      <c r="AW29" s="455"/>
      <c r="AX29" s="455"/>
      <c r="AY29" s="455"/>
      <c r="AZ29" s="455"/>
      <c r="BA29" s="455"/>
      <c r="BB29" s="456"/>
    </row>
    <row r="30" spans="1:84">
      <c r="A30" s="448" t="str">
        <f>IF('UNIFIED INTAKE'!A35=0,"",'UNIFIED INTAKE'!A35)</f>
        <v>JANILA JEWEL FUENTES</v>
      </c>
      <c r="B30" s="449"/>
      <c r="C30" s="449"/>
      <c r="D30" s="449"/>
      <c r="E30" s="449"/>
      <c r="F30" s="449"/>
      <c r="G30" s="449"/>
      <c r="H30" s="449"/>
      <c r="I30" s="449"/>
      <c r="J30" s="450"/>
      <c r="K30" s="451" t="str">
        <f>IF('UNIFIED INTAKE'!S35=0,"",'UNIFIED INTAKE'!S35)</f>
        <v/>
      </c>
      <c r="L30" s="452"/>
      <c r="M30" s="452"/>
      <c r="N30" s="453"/>
      <c r="O30" s="451" t="str">
        <f>IF('UNIFIED INTAKE'!K35=0,"",'UNIFIED INTAKE'!K35)</f>
        <v>S</v>
      </c>
      <c r="P30" s="452"/>
      <c r="Q30" s="452"/>
      <c r="R30" s="452"/>
      <c r="S30" s="453"/>
      <c r="T30" s="451" t="str">
        <f>IF('UNIFIED INTAKE'!L35=0,"",'UNIFIED INTAKE'!L35)</f>
        <v>GRANDDAUGHTER</v>
      </c>
      <c r="U30" s="452"/>
      <c r="V30" s="452"/>
      <c r="W30" s="452"/>
      <c r="X30" s="452"/>
      <c r="Y30" s="452"/>
      <c r="Z30" s="452"/>
      <c r="AA30" s="453"/>
      <c r="AB30" s="451" t="str">
        <f>IF('UNIFIED INTAKE'!M35=0,"",'UNIFIED INTAKE'!M35)</f>
        <v>GRD5</v>
      </c>
      <c r="AC30" s="452"/>
      <c r="AD30" s="452"/>
      <c r="AE30" s="452"/>
      <c r="AF30" s="452"/>
      <c r="AG30" s="452"/>
      <c r="AH30" s="452"/>
      <c r="AI30" s="453"/>
      <c r="AJ30" s="451" t="str">
        <f>IF('UNIFIED INTAKE'!P35=0,"",'UNIFIED INTAKE'!P35)</f>
        <v>INS</v>
      </c>
      <c r="AK30" s="452"/>
      <c r="AL30" s="452"/>
      <c r="AM30" s="452"/>
      <c r="AN30" s="452"/>
      <c r="AO30" s="452"/>
      <c r="AP30" s="452"/>
      <c r="AQ30" s="453"/>
      <c r="AR30" s="454" t="str">
        <f>IF('UNIFIED INTAKE'!R35=0,"",'UNIFIED INTAKE'!R35)</f>
        <v>NONE</v>
      </c>
      <c r="AS30" s="455"/>
      <c r="AT30" s="455"/>
      <c r="AU30" s="455"/>
      <c r="AV30" s="455"/>
      <c r="AW30" s="455"/>
      <c r="AX30" s="455"/>
      <c r="AY30" s="455"/>
      <c r="AZ30" s="455"/>
      <c r="BA30" s="455"/>
      <c r="BB30" s="456"/>
    </row>
    <row r="31" spans="1:84">
      <c r="A31" s="448" t="str">
        <f>IF('UNIFIED INTAKE'!A36=0,"",'UNIFIED INTAKE'!A36)</f>
        <v>RYAN ELAZAR FUENTES</v>
      </c>
      <c r="B31" s="449"/>
      <c r="C31" s="449"/>
      <c r="D31" s="449"/>
      <c r="E31" s="449"/>
      <c r="F31" s="449"/>
      <c r="G31" s="449"/>
      <c r="H31" s="449"/>
      <c r="I31" s="449"/>
      <c r="J31" s="450"/>
      <c r="K31" s="451" t="str">
        <f>IF('UNIFIED INTAKE'!S36=0,"",'UNIFIED INTAKE'!S36)</f>
        <v/>
      </c>
      <c r="L31" s="452"/>
      <c r="M31" s="452"/>
      <c r="N31" s="453"/>
      <c r="O31" s="451" t="str">
        <f>IF('UNIFIED INTAKE'!K36=0,"",'UNIFIED INTAKE'!K36)</f>
        <v>S</v>
      </c>
      <c r="P31" s="452"/>
      <c r="Q31" s="452"/>
      <c r="R31" s="452"/>
      <c r="S31" s="453"/>
      <c r="T31" s="451" t="str">
        <f>IF('UNIFIED INTAKE'!L36=0,"",'UNIFIED INTAKE'!L36)</f>
        <v>GRANDSON</v>
      </c>
      <c r="U31" s="452"/>
      <c r="V31" s="452"/>
      <c r="W31" s="452"/>
      <c r="X31" s="452"/>
      <c r="Y31" s="452"/>
      <c r="Z31" s="452"/>
      <c r="AA31" s="453"/>
      <c r="AB31" s="451" t="str">
        <f>IF('UNIFIED INTAKE'!M36=0,"",'UNIFIED INTAKE'!M36)</f>
        <v>GRD2</v>
      </c>
      <c r="AC31" s="452"/>
      <c r="AD31" s="452"/>
      <c r="AE31" s="452"/>
      <c r="AF31" s="452"/>
      <c r="AG31" s="452"/>
      <c r="AH31" s="452"/>
      <c r="AI31" s="453"/>
      <c r="AJ31" s="451" t="str">
        <f>IF('UNIFIED INTAKE'!P36=0,"",'UNIFIED INTAKE'!P36)</f>
        <v>INS</v>
      </c>
      <c r="AK31" s="452"/>
      <c r="AL31" s="452"/>
      <c r="AM31" s="452"/>
      <c r="AN31" s="452"/>
      <c r="AO31" s="452"/>
      <c r="AP31" s="452"/>
      <c r="AQ31" s="453"/>
      <c r="AR31" s="454" t="str">
        <f>IF('UNIFIED INTAKE'!R36=0,"",'UNIFIED INTAKE'!R36)</f>
        <v>NONE</v>
      </c>
      <c r="AS31" s="455"/>
      <c r="AT31" s="455"/>
      <c r="AU31" s="455"/>
      <c r="AV31" s="455"/>
      <c r="AW31" s="455"/>
      <c r="AX31" s="455"/>
      <c r="AY31" s="455"/>
      <c r="AZ31" s="455"/>
      <c r="BA31" s="455"/>
      <c r="BB31" s="456"/>
    </row>
    <row r="32" spans="1:84">
      <c r="A32" s="448" t="str">
        <f>IF('UNIFIED INTAKE'!A37=0,"",'UNIFIED INTAKE'!A37)</f>
        <v>LUIGI FUENTES</v>
      </c>
      <c r="B32" s="449"/>
      <c r="C32" s="449"/>
      <c r="D32" s="449"/>
      <c r="E32" s="449"/>
      <c r="F32" s="449"/>
      <c r="G32" s="449"/>
      <c r="H32" s="449"/>
      <c r="I32" s="449"/>
      <c r="J32" s="450"/>
      <c r="K32" s="451" t="str">
        <f>IF('UNIFIED INTAKE'!S37=0,"",'UNIFIED INTAKE'!S37)</f>
        <v/>
      </c>
      <c r="L32" s="452"/>
      <c r="M32" s="452"/>
      <c r="N32" s="453"/>
      <c r="O32" s="451" t="str">
        <f>IF('UNIFIED INTAKE'!K37=0,"",'UNIFIED INTAKE'!K37)</f>
        <v>S</v>
      </c>
      <c r="P32" s="452"/>
      <c r="Q32" s="452"/>
      <c r="R32" s="452"/>
      <c r="S32" s="453"/>
      <c r="T32" s="451" t="str">
        <f>IF('UNIFIED INTAKE'!L37=0,"",'UNIFIED INTAKE'!L37)</f>
        <v>GRANDSON</v>
      </c>
      <c r="U32" s="452"/>
      <c r="V32" s="452"/>
      <c r="W32" s="452"/>
      <c r="X32" s="452"/>
      <c r="Y32" s="452"/>
      <c r="Z32" s="452"/>
      <c r="AA32" s="453"/>
      <c r="AB32" s="451" t="str">
        <f>IF('UNIFIED INTAKE'!M37=0,"",'UNIFIED INTAKE'!M37)</f>
        <v>N/A</v>
      </c>
      <c r="AC32" s="452"/>
      <c r="AD32" s="452"/>
      <c r="AE32" s="452"/>
      <c r="AF32" s="452"/>
      <c r="AG32" s="452"/>
      <c r="AH32" s="452"/>
      <c r="AI32" s="453"/>
      <c r="AJ32" s="451" t="str">
        <f>IF('UNIFIED INTAKE'!P37=0,"",'UNIFIED INTAKE'!P37)</f>
        <v>N/A</v>
      </c>
      <c r="AK32" s="452"/>
      <c r="AL32" s="452"/>
      <c r="AM32" s="452"/>
      <c r="AN32" s="452"/>
      <c r="AO32" s="452"/>
      <c r="AP32" s="452"/>
      <c r="AQ32" s="453"/>
      <c r="AR32" s="454" t="str">
        <f>IF('UNIFIED INTAKE'!R37=0,"",'UNIFIED INTAKE'!R37)</f>
        <v>N/A</v>
      </c>
      <c r="AS32" s="455"/>
      <c r="AT32" s="455"/>
      <c r="AU32" s="455"/>
      <c r="AV32" s="455"/>
      <c r="AW32" s="455"/>
      <c r="AX32" s="455"/>
      <c r="AY32" s="455"/>
      <c r="AZ32" s="455"/>
      <c r="BA32" s="455"/>
      <c r="BB32" s="456"/>
    </row>
    <row r="33" spans="1:54">
      <c r="A33" s="448" t="str">
        <f>IF('UNIFIED INTAKE'!A38=0,"",'UNIFIED INTAKE'!A38)</f>
        <v>NIMPHA LUMBAN</v>
      </c>
      <c r="B33" s="449"/>
      <c r="C33" s="449"/>
      <c r="D33" s="449"/>
      <c r="E33" s="449"/>
      <c r="F33" s="449"/>
      <c r="G33" s="449"/>
      <c r="H33" s="449"/>
      <c r="I33" s="449"/>
      <c r="J33" s="450"/>
      <c r="K33" s="451" t="str">
        <f>IF('UNIFIED INTAKE'!S38=0,"",'UNIFIED INTAKE'!S38)</f>
        <v/>
      </c>
      <c r="L33" s="452"/>
      <c r="M33" s="452"/>
      <c r="N33" s="453"/>
      <c r="O33" s="451" t="str">
        <f>IF('UNIFIED INTAKE'!K38=0,"",'UNIFIED INTAKE'!K38)</f>
        <v>CL</v>
      </c>
      <c r="P33" s="452"/>
      <c r="Q33" s="452"/>
      <c r="R33" s="452"/>
      <c r="S33" s="453"/>
      <c r="T33" s="451" t="str">
        <f>IF('UNIFIED INTAKE'!L38=0,"",'UNIFIED INTAKE'!L38)</f>
        <v>DAUGHTER</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69</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CCTS</v>
      </c>
      <c r="B37" s="463"/>
      <c r="C37" s="463"/>
      <c r="D37" s="463"/>
      <c r="E37" s="463"/>
      <c r="F37" s="463"/>
      <c r="G37" s="463"/>
      <c r="H37" s="463"/>
      <c r="I37" s="464">
        <f>IF('UNIFIED INTAKE'!I44=0,"",'UNIFIED INTAKE'!I44)</f>
        <v>4200</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19100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SC PENSION</v>
      </c>
      <c r="B38" s="463"/>
      <c r="C38" s="463"/>
      <c r="D38" s="463"/>
      <c r="E38" s="463"/>
      <c r="F38" s="463"/>
      <c r="G38" s="463"/>
      <c r="H38" s="463"/>
      <c r="I38" s="464">
        <f>IF('UNIFIED INTAKE'!I45=0,"",'UNIFIED INTAKE'!I45)</f>
        <v>1000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FISHERMAN</v>
      </c>
      <c r="B39" s="463"/>
      <c r="C39" s="463"/>
      <c r="D39" s="463"/>
      <c r="E39" s="463"/>
      <c r="F39" s="463"/>
      <c r="G39" s="463"/>
      <c r="H39" s="463"/>
      <c r="I39" s="464">
        <f>IF('UNIFIED INTAKE'!I46=0,"",'UNIFIED INTAKE'!I46)</f>
        <v>1000</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900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t="str">
        <f>'UNIFIED INTAKE'!I57</f>
        <v>DEEPWELL</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10000</v>
      </c>
      <c r="B47" s="489"/>
      <c r="C47" s="489"/>
      <c r="D47" s="489"/>
      <c r="E47" s="489"/>
      <c r="F47" s="489"/>
      <c r="G47" s="489"/>
      <c r="H47" s="490" t="str">
        <f>IF('UNIFIED INTAKE'!Q51="","",'UNIFIED INTAKE'!Q51)</f>
        <v>CCTS</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19100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PATIENT SEEK MEDICAL ASSITSANCE FOR HER PRESCRIBED MEDICINES DUE TO HER FLANK PAIN AND THIGH PAIN RIGHT 
HEADACHE. PATIENT LIVING WITH HER GRANDCHILDREN, SON IN LAW AND DAUGHTER AND THEY ARE 9 IN THE HOUSEHOLD. PATIENT AND FAMILY RELY TO THE INCOME OF HER SON IN LAW WHO WORKS AS FISH NET MAKER WHOSE INCOME IS MEAGER ENOUGH TO THIER DAY TO DAY NEEDS. PATIENT IS A BENEFICIARY OF PANTAWID PAMILYA. ASSISTANEC IS REQUESTED IN THE OFFICE. CLASSIFIED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JONATHAN P. TEOPE,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f>IF('UNIFIED INTAKE'!Q3=0,"",'UNIFIED INTAKE'!Q3)</f>
        <v>193263</v>
      </c>
      <c r="D2" s="598"/>
      <c r="E2" s="598"/>
      <c r="M2" s="2" t="s">
        <v>276</v>
      </c>
      <c r="N2" s="10">
        <f>IF('UNIFIED INTAKE'!F5=0,"",'UNIFIED INTAKE'!F5)</f>
        <v>45453</v>
      </c>
    </row>
    <row r="3" spans="1:14" ht="18.75">
      <c r="B3" s="2" t="s">
        <v>277</v>
      </c>
      <c r="C3" s="599" t="str">
        <f>IF('UNIFIED INTAKE'!D3=0,"",'UNIFIED INTAKE'!D3)</f>
        <v/>
      </c>
      <c r="D3" s="599"/>
      <c r="E3" s="599"/>
      <c r="M3" s="2" t="s">
        <v>278</v>
      </c>
      <c r="N3" s="28">
        <f>IF('UNIFIED INTAKE'!R5=0,"",'UNIFIED INTAKE'!R5)</f>
        <v>0.66458333333333297</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DUEÑAS, MERCEDES RAMIREZ</v>
      </c>
      <c r="D6" s="600"/>
      <c r="E6" s="600"/>
      <c r="F6" s="600"/>
      <c r="G6" s="600"/>
      <c r="H6" s="600"/>
      <c r="I6" s="600"/>
      <c r="J6" s="600"/>
      <c r="K6" s="600"/>
      <c r="L6" s="600"/>
      <c r="M6" s="9" t="s">
        <v>281</v>
      </c>
      <c r="N6" s="6" t="str">
        <f>IF('UNIFIED INTAKE'!R10=0,"",'UNIFIED INTAKE'!R10)</f>
        <v>FEMALE</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IF('UNIFIED INTAKE'!G12=0,"",'UNIFIED INTAKE'!G12)</f>
        <v>78</v>
      </c>
      <c r="G8" s="601"/>
      <c r="H8" s="601"/>
      <c r="I8" s="601"/>
      <c r="J8" s="602" t="s">
        <v>285</v>
      </c>
      <c r="K8" s="602"/>
      <c r="L8" s="602"/>
      <c r="M8" s="603" t="str">
        <f>IF('UNIFIED INTAKE'!D19=0,"",'UNIFIED INTAKE'!D19)</f>
        <v>SDA</v>
      </c>
      <c r="N8" s="603"/>
    </row>
    <row r="9" spans="1:14" ht="18.75">
      <c r="A9" s="4" t="s">
        <v>286</v>
      </c>
      <c r="B9" s="4"/>
      <c r="C9" s="604">
        <f>IF('UNIFIED INTAKE'!A12=0,"",'UNIFIED INTAKE'!A12)</f>
        <v>17231</v>
      </c>
      <c r="D9" s="604"/>
      <c r="E9" s="604"/>
      <c r="F9" s="604"/>
      <c r="G9" s="604"/>
      <c r="H9" s="604"/>
      <c r="I9" s="605" t="s">
        <v>287</v>
      </c>
      <c r="J9" s="605"/>
      <c r="K9" s="606" t="str">
        <f>IF('UNIFIED INTAKE'!M12=0,"",'UNIFIED INTAKE'!M12)</f>
        <v>RAGAY, CAM.SUR</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NONE</v>
      </c>
      <c r="D11" s="600"/>
      <c r="E11" s="600"/>
      <c r="F11" s="600"/>
      <c r="G11" s="600"/>
      <c r="H11" s="600"/>
      <c r="I11" s="600"/>
      <c r="J11" s="29" t="s">
        <v>290</v>
      </c>
      <c r="K11" s="607" t="str">
        <f>IF('UNIFIED INTAKE'!P24=0,"",'UNIFIED INTAKE'!P24)</f>
        <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296</v>
      </c>
      <c r="D19" s="611" t="s">
        <v>49</v>
      </c>
      <c r="E19" s="611"/>
      <c r="F19" s="12" t="s">
        <v>297</v>
      </c>
      <c r="G19" s="611" t="s">
        <v>298</v>
      </c>
      <c r="H19" s="611"/>
      <c r="I19" s="612" t="s">
        <v>288</v>
      </c>
      <c r="J19" s="612"/>
      <c r="K19" s="612"/>
      <c r="L19" s="612"/>
      <c r="M19" s="12" t="s">
        <v>289</v>
      </c>
      <c r="N19" s="12" t="s">
        <v>299</v>
      </c>
    </row>
    <row r="20" spans="1:14">
      <c r="A20" s="613" t="str">
        <f>IF('UNIFIED INTAKE'!A31=0,"",'UNIFIED INTAKE'!A31)</f>
        <v>RYAN M. FUENTES</v>
      </c>
      <c r="B20" s="614"/>
      <c r="C20" s="13" t="str">
        <f>IF('UNIFIED INTAKE'!L31=0,"",'UNIFIED INTAKE'!L31)</f>
        <v>SON IN LAW</v>
      </c>
      <c r="D20" s="613" t="str">
        <f>IF('UNIFIED INTAKE'!S31=0,"",'UNIFIED INTAKE'!S31)</f>
        <v/>
      </c>
      <c r="E20" s="614"/>
      <c r="F20" s="13" t="str">
        <f>IF('UNIFIED INTAKE'!I31=0,"",'UNIFIED INTAKE'!I31)</f>
        <v>M</v>
      </c>
      <c r="G20" s="613" t="str">
        <f>IF('UNIFIED INTAKE'!K31=0,"",'UNIFIED INTAKE'!K31)</f>
        <v>CL</v>
      </c>
      <c r="H20" s="614"/>
      <c r="I20" s="613" t="str">
        <f>IF('UNIFIED INTAKE'!M31=0,"",'UNIFIED INTAKE'!M31)</f>
        <v>COLLEGE LEVEL</v>
      </c>
      <c r="J20" s="615"/>
      <c r="K20" s="615"/>
      <c r="L20" s="614"/>
      <c r="M20" s="13" t="str">
        <f>IF('UNIFIED INTAKE'!P31=0,"",'UNIFIED INTAKE'!P31)</f>
        <v>FISH NET MAKER</v>
      </c>
      <c r="N20" s="30">
        <f>IF('UNIFIED INTAKE'!R31=0,"",'UNIFIED INTAKE'!R31)</f>
        <v>15000</v>
      </c>
    </row>
    <row r="21" spans="1:14">
      <c r="A21" s="613" t="str">
        <f>IF('UNIFIED INTAKE'!A32=0,"",'UNIFIED INTAKE'!A32)</f>
        <v>JAMES RYAN FUENTES</v>
      </c>
      <c r="B21" s="614"/>
      <c r="C21" s="13" t="str">
        <f>IF('UNIFIED INTAKE'!L32=0,"",'UNIFIED INTAKE'!L32)</f>
        <v>GRANDSON</v>
      </c>
      <c r="D21" s="613" t="str">
        <f>IF('UNIFIED INTAKE'!S32=0,"",'UNIFIED INTAKE'!S32)</f>
        <v/>
      </c>
      <c r="E21" s="614"/>
      <c r="F21" s="13" t="str">
        <f>IF('UNIFIED INTAKE'!I32=0,"",'UNIFIED INTAKE'!I32)</f>
        <v>M</v>
      </c>
      <c r="G21" s="613" t="str">
        <f>IF('UNIFIED INTAKE'!K32=0,"",'UNIFIED INTAKE'!K32)</f>
        <v>S</v>
      </c>
      <c r="H21" s="614"/>
      <c r="I21" s="613" t="str">
        <f>IF('UNIFIED INTAKE'!M32=0,"",'UNIFIED INTAKE'!M32)</f>
        <v xml:space="preserve">VOCATIONAL </v>
      </c>
      <c r="J21" s="615"/>
      <c r="K21" s="615"/>
      <c r="L21" s="614"/>
      <c r="M21" s="13" t="str">
        <f>IF('UNIFIED INTAKE'!P32=0,"",'UNIFIED INTAKE'!P32)</f>
        <v>INS</v>
      </c>
      <c r="N21" s="30" t="str">
        <f>IF('UNIFIED INTAKE'!R32=0,"",'UNIFIED INTAKE'!R32)</f>
        <v>NONE</v>
      </c>
    </row>
    <row r="22" spans="1:14">
      <c r="A22" s="613" t="str">
        <f>IF('UNIFIED INTAKE'!A33=0,"",'UNIFIED INTAKE'!A33)</f>
        <v>KENNETH RYAN  FUENTES</v>
      </c>
      <c r="B22" s="614"/>
      <c r="C22" s="13" t="str">
        <f>IF('UNIFIED INTAKE'!L33=0,"",'UNIFIED INTAKE'!L33)</f>
        <v>GRANDSON</v>
      </c>
      <c r="D22" s="613" t="str">
        <f>IF('UNIFIED INTAKE'!S33=0,"",'UNIFIED INTAKE'!S33)</f>
        <v/>
      </c>
      <c r="E22" s="614"/>
      <c r="F22" s="13" t="str">
        <f>IF('UNIFIED INTAKE'!I33=0,"",'UNIFIED INTAKE'!I33)</f>
        <v>M</v>
      </c>
      <c r="G22" s="613" t="str">
        <f>IF('UNIFIED INTAKE'!K33=0,"",'UNIFIED INTAKE'!K33)</f>
        <v>S</v>
      </c>
      <c r="H22" s="614"/>
      <c r="I22" s="613" t="str">
        <f>IF('UNIFIED INTAKE'!M33=0,"",'UNIFIED INTAKE'!M33)</f>
        <v>GRD11</v>
      </c>
      <c r="J22" s="615"/>
      <c r="K22" s="615"/>
      <c r="L22" s="614"/>
      <c r="M22" s="13" t="str">
        <f>IF('UNIFIED INTAKE'!P33=0,"",'UNIFIED INTAKE'!P33)</f>
        <v>INS</v>
      </c>
      <c r="N22" s="30" t="str">
        <f>IF('UNIFIED INTAKE'!R33=0,"",'UNIFIED INTAKE'!R33)</f>
        <v>NONE</v>
      </c>
    </row>
    <row r="23" spans="1:14">
      <c r="A23" s="613" t="str">
        <f>IF('UNIFIED INTAKE'!A34=0,"",'UNIFIED INTAKE'!A34)</f>
        <v>JAMAICA JEWEL FUENTES</v>
      </c>
      <c r="B23" s="614"/>
      <c r="C23" s="13" t="str">
        <f>IF('UNIFIED INTAKE'!L34=0,"",'UNIFIED INTAKE'!L34)</f>
        <v>GRANDDAUGHTER</v>
      </c>
      <c r="D23" s="613" t="str">
        <f>IF('UNIFIED INTAKE'!S34=0,"",'UNIFIED INTAKE'!S34)</f>
        <v/>
      </c>
      <c r="E23" s="614"/>
      <c r="F23" s="13" t="str">
        <f>IF('UNIFIED INTAKE'!I34=0,"",'UNIFIED INTAKE'!I34)</f>
        <v>F</v>
      </c>
      <c r="G23" s="613" t="str">
        <f>IF('UNIFIED INTAKE'!K34=0,"",'UNIFIED INTAKE'!K34)</f>
        <v>S</v>
      </c>
      <c r="H23" s="614"/>
      <c r="I23" s="613" t="str">
        <f>IF('UNIFIED INTAKE'!M34=0,"",'UNIFIED INTAKE'!M34)</f>
        <v>GRD7</v>
      </c>
      <c r="J23" s="615"/>
      <c r="K23" s="615"/>
      <c r="L23" s="614"/>
      <c r="M23" s="13" t="str">
        <f>IF('UNIFIED INTAKE'!P34=0,"",'UNIFIED INTAKE'!P34)</f>
        <v>INS</v>
      </c>
      <c r="N23" s="30" t="str">
        <f>IF('UNIFIED INTAKE'!R34=0,"",'UNIFIED INTAKE'!R34)</f>
        <v>NONE</v>
      </c>
    </row>
    <row r="24" spans="1:14">
      <c r="A24" s="613" t="str">
        <f>IF('UNIFIED INTAKE'!A35=0,"",'UNIFIED INTAKE'!A35)</f>
        <v>JANILA JEWEL FUENTES</v>
      </c>
      <c r="B24" s="614"/>
      <c r="C24" s="13" t="str">
        <f>IF('UNIFIED INTAKE'!L35=0,"",'UNIFIED INTAKE'!L35)</f>
        <v>GRANDDAUGHTER</v>
      </c>
      <c r="D24" s="613" t="str">
        <f>IF('UNIFIED INTAKE'!S35=0,"",'UNIFIED INTAKE'!S35)</f>
        <v/>
      </c>
      <c r="E24" s="614"/>
      <c r="F24" s="13" t="str">
        <f>IF('UNIFIED INTAKE'!I35=0,"",'UNIFIED INTAKE'!I35)</f>
        <v>F</v>
      </c>
      <c r="G24" s="613" t="str">
        <f>IF('UNIFIED INTAKE'!K35=0,"",'UNIFIED INTAKE'!K35)</f>
        <v>S</v>
      </c>
      <c r="H24" s="614"/>
      <c r="I24" s="613" t="str">
        <f>IF('UNIFIED INTAKE'!M35=0,"",'UNIFIED INTAKE'!M35)</f>
        <v>GRD5</v>
      </c>
      <c r="J24" s="615"/>
      <c r="K24" s="615"/>
      <c r="L24" s="614"/>
      <c r="M24" s="13" t="str">
        <f>IF('UNIFIED INTAKE'!P35=0,"",'UNIFIED INTAKE'!P35)</f>
        <v>INS</v>
      </c>
      <c r="N24" s="30" t="str">
        <f>IF('UNIFIED INTAKE'!R35=0,"",'UNIFIED INTAKE'!R35)</f>
        <v>NONE</v>
      </c>
    </row>
    <row r="25" spans="1:14">
      <c r="A25" s="613" t="str">
        <f>IF('UNIFIED INTAKE'!A36=0,"",'UNIFIED INTAKE'!A36)</f>
        <v>RYAN ELAZAR FUENTES</v>
      </c>
      <c r="B25" s="614"/>
      <c r="C25" s="13" t="str">
        <f>IF('UNIFIED INTAKE'!L36=0,"",'UNIFIED INTAKE'!L36)</f>
        <v>GRANDSON</v>
      </c>
      <c r="D25" s="613" t="str">
        <f>IF('UNIFIED INTAKE'!S36=0,"",'UNIFIED INTAKE'!S36)</f>
        <v/>
      </c>
      <c r="E25" s="614"/>
      <c r="F25" s="13" t="str">
        <f>IF('UNIFIED INTAKE'!I36=0,"",'UNIFIED INTAKE'!I36)</f>
        <v>M</v>
      </c>
      <c r="G25" s="613" t="str">
        <f>IF('UNIFIED INTAKE'!K36=0,"",'UNIFIED INTAKE'!K36)</f>
        <v>S</v>
      </c>
      <c r="H25" s="614"/>
      <c r="I25" s="613" t="str">
        <f>IF('UNIFIED INTAKE'!M36=0,"",'UNIFIED INTAKE'!M36)</f>
        <v>GRD2</v>
      </c>
      <c r="J25" s="615"/>
      <c r="K25" s="615"/>
      <c r="L25" s="614"/>
      <c r="M25" s="13" t="str">
        <f>IF('UNIFIED INTAKE'!P36=0,"",'UNIFIED INTAKE'!P36)</f>
        <v>INS</v>
      </c>
      <c r="N25" s="30" t="str">
        <f>IF('UNIFIED INTAKE'!R36=0,"",'UNIFIED INTAKE'!R36)</f>
        <v>NONE</v>
      </c>
    </row>
    <row r="26" spans="1:14">
      <c r="A26" s="613" t="str">
        <f>IF('UNIFIED INTAKE'!A37=0,"",'UNIFIED INTAKE'!A37)</f>
        <v>LUIGI FUENTES</v>
      </c>
      <c r="B26" s="614"/>
      <c r="C26" s="13" t="str">
        <f>IF('UNIFIED INTAKE'!L37=0,"",'UNIFIED INTAKE'!L37)</f>
        <v>GRANDSON</v>
      </c>
      <c r="D26" s="613" t="str">
        <f>IF('UNIFIED INTAKE'!S37=0,"",'UNIFIED INTAKE'!S37)</f>
        <v/>
      </c>
      <c r="E26" s="614"/>
      <c r="F26" s="13" t="str">
        <f>IF('UNIFIED INTAKE'!I37=0,"",'UNIFIED INTAKE'!I37)</f>
        <v>M</v>
      </c>
      <c r="G26" s="613" t="str">
        <f>IF('UNIFIED INTAKE'!K37=0,"",'UNIFIED INTAKE'!K37)</f>
        <v>S</v>
      </c>
      <c r="H26" s="614"/>
      <c r="I26" s="613" t="str">
        <f>IF('UNIFIED INTAKE'!M37=0,"",'UNIFIED INTAKE'!M37)</f>
        <v>N/A</v>
      </c>
      <c r="J26" s="615"/>
      <c r="K26" s="615"/>
      <c r="L26" s="614"/>
      <c r="M26" s="13" t="str">
        <f>IF('UNIFIED INTAKE'!P37=0,"",'UNIFIED INTAKE'!P37)</f>
        <v>N/A</v>
      </c>
      <c r="N26" s="30" t="str">
        <f>IF('UNIFIED INTAKE'!R37=0,"",'UNIFIED INTAKE'!R37)</f>
        <v>N/A</v>
      </c>
    </row>
    <row r="27" spans="1:14">
      <c r="A27" s="613" t="str">
        <f>IF('UNIFIED INTAKE'!A38=0,"",'UNIFIED INTAKE'!A38)</f>
        <v>NIMPHA LUMBAN</v>
      </c>
      <c r="B27" s="614"/>
      <c r="C27" s="13" t="str">
        <f>IF('UNIFIED INTAKE'!L38=0,"",'UNIFIED INTAKE'!L38)</f>
        <v>DAUGHTER</v>
      </c>
      <c r="D27" s="613" t="str">
        <f>IF('UNIFIED INTAKE'!S38=0,"",'UNIFIED INTAKE'!S38)</f>
        <v/>
      </c>
      <c r="E27" s="614"/>
      <c r="F27" s="13" t="str">
        <f>IF('UNIFIED INTAKE'!I38=0,"",'UNIFIED INTAKE'!I38)</f>
        <v>F</v>
      </c>
      <c r="G27" s="613" t="str">
        <f>IF('UNIFIED INTAKE'!K38=0,"",'UNIFIED INTAKE'!K38)</f>
        <v>CL</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300</v>
      </c>
      <c r="F31" s="617"/>
      <c r="G31" s="617"/>
      <c r="H31" s="617"/>
      <c r="I31" s="617" t="s">
        <v>301</v>
      </c>
      <c r="J31" s="617"/>
      <c r="K31" s="15"/>
      <c r="L31" s="617" t="s">
        <v>71</v>
      </c>
      <c r="M31" s="617"/>
      <c r="N31" s="14" t="s">
        <v>69</v>
      </c>
    </row>
    <row r="32" spans="1:14" ht="15.75">
      <c r="A32" s="16"/>
      <c r="B32" t="s">
        <v>73</v>
      </c>
      <c r="C32" s="17" t="str">
        <f>IF('UNIFIED INTAKE'!D50=0,"",'UNIFIED INTAKE'!D50)</f>
        <v/>
      </c>
      <c r="E32" s="16"/>
      <c r="F32" s="618" t="s">
        <v>302</v>
      </c>
      <c r="G32" s="61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CCTS</v>
      </c>
    </row>
    <row r="34" spans="1:14" ht="15.75">
      <c r="A34" s="16"/>
      <c r="B34" t="s">
        <v>80</v>
      </c>
      <c r="C34" s="17" t="str">
        <f>IF('UNIFIED INTAKE'!D52=0,"",'UNIFIED INTAKE'!D52)</f>
        <v/>
      </c>
      <c r="E34" s="16"/>
      <c r="F34" s="619" t="s">
        <v>305</v>
      </c>
      <c r="G34" s="619"/>
      <c r="I34" s="16"/>
      <c r="J34" t="s">
        <v>195</v>
      </c>
      <c r="L34" s="16"/>
      <c r="M34" t="s">
        <v>82</v>
      </c>
      <c r="N34" s="26">
        <f>IF('UNIFIED INTAKE'!Q52=0,"",'UNIFIED INTAKE'!Q52)</f>
        <v>10000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f>IF('UNIFIED INTAKE'!Q55=0,"",'UNIFIED INTAKE'!Q55)</f>
        <v>300</v>
      </c>
    </row>
    <row r="38" spans="1:14" ht="15.75">
      <c r="A38" s="16"/>
      <c r="B38" t="s">
        <v>73</v>
      </c>
      <c r="C38" s="17" t="str">
        <f>IF('UNIFIED INTAKE'!D56=0,"",'UNIFIED INTAKE'!D56)</f>
        <v/>
      </c>
      <c r="E38" s="16"/>
      <c r="F38" s="619" t="s">
        <v>89</v>
      </c>
      <c r="G38" s="619"/>
      <c r="H38" s="619"/>
      <c r="I38" s="620" t="str">
        <f>IF('UNIFIED INTAKE'!I56=0,"",'UNIFIED INTAKE'!I56)</f>
        <v/>
      </c>
      <c r="J38" s="620"/>
      <c r="L38" s="16"/>
      <c r="M38" t="s">
        <v>308</v>
      </c>
      <c r="N38" s="26" t="str">
        <f>IF('UNIFIED INTAKE'!Q56=0,"",'UNIFIED INTAKE'!Q56)</f>
        <v/>
      </c>
    </row>
    <row r="39" spans="1:14" ht="15.75">
      <c r="A39" s="16"/>
      <c r="B39" t="s">
        <v>80</v>
      </c>
      <c r="C39" s="17">
        <f>'UNIFIED INTAKE'!D57</f>
        <v>0</v>
      </c>
      <c r="E39" s="16"/>
      <c r="F39" s="619" t="s">
        <v>91</v>
      </c>
      <c r="G39" s="619"/>
      <c r="H39" s="619"/>
      <c r="I39" s="620" t="str">
        <f>'UNIFIED INTAKE'!I57:L57</f>
        <v>DEEPWELL</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0</v>
      </c>
      <c r="J40" s="620"/>
      <c r="L40" s="16"/>
      <c r="M40" t="s">
        <v>83</v>
      </c>
      <c r="N40" s="26" t="str">
        <f>IF('UNIFIED INTAKE'!Q58=0,"",'UNIFIED INTAKE'!Q58)</f>
        <v/>
      </c>
    </row>
    <row r="41" spans="1:14" ht="15.75">
      <c r="A41" s="16"/>
      <c r="B41" s="15" t="s">
        <v>95</v>
      </c>
      <c r="C41" s="17">
        <f>'UNIFIED INTAKE'!D59</f>
        <v>0</v>
      </c>
      <c r="E41" s="16"/>
      <c r="F41" s="619" t="s">
        <v>309</v>
      </c>
      <c r="G41" s="619"/>
      <c r="H41" s="619"/>
      <c r="I41" s="620">
        <f>'UNIFIED INTAKE'!I59:L59</f>
        <v>0</v>
      </c>
      <c r="J41" s="620"/>
      <c r="N41" s="26" t="str">
        <f>IF('UNIFIED INTAKE'!Q59=0,"",'UNIFIED INTAKE'!Q59)</f>
        <v/>
      </c>
    </row>
    <row r="42" spans="1:14" ht="4.5" customHeight="1">
      <c r="A42" s="16"/>
      <c r="C42" s="21"/>
    </row>
    <row r="43" spans="1:14" ht="15.75">
      <c r="A43" s="621" t="s">
        <v>310</v>
      </c>
      <c r="B43" s="621"/>
      <c r="C43" s="621"/>
      <c r="D43" s="23"/>
      <c r="E43" s="621" t="s">
        <v>69</v>
      </c>
      <c r="F43" s="621"/>
      <c r="G43" s="621"/>
      <c r="H43" s="621"/>
      <c r="I43" s="31"/>
      <c r="J43" s="22"/>
      <c r="K43" s="22"/>
      <c r="L43" s="621"/>
      <c r="M43" s="621"/>
      <c r="N43" s="22"/>
    </row>
    <row r="44" spans="1:14" ht="15.75">
      <c r="A44" s="629" t="str">
        <f>IF('UNIFIED INTAKE'!A44=0,"",'UNIFIED INTAKE'!A44)</f>
        <v>CCTS</v>
      </c>
      <c r="B44" s="629"/>
      <c r="C44" s="629"/>
      <c r="D44" s="25"/>
      <c r="E44" s="630">
        <f>IF('UNIFIED INTAKE'!I44=0,"",'UNIFIED INTAKE'!I44)</f>
        <v>4200</v>
      </c>
      <c r="F44" s="630"/>
      <c r="G44" s="630"/>
      <c r="H44" s="630"/>
      <c r="I44" s="25"/>
      <c r="J44" s="32"/>
      <c r="L44" s="16"/>
      <c r="N44" s="33"/>
    </row>
    <row r="45" spans="1:14" ht="15.75">
      <c r="A45" s="629" t="str">
        <f>IF('UNIFIED INTAKE'!A45=0,"",'UNIFIED INTAKE'!A45)</f>
        <v>SC PENSION</v>
      </c>
      <c r="B45" s="629"/>
      <c r="C45" s="629"/>
      <c r="D45" s="25"/>
      <c r="E45" s="630">
        <f>IF('UNIFIED INTAKE'!I45=0,"",'UNIFIED INTAKE'!I45)</f>
        <v>1000</v>
      </c>
      <c r="F45" s="630"/>
      <c r="G45" s="630"/>
      <c r="H45" s="630"/>
      <c r="I45" s="25"/>
      <c r="J45" s="24"/>
      <c r="L45" s="16"/>
      <c r="N45" s="33"/>
    </row>
    <row r="46" spans="1:14" ht="15.75">
      <c r="A46" s="629" t="str">
        <f>IF('UNIFIED INTAKE'!A46=0,"",'UNIFIED INTAKE'!A46)</f>
        <v>FISHERMAN</v>
      </c>
      <c r="B46" s="629"/>
      <c r="C46" s="629"/>
      <c r="D46" s="25"/>
      <c r="E46" s="630">
        <f>IF('UNIFIED INTAKE'!I46=0,"",'UNIFIED INTAKE'!I46)</f>
        <v>1000</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 xml:space="preserve">PATIENT SEEK MEDICAL ASSITSANCE FOR HER PRESCRIBED MEDICINES DUE TO HER FLANK PAIN AND THIGH PAIN RIGHT 
HEADACHE. PATIENT LIVING WITH HER GRANDCHILDREN, SON IN LAW AND DAUGHTER AND THEY ARE 9 IN THE HOUSEHOLD. PATIENT AND FAMILY RELY TO THE INCOME OF HER SON IN LAW WHO WORKS AS FISH NET MAKER WHOSE INCOME IS MEAGER ENOUGH TO THIER DAY TO DAY NEEDS. PATIENT IS A BENEFICIARY OF PANTAWID PAMILYA. ASSISTANEC IS REQUESTED IN THE OFFICE. CLASSIFIED AS C3.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NINPHA R. LUMBAN</v>
      </c>
      <c r="B55" s="622"/>
      <c r="C55" s="622"/>
      <c r="D55" s="622"/>
      <c r="E55" s="622"/>
      <c r="F55" s="622" t="str">
        <f>IF('UNIFIED INTAKE'!Q6=0,"",'UNIFIED INTAKE'!Q6)</f>
        <v>PATIENT</v>
      </c>
      <c r="G55" s="622"/>
      <c r="H55" s="622"/>
      <c r="I55" s="622"/>
      <c r="J55" s="622"/>
      <c r="K55" s="623">
        <f>IF('UNIFIED INTAKE'!Q7=0,"",'UNIFIED INTAKE'!Q7)</f>
        <v>9519354439</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JONATHAN P. TEOPE, RSW</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2024-06-10T08:12:40Z</cp:lastPrinted>
  <dcterms:created xsi:type="dcterms:W3CDTF">2021-01-18T06:35:00Z</dcterms:created>
  <dcterms:modified xsi:type="dcterms:W3CDTF">2024-06-10T08:16:20Z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