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D5798B56-1D86-4184-910E-6B95EA739163}"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G12" i="2"/>
  <c r="S51" i="2" l="1"/>
  <c r="S48" i="2" l="1"/>
  <c r="P45" i="2"/>
  <c r="S49" i="2" s="1"/>
  <c r="N21" i="4"/>
  <c r="N22" i="4"/>
  <c r="N23" i="4"/>
  <c r="N24" i="4"/>
  <c r="N25" i="4"/>
  <c r="N26" i="4"/>
  <c r="N27" i="4"/>
  <c r="N28" i="4"/>
  <c r="N29" i="4"/>
  <c r="N20" i="4"/>
  <c r="AA33" i="2" l="1"/>
  <c r="S74" i="2" s="1"/>
  <c r="E14" i="2" l="1"/>
  <c r="E16" i="2" s="1"/>
  <c r="C68" i="2" l="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<sst xmlns="http://schemas.openxmlformats.org/spreadsheetml/2006/main" count="433" uniqueCount="355">
  <si>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</si>
  <si>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</si>
  <si>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</si>
  <si>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</si>
  <si>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</si>
  <si>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</si>
  <si>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</si>
  <si>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</si>
  <si>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</si>
  <si>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</si>
  <si>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</si>
  <si>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</si>
  <si>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</si>
  <si>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</si>
  <si>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</si>
  <si>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</si>
  <si>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</si>
  <si>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</si>
  <si>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</si>
  <si>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</si>
  <si>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</si>
  <si>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</si>
  <si>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</si>
  <si>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</si>
  <si>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</si>
  <si>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</si>
  <si>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</si>
  <si>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</si>
  <si>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</si>
  <si>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</si>
  <si>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</si>
  <si>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</si>
  <si>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</si>
  <si>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</si>
  <si>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</si>
  <si>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</si>
  <si>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</si>
  <si>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</si>
  <si>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</si>
  <si>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</si>
  <si>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</si>
  <si>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</si>
  <si>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</si>
  <si>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</si>
  <si>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</si>
  <si>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</si>
  <si>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</si>
  <si>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</si>
  <si>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</si>
  <si>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</si>
  <si>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</si>
  <si>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</si>
  <si>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</si>
  <si>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</si>
  <si>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</si>
  <si>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</si>
  <si>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</si>
  <si>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</si>
  <si>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</si>
  <si>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</si>
  <si>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</si>
  <si>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</si>
  <si>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</si>
  <si>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</si>
  <si>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</si>
  <si>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</si>
  <si>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</si>
  <si>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</si>
  <si>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</si>
  <si>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</si>
  <si>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</si>
  <si>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</si>
  <si>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</si>
  <si>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</si>
  <si>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</si>
  <si>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</si>
  <si>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</si>
  <si>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</si>
  <si>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</si>
  <si>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</si>
  <si>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</si>
  <si>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</si>
  <si>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</si>
  <si>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</si>
  <si>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</si>
  <si>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</si>
  <si>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</si>
  <si>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</si>
  <si>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</si>
  <si>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</si>
  <si>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</si>
  <si>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</si>
  <si>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</si>
  <si>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</si>
  <si>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</si>
  <si>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</si>
  <si>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</si>
  <si>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</si>
  <si>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</si>
  <si>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</si>
  <si>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</si>
  <si>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</si>
  <si>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</si>
  <si>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</si>
  <si>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</si>
  <si>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</si>
  <si>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</si>
  <si>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</si>
  <si>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</si>
  <si>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</si>
  <si>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</si>
  <si>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</si>
  <si>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</si>
  <si>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</si>
  <si>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</si>
  <si>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</si>
  <si>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</si>
  <si>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</si>
  <si>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</si>
  <si>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</si>
  <si>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</si>
  <si>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</si>
  <si>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</si>
  <si>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</si>
  <si>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</si>
  <si>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</si>
  <si>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</si>
  <si>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</si>
  <si>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</si>
  <si>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</si>
  <si>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</si>
  <si>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</si>
  <si>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</si>
  <si>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</si>
  <si>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</si>
  <si>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</si>
  <si>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</si>
  <si>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</si>
  <si>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</si>
  <si>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</si>
  <si>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</si>
  <si>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</si>
  <si>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</si>
  <si>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</si>
  <si>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</si>
  <si>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</si>
  <si>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</si>
  <si>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</si>
  <si>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</si>
  <si>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</si>
  <si>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</si>
  <si>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</si>
  <si>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</si>
  <si>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</si>
  <si>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</si>
  <si>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</si>
  <si>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</si>
  <si>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</si>
  <si>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</si>
  <si>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</si>
  <si>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</si>
  <si>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</si>
  <si>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</si>
  <si>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</si>
  <si>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</si>
  <si>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</si>
  <si>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</si>
  <si>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</si>
  <si>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</si>
  <si>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</si>
  <si>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</si>
  <si>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</si>
  <si>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</si>
  <si>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</si>
  <si>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</si>
  <si>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</si>
  <si>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</si>
  <si>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</si>
  <si>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</si>
  <si>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</si>
  <si>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</si>
  <si>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</si>
  <si>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</si>
  <si>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</si>
  <si>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</si>
  <si>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</si>
  <si>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</si>
  <si>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</si>
  <si>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</si>
  <si>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</si>
  <si>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</si>
  <si>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</si>
  <si>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</si>
  <si>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</si>
  <si>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</si>
  <si>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</si>
  <si>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</si>
  <si>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</si>
  <si>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</si>
  <si>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</si>
  <si>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</si>
  <si>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</si>
  <si>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</si>
  <si>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</si>
  <si>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</si>
  <si>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</si>
  <si>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</si>
  <si>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</si>
  <si>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</si>
  <si>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</si>
  <si>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</si>
  <si>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</si>
  <si>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</si>
  <si>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</si>
  <si>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</si>
  <si>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</si>
  <si>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</si>
  <si>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</si>
  <si>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</si>
  <si>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</si>
  <si>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</si>
  <si>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</si>
  <si>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</si>
  <si>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</si>
  <si>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</si>
  <si>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</si>
  <si>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</si>
  <si>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</si>
  <si>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</si>
  <si>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</si>
  <si>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</si>
  <si>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</si>
  <si>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</si>
  <si>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</si>
  <si>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</si>
  <si>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</si>
  <si>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</si>
  <si>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</si>
  <si>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</si>
  <si>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</si>
  <si>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</si>
  <si>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</si>
  <si>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</si>
  <si>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</si>
  <si>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</si>
  <si>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</si>
  <si>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</si>
  <si>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</si>
  <si>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</si>
  <si>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</si>
  <si>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</si>
  <si>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</si>
  <si>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</si>
  <si>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</si>
  <si>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</si>
  <si>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</si>
  <si>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</si>
  <si>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</si>
  <si>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</si>
  <si>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</si>
  <si>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</si>
  <si>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</si>
  <si>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</si>
  <si>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</si>
  <si>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</si>
  <si>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</si>
  <si>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</si>
  <si>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</si>
  <si>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</si>
  <si>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</si>
  <si>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</si>
  <si>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</si>
  <si>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</si>
  <si>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</si>
  <si>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</si>
  <si>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</si>
  <si>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</si>
  <si>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</si>
  <si>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</si>
  <si>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</si>
  <si>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</si>
  <si>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</si>
  <si>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</si>
  <si>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</si>
  <si>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</si>
  <si>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</si>
  <si>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</si>
  <si>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</si>
  <si>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</si>
  <si>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</si>
  <si>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</si>
  <si>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</si>
  <si>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</si>
  <si>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</si>
  <si>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</si>
  <si>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</si>
  <si>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</si>
  <si>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</si>
  <si>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</si>
  <si>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</si>
  <si>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</si>
  <si>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</si>
  <si>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</si>
  <si>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</si>
  <si>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</si>
  <si>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</si>
  <si>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</si>
  <si>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</si>
  <si>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</si>
  <si>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</si>
  <si>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</si>
  <si>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</si>
  <si>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</si>
  <si>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</si>
  <si>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</si>
  <si>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</si>
  <si>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</si>
  <si>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</si>
  <si>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</si>
  <si>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</si>
  <si>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</si>
  <si>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</si>
  <si>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</si>
  <si>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</si>
  <si>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OPD BILL</t>
  </si>
  <si>
    <t>JANA LUISA E. ARRIOLA, RSW</t>
  </si>
  <si>
    <t>MEDICAL</t>
  </si>
  <si>
    <t>MAIFIPP</t>
  </si>
  <si>
    <t xml:space="preserve">        Social Welfare Officer III</t>
  </si>
  <si>
    <t>\</t>
  </si>
  <si>
    <t>ROMAN CATHOLIC</t>
  </si>
  <si>
    <t>FEMALE</t>
  </si>
  <si>
    <t>GRADE 11</t>
  </si>
  <si>
    <t>MARIA JEZEBEL F. DE MESA, RSW, MAEd-GC</t>
  </si>
  <si>
    <t>S</t>
  </si>
  <si>
    <t>N/A</t>
  </si>
  <si>
    <t>CAMAMBUGAN. LIBMANAN, CAMARINES SUR</t>
  </si>
  <si>
    <t>LIBMANAN, CAMARINES SUR</t>
  </si>
  <si>
    <t>ESPERIDA, JENNY LAURENCIANO</t>
  </si>
  <si>
    <t>GRANDPARENT</t>
  </si>
  <si>
    <t>ROOT FRAGMENT WITH ALVEOLAR ABSCESS</t>
  </si>
  <si>
    <t>SOLMERANO, VIOLETA</t>
  </si>
  <si>
    <t>GRADE 12</t>
  </si>
  <si>
    <t>ESPERIDA, JANA VICTORIA</t>
  </si>
  <si>
    <t>W</t>
  </si>
  <si>
    <t>SIBLING</t>
  </si>
  <si>
    <t>ELEM. GRADUATE</t>
  </si>
  <si>
    <t>PWD</t>
  </si>
  <si>
    <t>CAREGIVER</t>
  </si>
  <si>
    <t>SOCIAL PENSION</t>
  </si>
  <si>
    <t>C/O NUN</t>
  </si>
  <si>
    <t>C/O BRGHGMC</t>
  </si>
  <si>
    <t>PATIENT IS IN NEED OF MEDICAL ASISSTANCE FOR HER DENTAL CONSULTATION TODAY DUE TO ROOT FRAGMENT WITH ALVEOLAR ABSCESS. PATIENT IS LIVING WITH HER GRANDPARENT AND SIBLING. THEY ARE THREE IN THE HH. HER GRANDMOTHER IS THE SOLE PROVIDER OF THE FAMILY AS CAREGIVER WHO IS ALSO THE GUARDIAN OF THE PATIENT. THEY DO NOT HAVE ANY OTHER SOURCE OF INCOME. PATIENT IS THEN ASSESSED AS C3.</t>
  </si>
  <si>
    <t>MEDICINES</t>
  </si>
  <si>
    <t>DENTAL BILL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</si>
</sst>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1" fillId="0" borderId="8" xfId="0" applyFont="1" applyBorder="1" applyAlignment="1" applyProtection="1">
      <alignment horizontal="center" vertical="center" shrinkToFit="1"/>
      <protection locked="0"/>
    </xf>
    <xf numFmtId="0" fontId="16" fillId="0" borderId="8" xfId="0" applyFont="1" applyBorder="1" applyAlignment="1" applyProtection="1">
      <alignment horizontal="center" vertical="center"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263</v>
      </c>
    </row>
    <row r="3" spans="1:18" ht="12" customHeight="1">
      <c r="A3" s="140" t="s">
        <v>262</v>
      </c>
      <c r="B3" s="140"/>
      <c r="C3" s="140"/>
      <c r="D3" s="267"/>
      <c r="E3" s="267"/>
      <c r="F3" s="267"/>
      <c r="G3" s="267"/>
      <c r="H3" s="267"/>
      <c r="I3" s="267"/>
      <c r="J3" s="267"/>
      <c r="K3" s="79"/>
      <c r="L3" s="79"/>
      <c r="M3" s="8"/>
      <c r="N3" s="8"/>
      <c r="O3" s="8"/>
      <c r="P3" s="9" t="s">
        <v>264</v>
      </c>
      <c r="Q3" s="268">
        <v>30341</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265</v>
      </c>
      <c r="B5" s="282"/>
      <c r="C5" s="282"/>
      <c r="D5" s="282"/>
      <c r="E5" s="282"/>
      <c r="F5" s="269">
        <v>45463</v>
      </c>
      <c r="G5" s="269"/>
      <c r="H5" s="269"/>
      <c r="I5" s="269"/>
      <c r="J5" s="269"/>
      <c r="K5" s="269"/>
      <c r="L5" s="266" t="s">
        <v>268</v>
      </c>
      <c r="M5" s="266"/>
      <c r="N5" s="266"/>
      <c r="O5" s="266"/>
      <c r="P5" s="266"/>
      <c r="Q5" s="266"/>
      <c r="R5" s="28">
        <v>0.41805555555555601</v>
      </c>
    </row>
    <row r="6" spans="1:18" ht="15" customHeight="1">
      <c r="A6" s="270" t="s">
        <v>266</v>
      </c>
      <c r="B6" s="271"/>
      <c r="C6" s="271"/>
      <c r="D6" s="271"/>
      <c r="E6" s="271"/>
      <c r="F6" s="271"/>
      <c r="G6" s="194" t="s">
        <v>341</v>
      </c>
      <c r="H6" s="194"/>
      <c r="I6" s="194"/>
      <c r="J6" s="194"/>
      <c r="K6" s="194"/>
      <c r="L6" s="194"/>
      <c r="M6" s="280" t="s">
        <v>269</v>
      </c>
      <c r="N6" s="280"/>
      <c r="O6" s="280"/>
      <c r="P6" s="280"/>
      <c r="Q6" s="278" t="s">
        <v>339</v>
      </c>
      <c r="R6" s="279"/>
    </row>
    <row r="7" spans="1:18" ht="15" customHeight="1">
      <c r="A7" s="270" t="s">
        <v>267</v>
      </c>
      <c r="B7" s="271"/>
      <c r="C7" s="271"/>
      <c r="D7" s="217" t="s">
        <v>336</v>
      </c>
      <c r="E7" s="217"/>
      <c r="F7" s="217"/>
      <c r="G7" s="217"/>
      <c r="H7" s="217"/>
      <c r="I7" s="217"/>
      <c r="J7" s="217"/>
      <c r="K7" s="217"/>
      <c r="L7" s="217"/>
      <c r="M7" s="216" t="s">
        <v>270</v>
      </c>
      <c r="N7" s="216"/>
      <c r="O7" s="216"/>
      <c r="P7" s="216"/>
      <c r="Q7" s="283">
        <v>9072429424</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271</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338</v>
      </c>
      <c r="E10" s="213"/>
      <c r="F10" s="213"/>
      <c r="G10" s="213"/>
      <c r="H10" s="213"/>
      <c r="I10" s="213"/>
      <c r="J10" s="213"/>
      <c r="K10" s="213"/>
      <c r="L10" s="213"/>
      <c r="M10" s="213"/>
      <c r="N10" s="213"/>
      <c r="O10" s="213"/>
      <c r="P10" s="213"/>
      <c r="Q10" s="89"/>
      <c r="R10" s="27" t="s">
        <v>331</v>
      </c>
    </row>
    <row r="11" spans="1:18" s="87" customFormat="1" ht="11.25" customHeight="1">
      <c r="A11" s="192" t="s">
        <v>272</v>
      </c>
      <c r="B11" s="193"/>
      <c r="C11" s="193"/>
      <c r="D11" s="214" t="s">
        <v>273</v>
      </c>
      <c r="E11" s="214"/>
      <c r="F11" s="214"/>
      <c r="G11" s="214"/>
      <c r="H11" s="214"/>
      <c r="I11" s="214"/>
      <c r="J11" s="214"/>
      <c r="K11" s="214"/>
      <c r="L11" s="214"/>
      <c r="M11" s="214"/>
      <c r="N11" s="214"/>
      <c r="O11" s="214"/>
      <c r="P11" s="214"/>
      <c r="Q11" s="102"/>
      <c r="R11" s="90" t="s">
        <v>297</v>
      </c>
    </row>
    <row r="12" spans="1:18" ht="18.75" customHeight="1">
      <c r="A12" s="272">
        <v>38814</v>
      </c>
      <c r="B12" s="273"/>
      <c r="C12" s="273"/>
      <c r="D12" s="273"/>
      <c r="E12" s="103"/>
      <c r="F12" s="80"/>
      <c r="G12" s="277">
        <f ca="1">IF(DATEDIF(A12,NOW(),"y")&gt;120,"",DATEDIF(A12,NOW(),"y"))</f>
        <v>18</v>
      </c>
      <c r="H12" s="277"/>
      <c r="I12" s="277"/>
      <c r="J12" s="277"/>
      <c r="K12" s="80"/>
      <c r="L12" s="80"/>
      <c r="M12" s="219" t="s">
        <v>337</v>
      </c>
      <c r="N12" s="219"/>
      <c r="O12" s="219"/>
      <c r="P12" s="219"/>
      <c r="Q12" s="219"/>
      <c r="R12" s="220"/>
    </row>
    <row r="13" spans="1:18" ht="12" customHeight="1">
      <c r="A13" s="252" t="s">
        <v>274</v>
      </c>
      <c r="B13" s="253"/>
      <c r="C13" s="253"/>
      <c r="D13" s="253"/>
      <c r="E13" s="102"/>
      <c r="F13" s="104"/>
      <c r="G13" s="254" t="s">
        <v>275</v>
      </c>
      <c r="H13" s="254"/>
      <c r="I13" s="254"/>
      <c r="J13" s="254"/>
      <c r="K13" s="102"/>
      <c r="L13" s="104"/>
      <c r="M13" s="253" t="s">
        <v>7</v>
      </c>
      <c r="N13" s="253"/>
      <c r="O13" s="253"/>
      <c r="P13" s="253"/>
      <c r="Q13" s="253"/>
      <c r="R13" s="255"/>
    </row>
    <row r="14" spans="1:18" ht="18" customHeight="1">
      <c r="A14" s="257" t="s">
        <v>8</v>
      </c>
      <c r="B14" s="258"/>
      <c r="C14" s="258"/>
      <c r="D14" s="258"/>
      <c r="E14" s="219" t="str">
        <f>D7</f>
        <v>CAMAMBUGAN. LIBMANAN, CAMARINES SUR</v>
      </c>
      <c r="F14" s="219"/>
      <c r="G14" s="219"/>
      <c r="H14" s="219"/>
      <c r="I14" s="219"/>
      <c r="J14" s="219"/>
      <c r="K14" s="219"/>
      <c r="L14" s="219"/>
      <c r="M14" s="219"/>
      <c r="N14" s="219"/>
      <c r="O14" s="219"/>
      <c r="P14" s="219"/>
      <c r="Q14" s="219"/>
      <c r="R14" s="220"/>
    </row>
    <row r="15" spans="1:18" s="88" customFormat="1" ht="9.75" customHeight="1">
      <c r="A15" s="274" t="s">
        <v>276</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CAMAMBUGAN. LIBMANAN, CAMARINES SUR</v>
      </c>
      <c r="F16" s="223"/>
      <c r="G16" s="223"/>
      <c r="H16" s="223"/>
      <c r="I16" s="223"/>
      <c r="J16" s="223"/>
      <c r="K16" s="223"/>
      <c r="L16" s="223"/>
      <c r="M16" s="223"/>
      <c r="N16" s="223"/>
      <c r="O16" s="223"/>
      <c r="P16" s="223"/>
      <c r="Q16" s="223"/>
      <c r="R16" s="224"/>
    </row>
    <row r="17" spans="1:28" s="88" customFormat="1" ht="13.5" customHeight="1">
      <c r="A17" s="274" t="s">
        <v>277</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278</v>
      </c>
      <c r="K18" s="209"/>
      <c r="L18" s="80"/>
      <c r="M18" s="80"/>
      <c r="N18" s="80"/>
      <c r="O18" s="80"/>
      <c r="P18" s="80" t="s">
        <v>162</v>
      </c>
      <c r="Q18" s="217"/>
      <c r="R18" s="276"/>
    </row>
    <row r="19" spans="1:28" ht="13.5" customHeight="1">
      <c r="A19" s="215" t="s">
        <v>279</v>
      </c>
      <c r="B19" s="216"/>
      <c r="C19" s="216"/>
      <c r="D19" s="217" t="s">
        <v>330</v>
      </c>
      <c r="E19" s="217"/>
      <c r="F19" s="217"/>
      <c r="G19" s="217"/>
      <c r="H19" s="80"/>
      <c r="I19" s="80"/>
      <c r="J19" s="80"/>
      <c r="K19" s="209" t="s">
        <v>280</v>
      </c>
      <c r="L19" s="209"/>
      <c r="M19" s="209"/>
      <c r="N19" s="159" t="s">
        <v>308</v>
      </c>
      <c r="O19" s="159"/>
      <c r="P19" s="159"/>
      <c r="Q19" s="159"/>
      <c r="R19" s="218"/>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7" t="s">
        <v>284</v>
      </c>
      <c r="B21" s="258"/>
      <c r="C21" s="258"/>
      <c r="D21" s="258"/>
      <c r="E21" s="258"/>
      <c r="F21" s="209"/>
      <c r="G21" s="259" t="s">
        <v>155</v>
      </c>
      <c r="H21" s="259"/>
      <c r="I21" s="80"/>
      <c r="J21" s="259" t="s">
        <v>281</v>
      </c>
      <c r="K21" s="259"/>
      <c r="L21" s="251" t="s">
        <v>282</v>
      </c>
      <c r="M21" s="251"/>
      <c r="N21" s="107"/>
      <c r="O21" s="260"/>
      <c r="P21" s="259" t="s">
        <v>283</v>
      </c>
      <c r="Q21" s="260"/>
      <c r="R21" s="261" t="s">
        <v>156</v>
      </c>
    </row>
    <row r="22" spans="1:28" ht="10.5" customHeight="1">
      <c r="A22" s="192" t="s">
        <v>285</v>
      </c>
      <c r="B22" s="214"/>
      <c r="C22" s="214"/>
      <c r="D22" s="214"/>
      <c r="E22" s="214"/>
      <c r="F22" s="209"/>
      <c r="G22" s="259"/>
      <c r="H22" s="259"/>
      <c r="I22" s="80"/>
      <c r="J22" s="259"/>
      <c r="K22" s="259"/>
      <c r="L22" s="251"/>
      <c r="M22" s="251"/>
      <c r="N22" s="108"/>
      <c r="O22" s="260"/>
      <c r="P22" s="259"/>
      <c r="Q22" s="260"/>
      <c r="R22" s="261"/>
      <c r="S22" t="s">
        <v>342</v>
      </c>
    </row>
    <row r="23" spans="1:28" ht="1.5" customHeight="1">
      <c r="A23" s="93"/>
      <c r="B23" s="109"/>
      <c r="C23" s="109"/>
      <c r="D23" s="109"/>
      <c r="E23" s="109"/>
      <c r="F23" s="80"/>
      <c r="G23" s="259"/>
      <c r="H23" s="259"/>
      <c r="I23" s="80"/>
      <c r="J23" s="107"/>
      <c r="K23" s="107"/>
      <c r="L23" s="107"/>
      <c r="M23" s="110"/>
      <c r="N23" s="111"/>
      <c r="O23" s="110"/>
      <c r="P23" s="110" t="s">
        <v>329</v>
      </c>
      <c r="Q23" s="110"/>
      <c r="R23" s="94"/>
      <c r="S23" t="s">
        <v>332</v>
      </c>
    </row>
    <row r="24" spans="1:28">
      <c r="A24" s="257" t="s">
        <v>286</v>
      </c>
      <c r="B24" s="209"/>
      <c r="C24" s="209"/>
      <c r="D24" s="256" t="s">
        <v>335</v>
      </c>
      <c r="E24" s="256"/>
      <c r="F24" s="256"/>
      <c r="G24" s="256"/>
      <c r="H24" s="256"/>
      <c r="I24" s="256"/>
      <c r="J24" s="256"/>
      <c r="K24" s="262" t="s">
        <v>287</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261</v>
      </c>
      <c r="Q26" s="336"/>
      <c r="R26" s="76" t="s">
        <v>256</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309</v>
      </c>
      <c r="W29" s="292"/>
      <c r="X29" s="292"/>
      <c r="Y29" s="292"/>
      <c r="Z29" s="293"/>
      <c r="AA29" s="315" t="s">
        <v>311</v>
      </c>
      <c r="AB29" s="126"/>
    </row>
    <row r="30" spans="1:28" ht="10.5" customHeight="1">
      <c r="A30" s="208" t="s">
        <v>301</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341</v>
      </c>
      <c r="B31" s="161"/>
      <c r="C31" s="161"/>
      <c r="D31" s="161"/>
      <c r="E31" s="161"/>
      <c r="F31" s="161"/>
      <c r="G31" s="161"/>
      <c r="H31" s="162"/>
      <c r="I31" s="173" t="s">
        <v>178</v>
      </c>
      <c r="J31" s="174"/>
      <c r="K31" s="96" t="s">
        <v>344</v>
      </c>
      <c r="L31" s="96" t="s">
        <v>339</v>
      </c>
      <c r="M31" s="173" t="s">
        <v>346</v>
      </c>
      <c r="N31" s="175"/>
      <c r="O31" s="174"/>
      <c r="P31" s="334" t="s">
        <v>348</v>
      </c>
      <c r="Q31" s="335"/>
      <c r="R31" s="97">
        <v>4000</v>
      </c>
      <c r="S31" s="60"/>
      <c r="U31" s="125"/>
      <c r="V31" s="294"/>
      <c r="W31" s="295"/>
      <c r="X31" s="295"/>
      <c r="Y31" s="295"/>
      <c r="Z31" s="296"/>
      <c r="AA31" s="316"/>
      <c r="AB31" s="126"/>
    </row>
    <row r="32" spans="1:28" ht="15.75" customHeight="1" thickBot="1">
      <c r="A32" s="160" t="s">
        <v>343</v>
      </c>
      <c r="B32" s="161"/>
      <c r="C32" s="161"/>
      <c r="D32" s="161"/>
      <c r="E32" s="161"/>
      <c r="F32" s="161"/>
      <c r="G32" s="161"/>
      <c r="H32" s="162"/>
      <c r="I32" s="173" t="s">
        <v>178</v>
      </c>
      <c r="J32" s="174"/>
      <c r="K32" s="96" t="s">
        <v>334</v>
      </c>
      <c r="L32" s="96" t="s">
        <v>345</v>
      </c>
      <c r="M32" s="173" t="s">
        <v>347</v>
      </c>
      <c r="N32" s="175"/>
      <c r="O32" s="174"/>
      <c r="P32" s="173" t="s">
        <v>306</v>
      </c>
      <c r="Q32" s="174"/>
      <c r="R32" s="97"/>
      <c r="S32" s="60"/>
      <c r="U32" s="125"/>
      <c r="V32" s="297"/>
      <c r="W32" s="298"/>
      <c r="X32" s="298"/>
      <c r="Y32" s="298"/>
      <c r="Z32" s="299"/>
      <c r="AA32" s="317"/>
      <c r="AB32" s="126"/>
    </row>
    <row r="33" spans="1:28" ht="15.75" customHeight="1">
      <c r="A33" s="160"/>
      <c r="B33" s="161"/>
      <c r="C33" s="161"/>
      <c r="D33" s="161"/>
      <c r="E33" s="161"/>
      <c r="F33" s="161"/>
      <c r="G33" s="161"/>
      <c r="H33" s="162"/>
      <c r="I33" s="173"/>
      <c r="J33" s="174"/>
      <c r="K33" s="96"/>
      <c r="L33" s="96"/>
      <c r="M33" s="173"/>
      <c r="N33" s="175"/>
      <c r="O33" s="174"/>
      <c r="P33" s="173"/>
      <c r="Q33" s="174"/>
      <c r="R33" s="97"/>
      <c r="S33" s="60"/>
      <c r="U33" s="125"/>
      <c r="V33" s="324" t="s">
        <v>310</v>
      </c>
      <c r="W33" s="318" t="s">
        <v>316</v>
      </c>
      <c r="X33" s="306" t="s">
        <v>312</v>
      </c>
      <c r="Y33" s="309" t="s">
        <v>313</v>
      </c>
      <c r="Z33" s="321" t="s">
        <v>314</v>
      </c>
      <c r="AA33" s="312" t="str">
        <f>IF(AND(S49&gt;=4298,S49&lt;=5353),"C1",IF(AND(S49&gt;=3344,S49&lt;=4297),"C2",IF(AND(S49&lt;=3343),"C3",IF(AND(S49&gt;=5354,S49&lt;=1000000),"B",""))))</f>
        <v>C3</v>
      </c>
      <c r="AB33" s="126"/>
    </row>
    <row r="34" spans="1:28" ht="15.75" customHeight="1">
      <c r="A34" s="160"/>
      <c r="B34" s="161"/>
      <c r="C34" s="161"/>
      <c r="D34" s="161"/>
      <c r="E34" s="161"/>
      <c r="F34" s="161"/>
      <c r="G34" s="161"/>
      <c r="H34" s="162"/>
      <c r="I34" s="173"/>
      <c r="J34" s="174"/>
      <c r="K34" s="96"/>
      <c r="L34" s="96"/>
      <c r="M34" s="173"/>
      <c r="N34" s="175"/>
      <c r="O34" s="174"/>
      <c r="P34" s="173"/>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U36" s="125"/>
      <c r="V36" s="327" t="s">
        <v>321</v>
      </c>
      <c r="W36" s="289" t="s">
        <v>322</v>
      </c>
      <c r="X36" s="331" t="s">
        <v>317</v>
      </c>
      <c r="Y36" s="331" t="s">
        <v>318</v>
      </c>
      <c r="Z36" s="329" t="s">
        <v>320</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319</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349</v>
      </c>
      <c r="B45" s="240"/>
      <c r="C45" s="240"/>
      <c r="D45" s="240"/>
      <c r="E45" s="240"/>
      <c r="F45" s="240"/>
      <c r="G45" s="240"/>
      <c r="H45" s="86"/>
      <c r="I45" s="247">
        <v>500</v>
      </c>
      <c r="J45" s="247"/>
      <c r="K45" s="247"/>
      <c r="L45" s="247"/>
      <c r="M45" s="84"/>
      <c r="N45" s="84"/>
      <c r="O45" s="84"/>
      <c r="P45" s="249">
        <f>(I44/2)+SUM(I45:L46)+SUM(R31:R42)+P24</f>
        <v>4500</v>
      </c>
      <c r="Q45" s="249"/>
      <c r="R45" s="250"/>
    </row>
    <row r="46" spans="1:28">
      <c r="A46" s="248"/>
      <c r="B46" s="240"/>
      <c r="C46" s="240"/>
      <c r="D46" s="240"/>
      <c r="E46" s="240"/>
      <c r="F46" s="240"/>
      <c r="G46" s="240"/>
      <c r="H46" s="86"/>
      <c r="I46" s="247"/>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299</v>
      </c>
      <c r="B48" s="166"/>
      <c r="C48" s="166"/>
      <c r="D48" s="166"/>
      <c r="E48" s="166"/>
      <c r="F48" s="166"/>
      <c r="G48" s="166"/>
      <c r="H48" s="166"/>
      <c r="I48" s="166"/>
      <c r="J48" s="166"/>
      <c r="K48" s="166"/>
      <c r="L48" s="166"/>
      <c r="M48" s="166"/>
      <c r="N48" s="166"/>
      <c r="O48" s="166"/>
      <c r="P48" s="166"/>
      <c r="Q48" s="166"/>
      <c r="R48" s="167"/>
      <c r="S48" s="43">
        <f>SUM(Q50:R59)+SUM(K50:K53)+SUM(I56:L59)+SUM(D50:E54)+SUM(D56:E59)</f>
        <v>3350</v>
      </c>
      <c r="T48" t="s">
        <v>215</v>
      </c>
    </row>
    <row r="49" spans="1:21" s="23" customFormat="1">
      <c r="A49" s="163" t="s">
        <v>21</v>
      </c>
      <c r="B49" s="164"/>
      <c r="C49" s="164"/>
      <c r="D49" s="164" t="s">
        <v>22</v>
      </c>
      <c r="E49" s="164"/>
      <c r="F49" s="82"/>
      <c r="G49" s="179" t="s">
        <v>288</v>
      </c>
      <c r="H49" s="179"/>
      <c r="I49" s="179"/>
      <c r="J49" s="179"/>
      <c r="K49" s="116" t="s">
        <v>22</v>
      </c>
      <c r="M49" s="164" t="s">
        <v>24</v>
      </c>
      <c r="N49" s="164"/>
      <c r="O49" s="164"/>
      <c r="P49" s="164"/>
      <c r="Q49" s="164"/>
      <c r="R49" s="26" t="s">
        <v>22</v>
      </c>
      <c r="S49" s="44">
        <f>P45/S51</f>
        <v>1500</v>
      </c>
      <c r="T49" s="23" t="s">
        <v>216</v>
      </c>
    </row>
    <row r="50" spans="1:21" s="23" customFormat="1" ht="14.1" customHeight="1">
      <c r="A50" s="24"/>
      <c r="B50" s="140" t="s">
        <v>129</v>
      </c>
      <c r="C50" s="140"/>
      <c r="D50" s="186" t="s">
        <v>339</v>
      </c>
      <c r="E50" s="186"/>
      <c r="F50" s="25"/>
      <c r="G50" s="80"/>
      <c r="H50" s="140" t="s">
        <v>149</v>
      </c>
      <c r="I50" s="140"/>
      <c r="J50" s="140"/>
      <c r="K50" s="29">
        <v>200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t="s">
        <v>350</v>
      </c>
      <c r="R51" s="178"/>
      <c r="S51" s="23">
        <f>COUNTA(A31:H42,D10)</f>
        <v>3</v>
      </c>
      <c r="U51" s="23" t="s">
        <v>315</v>
      </c>
    </row>
    <row r="52" spans="1:21" s="23" customFormat="1" ht="14.1" customHeight="1">
      <c r="A52" s="24"/>
      <c r="B52" s="140" t="s">
        <v>137</v>
      </c>
      <c r="C52" s="140"/>
      <c r="D52" s="186"/>
      <c r="E52" s="186"/>
      <c r="F52" s="25"/>
      <c r="G52" s="80"/>
      <c r="H52" s="8" t="s">
        <v>172</v>
      </c>
      <c r="I52" s="8"/>
      <c r="K52" s="29"/>
      <c r="M52" s="25"/>
      <c r="N52" s="243" t="s">
        <v>140</v>
      </c>
      <c r="O52" s="243"/>
      <c r="P52" s="243"/>
      <c r="Q52" s="177">
        <f>100*30</f>
        <v>3000</v>
      </c>
      <c r="R52" s="178"/>
    </row>
    <row r="53" spans="1:21" s="23" customFormat="1" ht="14.1" customHeight="1">
      <c r="A53" s="24"/>
      <c r="B53" s="140" t="s">
        <v>163</v>
      </c>
      <c r="C53" s="140"/>
      <c r="D53" s="186"/>
      <c r="E53" s="186"/>
      <c r="F53" s="8"/>
      <c r="G53" s="8"/>
      <c r="H53" s="8" t="s">
        <v>163</v>
      </c>
      <c r="I53" s="8"/>
      <c r="K53" s="42"/>
      <c r="M53" s="25"/>
      <c r="N53" s="243" t="s">
        <v>164</v>
      </c>
      <c r="O53" s="243"/>
      <c r="P53" s="243"/>
      <c r="Q53" s="177" t="s">
        <v>351</v>
      </c>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289</v>
      </c>
      <c r="O57" s="140"/>
      <c r="P57" s="140"/>
      <c r="Q57" s="177"/>
      <c r="R57" s="178"/>
    </row>
    <row r="58" spans="1:21" s="23" customFormat="1" ht="14.1" customHeight="1">
      <c r="A58" s="24"/>
      <c r="B58" s="140" t="s">
        <v>147</v>
      </c>
      <c r="C58" s="140"/>
      <c r="D58" s="186"/>
      <c r="E58" s="186"/>
      <c r="F58" s="25"/>
      <c r="G58" s="140" t="s">
        <v>146</v>
      </c>
      <c r="H58" s="140"/>
      <c r="I58" s="176">
        <v>150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290</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340</v>
      </c>
      <c r="G62" s="288"/>
      <c r="H62" s="288"/>
      <c r="I62" s="288"/>
      <c r="J62" s="120"/>
      <c r="K62" s="120"/>
      <c r="L62" s="120"/>
      <c r="M62" s="120"/>
      <c r="N62" s="120"/>
      <c r="O62" s="120"/>
      <c r="P62" s="120"/>
      <c r="Q62" s="120"/>
      <c r="R62" s="17"/>
    </row>
    <row r="63" spans="1:21" s="23" customFormat="1" ht="12.75" customHeight="1">
      <c r="A63" s="24"/>
      <c r="B63" s="187" t="s">
        <v>167</v>
      </c>
      <c r="C63" s="187"/>
      <c r="D63" s="187"/>
      <c r="E63" s="187"/>
      <c r="F63" s="159"/>
      <c r="G63" s="159"/>
      <c r="H63" s="159"/>
      <c r="I63" s="159"/>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324</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302</v>
      </c>
      <c r="B68" s="84"/>
      <c r="C68" s="240" t="str">
        <f>G6</f>
        <v>SOLMERANO, VIOLETA</v>
      </c>
      <c r="D68" s="240"/>
      <c r="E68" s="240"/>
      <c r="F68" s="240"/>
      <c r="G68" s="240"/>
      <c r="H68" s="184" t="s">
        <v>303</v>
      </c>
      <c r="I68" s="184"/>
      <c r="J68" s="184"/>
      <c r="K68" s="184"/>
      <c r="L68" s="184"/>
      <c r="M68" s="184"/>
      <c r="N68" s="184"/>
      <c r="O68" s="184"/>
      <c r="P68" s="184"/>
      <c r="Q68" s="122"/>
      <c r="R68" s="18"/>
    </row>
    <row r="69" spans="1:19" ht="32.25" customHeight="1">
      <c r="A69" s="241" t="s">
        <v>304</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292</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298</v>
      </c>
      <c r="R72" s="182"/>
    </row>
    <row r="73" spans="1:19" ht="12" customHeight="1" thickBot="1">
      <c r="A73" s="165" t="s">
        <v>291</v>
      </c>
      <c r="B73" s="166"/>
      <c r="C73" s="166"/>
      <c r="D73" s="166"/>
      <c r="E73" s="166"/>
      <c r="F73" s="166"/>
      <c r="G73" s="166"/>
      <c r="H73" s="166"/>
      <c r="I73" s="166"/>
      <c r="J73" s="166"/>
      <c r="K73" s="166"/>
      <c r="L73" s="166"/>
      <c r="M73" s="166"/>
      <c r="N73" s="166"/>
      <c r="O73" s="166"/>
      <c r="P73" s="166"/>
      <c r="Q73" s="166"/>
      <c r="R73" s="167"/>
    </row>
    <row r="74" spans="1:19">
      <c r="A74" s="234" t="s">
        <v>352</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48"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293</v>
      </c>
      <c r="B78" s="166"/>
      <c r="C78" s="166"/>
      <c r="D78" s="166"/>
      <c r="E78" s="166"/>
      <c r="F78" s="166"/>
      <c r="G78" s="166"/>
      <c r="H78" s="166"/>
      <c r="I78" s="166"/>
      <c r="J78" s="166"/>
      <c r="K78" s="166"/>
      <c r="L78" s="166"/>
      <c r="M78" s="166"/>
      <c r="N78" s="166"/>
      <c r="O78" s="166"/>
      <c r="P78" s="166"/>
      <c r="Q78" s="166"/>
      <c r="R78" s="167"/>
    </row>
    <row r="79" spans="1:19" ht="15.75" customHeight="1" thickBot="1">
      <c r="A79" s="229" t="s">
        <v>300</v>
      </c>
      <c r="B79" s="230"/>
      <c r="C79" s="230"/>
      <c r="D79" s="230"/>
      <c r="E79" s="230"/>
      <c r="F79" s="230"/>
      <c r="G79" s="230"/>
      <c r="H79" s="231"/>
      <c r="I79" s="229" t="s">
        <v>294</v>
      </c>
      <c r="J79" s="230"/>
      <c r="K79" s="230"/>
      <c r="L79" s="231"/>
      <c r="M79" s="229" t="s">
        <v>295</v>
      </c>
      <c r="N79" s="230"/>
      <c r="O79" s="231"/>
      <c r="P79" s="226" t="s">
        <v>305</v>
      </c>
      <c r="Q79" s="227"/>
      <c r="R79" s="228"/>
    </row>
    <row r="80" spans="1:19" ht="15.75" customHeight="1">
      <c r="A80" s="85">
        <v>1</v>
      </c>
      <c r="B80" s="139" t="s">
        <v>326</v>
      </c>
      <c r="C80" s="139"/>
      <c r="D80" s="139"/>
      <c r="E80" s="139"/>
      <c r="F80" s="139"/>
      <c r="G80" s="139"/>
      <c r="H80" s="139"/>
      <c r="I80" s="138">
        <v>25.98</v>
      </c>
      <c r="J80" s="138"/>
      <c r="K80" s="138"/>
      <c r="L80" s="138"/>
      <c r="M80" s="139" t="s">
        <v>353</v>
      </c>
      <c r="N80" s="139"/>
      <c r="O80" s="139"/>
      <c r="P80" s="232" t="s">
        <v>327</v>
      </c>
      <c r="Q80" s="232"/>
      <c r="R80" s="233"/>
    </row>
    <row r="81" spans="1:18" ht="15.75" customHeight="1">
      <c r="A81" s="85">
        <v>2</v>
      </c>
      <c r="B81" s="139" t="s">
        <v>326</v>
      </c>
      <c r="C81" s="139"/>
      <c r="D81" s="139"/>
      <c r="E81" s="139"/>
      <c r="F81" s="139"/>
      <c r="G81" s="139"/>
      <c r="H81" s="139"/>
      <c r="I81" s="138">
        <v>200</v>
      </c>
      <c r="J81" s="138"/>
      <c r="K81" s="138"/>
      <c r="L81" s="138"/>
      <c r="M81" s="148" t="s">
        <v>354</v>
      </c>
      <c r="N81" s="148"/>
      <c r="O81" s="148"/>
      <c r="P81" s="232" t="s">
        <v>327</v>
      </c>
      <c r="Q81" s="232"/>
      <c r="R81" s="233"/>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296</v>
      </c>
      <c r="L86" s="153"/>
      <c r="M86" s="153"/>
      <c r="N86" s="84"/>
      <c r="O86" s="84"/>
      <c r="P86" s="84"/>
      <c r="Q86" s="84"/>
      <c r="R86" s="14"/>
    </row>
    <row r="87" spans="1:18" ht="12" customHeight="1">
      <c r="A87" s="152"/>
      <c r="B87" s="153"/>
      <c r="C87" s="153"/>
      <c r="D87" s="157" t="s">
        <v>325</v>
      </c>
      <c r="E87" s="158"/>
      <c r="F87" s="158"/>
      <c r="G87" s="158"/>
      <c r="H87" s="158"/>
      <c r="I87" s="158"/>
      <c r="J87" s="158"/>
      <c r="K87" s="153"/>
      <c r="L87" s="153"/>
      <c r="M87" s="153"/>
      <c r="N87" s="142" t="s">
        <v>333</v>
      </c>
      <c r="O87" s="143"/>
      <c r="P87" s="143"/>
      <c r="Q87" s="143"/>
      <c r="R87" s="144"/>
    </row>
    <row r="88" spans="1:18" ht="12" customHeight="1" thickBot="1">
      <c r="A88" s="154"/>
      <c r="B88" s="155"/>
      <c r="C88" s="155"/>
      <c r="D88" s="156" t="s">
        <v>323</v>
      </c>
      <c r="E88" s="156"/>
      <c r="F88" s="156"/>
      <c r="G88" s="156"/>
      <c r="H88" s="156"/>
      <c r="I88" s="156"/>
      <c r="J88" s="156"/>
      <c r="K88" s="155"/>
      <c r="L88" s="155"/>
      <c r="M88" s="155"/>
      <c r="N88" s="145" t="s">
        <v>328</v>
      </c>
      <c r="O88" s="146"/>
      <c r="P88" s="146"/>
      <c r="Q88" s="146"/>
      <c r="R88" s="147"/>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45463</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30341</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SOLMERANO, VIOLETA</v>
      </c>
      <c r="B8" s="389"/>
      <c r="C8" s="389"/>
      <c r="D8" s="389"/>
      <c r="E8" s="389"/>
      <c r="F8" s="389"/>
      <c r="G8" s="389"/>
      <c r="H8" s="389"/>
      <c r="I8" s="390"/>
      <c r="J8" s="388" t="str">
        <f>IF('UNIFIED INTAKE'!Q6=0,"",'UNIFIED INTAKE'!Q6)</f>
        <v>GRANDPARENT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9072429424</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18</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ESPERIDA, JENNY LAURENCIANO</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38814</v>
      </c>
      <c r="B15" s="453"/>
      <c r="C15" s="454"/>
      <c r="D15" s="433" t="str">
        <f>IF('UNIFIED INTAKE'!M12=0,"",'UNIFIED INTAKE'!M12)</f>
        <v>LIBMANAN,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CAMAMBUGAN. LIBMANAN, CAMARINES SUR</v>
      </c>
      <c r="B17" s="386"/>
      <c r="C17" s="386"/>
      <c r="D17" s="386"/>
      <c r="E17" s="386"/>
      <c r="F17" s="386"/>
      <c r="G17" s="386"/>
      <c r="H17" s="386"/>
      <c r="I17" s="386"/>
      <c r="J17" s="386"/>
      <c r="K17" s="386"/>
      <c r="L17" s="386"/>
      <c r="M17" s="387"/>
      <c r="N17" s="385" t="str">
        <f>IF('UNIFIED INTAKE'!E16=0,"",'UNIFIED INTAKE'!E16)</f>
        <v>CAMAMBUGAN. LIBMANAN,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N/A</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SOLMERANO, VIOLETA</v>
      </c>
      <c r="B26" s="395"/>
      <c r="C26" s="395"/>
      <c r="D26" s="395"/>
      <c r="E26" s="395"/>
      <c r="F26" s="395"/>
      <c r="G26" s="395"/>
      <c r="H26" s="395"/>
      <c r="I26" s="395"/>
      <c r="J26" s="396"/>
      <c r="K26" s="397" t="str">
        <f>IF('UNIFIED INTAKE'!S31=0,"",'UNIFIED INTAKE'!S31)</f>
        <v/>
      </c>
      <c r="L26" s="398"/>
      <c r="M26" s="398"/>
      <c r="N26" s="399"/>
      <c r="O26" s="397" t="str">
        <f>IF('UNIFIED INTAKE'!K31=0,"",'UNIFIED INTAKE'!K31)</f>
        <v>W</v>
      </c>
      <c r="P26" s="398"/>
      <c r="Q26" s="398"/>
      <c r="R26" s="398"/>
      <c r="S26" s="399"/>
      <c r="T26" s="397" t="str">
        <f>IF('UNIFIED INTAKE'!L31=0,"",'UNIFIED INTAKE'!L31)</f>
        <v>GRANDPARENT</v>
      </c>
      <c r="U26" s="398"/>
      <c r="V26" s="398"/>
      <c r="W26" s="398"/>
      <c r="X26" s="398"/>
      <c r="Y26" s="398"/>
      <c r="Z26" s="398"/>
      <c r="AA26" s="399"/>
      <c r="AB26" s="397" t="str">
        <f>IF('UNIFIED INTAKE'!M31=0,"",'UNIFIED INTAKE'!M31)</f>
        <v>ELEM. GRADUATE</v>
      </c>
      <c r="AC26" s="398"/>
      <c r="AD26" s="398"/>
      <c r="AE26" s="398"/>
      <c r="AF26" s="398"/>
      <c r="AG26" s="398"/>
      <c r="AH26" s="398"/>
      <c r="AI26" s="399"/>
      <c r="AJ26" s="397" t="str">
        <f>IF('UNIFIED INTAKE'!P31=0,"",'UNIFIED INTAKE'!P31)</f>
        <v>CAREGIVER</v>
      </c>
      <c r="AK26" s="398"/>
      <c r="AL26" s="398"/>
      <c r="AM26" s="398"/>
      <c r="AN26" s="398"/>
      <c r="AO26" s="398"/>
      <c r="AP26" s="398"/>
      <c r="AQ26" s="399"/>
      <c r="AR26" s="517">
        <f>IF('UNIFIED INTAKE'!R31=0,"",'UNIFIED INTAKE'!R31)</f>
        <v>4000</v>
      </c>
      <c r="AS26" s="518"/>
      <c r="AT26" s="518"/>
      <c r="AU26" s="518"/>
      <c r="AV26" s="518"/>
      <c r="AW26" s="518"/>
      <c r="AX26" s="518"/>
      <c r="AY26" s="518"/>
      <c r="AZ26" s="518"/>
      <c r="BA26" s="518"/>
      <c r="BB26" s="519"/>
    </row>
    <row r="27" spans="1:84">
      <c r="A27" s="394" t="str">
        <f>IF('UNIFIED INTAKE'!A32=0,"",'UNIFIED INTAKE'!A32)</f>
        <v>ESPERIDA, JANA VICTORIA</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SIBLING</v>
      </c>
      <c r="U27" s="398"/>
      <c r="V27" s="398"/>
      <c r="W27" s="398"/>
      <c r="X27" s="398"/>
      <c r="Y27" s="398"/>
      <c r="Z27" s="398"/>
      <c r="AA27" s="399"/>
      <c r="AB27" s="397" t="str">
        <f>IF('UNIFIED INTAKE'!M32=0,"",'UNIFIED INTAKE'!M32)</f>
        <v>PWD</v>
      </c>
      <c r="AC27" s="398"/>
      <c r="AD27" s="398"/>
      <c r="AE27" s="398"/>
      <c r="AF27" s="398"/>
      <c r="AG27" s="398"/>
      <c r="AH27" s="398"/>
      <c r="AI27" s="399"/>
      <c r="AJ27" s="397" t="str">
        <f>IF('UNIFIED INTAKE'!P32=0,"",'UNIFIED INTAKE'!P32)</f>
        <v>NONE</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
      </c>
      <c r="B28" s="395"/>
      <c r="C28" s="395"/>
      <c r="D28" s="395"/>
      <c r="E28" s="395"/>
      <c r="F28" s="395"/>
      <c r="G28" s="395"/>
      <c r="H28" s="395"/>
      <c r="I28" s="395"/>
      <c r="J28" s="396"/>
      <c r="K28" s="397" t="str">
        <f>IF('UNIFIED INTAKE'!S33=0,"",'UNIFIED INTAKE'!S33)</f>
        <v/>
      </c>
      <c r="L28" s="398"/>
      <c r="M28" s="398"/>
      <c r="N28" s="399"/>
      <c r="O28" s="397" t="str">
        <f>IF('UNIFIED INTAKE'!K33=0,"",'UNIFIED INTAKE'!K33)</f>
        <v/>
      </c>
      <c r="P28" s="398"/>
      <c r="Q28" s="398"/>
      <c r="R28" s="398"/>
      <c r="S28" s="399"/>
      <c r="T28" s="397" t="str">
        <f>IF('UNIFIED INTAKE'!L33=0,"",'UNIFIED INTAKE'!L33)</f>
        <v/>
      </c>
      <c r="U28" s="398"/>
      <c r="V28" s="398"/>
      <c r="W28" s="398"/>
      <c r="X28" s="398"/>
      <c r="Y28" s="398"/>
      <c r="Z28" s="398"/>
      <c r="AA28" s="399"/>
      <c r="AB28" s="397" t="str">
        <f>IF('UNIFIED INTAKE'!M33=0,"",'UNIFIED INTAKE'!M33)</f>
        <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
      </c>
      <c r="B29" s="395"/>
      <c r="C29" s="395"/>
      <c r="D29" s="395"/>
      <c r="E29" s="395"/>
      <c r="F29" s="395"/>
      <c r="G29" s="395"/>
      <c r="H29" s="395"/>
      <c r="I29" s="395"/>
      <c r="J29" s="396"/>
      <c r="K29" s="397" t="str">
        <f>IF('UNIFIED INTAKE'!S34=0,"",'UNIFIED INTAKE'!S34)</f>
        <v/>
      </c>
      <c r="L29" s="398"/>
      <c r="M29" s="398"/>
      <c r="N29" s="399"/>
      <c r="O29" s="397" t="str">
        <f>IF('UNIFIED INTAKE'!K34=0,"",'UNIFIED INTAKE'!K34)</f>
        <v/>
      </c>
      <c r="P29" s="398"/>
      <c r="Q29" s="398"/>
      <c r="R29" s="398"/>
      <c r="S29" s="399"/>
      <c r="T29" s="397" t="str">
        <f>IF('UNIFIED INTAKE'!L34=0,"",'UNIFIED INTAKE'!L34)</f>
        <v/>
      </c>
      <c r="U29" s="398"/>
      <c r="V29" s="398"/>
      <c r="W29" s="398"/>
      <c r="X29" s="398"/>
      <c r="Y29" s="398"/>
      <c r="Z29" s="398"/>
      <c r="AA29" s="399"/>
      <c r="AB29" s="397" t="str">
        <f>IF('UNIFIED INTAKE'!M34=0,"",'UNIFIED INTAKE'!M34)</f>
        <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4500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v>
      </c>
      <c r="B38" s="522"/>
      <c r="C38" s="522"/>
      <c r="D38" s="522"/>
      <c r="E38" s="522"/>
      <c r="F38" s="522"/>
      <c r="G38" s="522"/>
      <c r="H38" s="522"/>
      <c r="I38" s="520">
        <f>IF('UNIFIED INTAKE'!I45=0,"",'UNIFIED INTAKE'!I45)</f>
        <v>500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t="b">
        <f>IF('UNIFIED INTAKE'!D50="",'UNIFIED INTAKE'!D50)</f>
        <v>0</v>
      </c>
      <c r="D42" s="573"/>
      <c r="E42" s="573"/>
      <c r="F42" s="573"/>
      <c r="G42" s="574"/>
      <c r="H42" s="355"/>
      <c r="I42" s="355"/>
      <c r="J42" s="337" t="s">
        <v>149</v>
      </c>
      <c r="K42" s="337"/>
      <c r="L42" s="337"/>
      <c r="M42" s="337"/>
      <c r="N42" s="337"/>
      <c r="O42" s="337"/>
      <c r="P42" s="586">
        <f>'UNIFIED INTAKE'!K50</f>
        <v>200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150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3000</v>
      </c>
      <c r="B47" s="510"/>
      <c r="C47" s="510"/>
      <c r="D47" s="510"/>
      <c r="E47" s="510"/>
      <c r="F47" s="510"/>
      <c r="G47" s="510"/>
      <c r="H47" s="511" t="str">
        <f>IF('UNIFIED INTAKE'!Q51="","",'UNIFIED INTAKE'!Q51)</f>
        <v>C/O NUN</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C/O BRGHGMC</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4500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PATIENT IS IN NEED OF MEDICAL ASISSTANCE FOR HER DENTAL CONSULTATION TODAY DUE TO ROOT FRAGMENT WITH ALVEOLAR ABSCESS. PATIENT IS LIVING WITH HER GRANDPARENT AND SIBLING. THEY ARE THREE IN THE HH. HER GRANDMOTHER IS THE SOLE PROVIDER OF THE FAMILY AS CAREGIVER WHO IS ALSO THE GUARDIAN OF THE PATIENT. THEY DO NOT HAVE ANY OTHER SOURCE OF INCOME. PATIENT IS THEN ASSESSED AS C3.</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G21" sqref="G21:H2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f>IF('UNIFIED INTAKE'!Q3=0,"",'UNIFIED INTAKE'!Q3)</f>
        <v>30341</v>
      </c>
      <c r="D2" s="632"/>
      <c r="E2" s="632"/>
      <c r="M2" s="45" t="s">
        <v>29</v>
      </c>
      <c r="N2" s="46"/>
    </row>
    <row r="3" spans="1:14" ht="18.75">
      <c r="B3" s="45" t="s">
        <v>219</v>
      </c>
      <c r="C3" s="633">
        <f>'UNIFIED INTAKE'!D3</f>
        <v>0</v>
      </c>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t="str">
        <f>IF('UNIFIED INTAKE'!D10=0,"",'UNIFIED INTAKE'!D10)</f>
        <v>ESPERIDA, JENNY LAURENCIANO</v>
      </c>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f ca="1">'UNIFIED INTAKE'!G12</f>
        <v>18</v>
      </c>
      <c r="G8" s="634"/>
      <c r="H8" s="634"/>
      <c r="I8" s="634"/>
      <c r="J8" s="635" t="s">
        <v>226</v>
      </c>
      <c r="K8" s="635"/>
      <c r="L8" s="635"/>
      <c r="M8" s="636" t="str">
        <f>IF('UNIFIED INTAKE'!D19=0,"",'UNIFIED INTAKE'!D19)</f>
        <v>ROMAN CATHOLIC</v>
      </c>
      <c r="N8" s="636"/>
    </row>
    <row r="9" spans="1:14" ht="18.75">
      <c r="A9" s="49" t="s">
        <v>227</v>
      </c>
      <c r="B9" s="49"/>
      <c r="C9" s="626"/>
      <c r="D9" s="626"/>
      <c r="E9" s="626"/>
      <c r="F9" s="626"/>
      <c r="G9" s="626"/>
      <c r="H9" s="626"/>
      <c r="I9" s="627" t="s">
        <v>228</v>
      </c>
      <c r="J9" s="627"/>
      <c r="K9" s="628" t="str">
        <f>IF('UNIFIED INTAKE'!M12="","",'UNIFIED INTAKE'!M12)</f>
        <v>LIBMANAN, CAMARINES SUR</v>
      </c>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t="str">
        <f>IF('UNIFIED INTAKE'!D24=0,"",'UNIFIED INTAKE'!D24)</f>
        <v>N/A</v>
      </c>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t="s">
        <v>307</v>
      </c>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f>D15</f>
        <v>0</v>
      </c>
    </row>
    <row r="16" spans="1:14" ht="18.75">
      <c r="A16" s="49" t="s">
        <v>236</v>
      </c>
      <c r="B16" s="49"/>
      <c r="C16" s="49"/>
      <c r="D16" s="622" t="s">
        <v>306</v>
      </c>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t="str">
        <f>IF('UNIFIED INTAKE'!A31=0,"",'UNIFIED INTAKE'!A31)</f>
        <v>SOLMERANO, VIOLETA</v>
      </c>
      <c r="B20" s="615"/>
      <c r="C20" s="71" t="str">
        <f>IF('UNIFIED INTAKE'!L31=0,"",'UNIFIED INTAKE'!L31)</f>
        <v>GRANDPARENT</v>
      </c>
      <c r="D20" s="616" t="str">
        <f>IF('UNIFIED INTAKE'!S31=0,"",'UNIFIED INTAKE'!S31)</f>
        <v/>
      </c>
      <c r="E20" s="617"/>
      <c r="F20" s="71" t="str">
        <f>IF('UNIFIED INTAKE'!I31=0,"",'UNIFIED INTAKE'!I31)</f>
        <v>F</v>
      </c>
      <c r="G20" s="616" t="str">
        <f>IF('UNIFIED INTAKE'!K31=0,"",'UNIFIED INTAKE'!K31)</f>
        <v>W</v>
      </c>
      <c r="H20" s="617"/>
      <c r="I20" s="616" t="str">
        <f>IF('UNIFIED INTAKE'!M31=0,"",'UNIFIED INTAKE'!M31)</f>
        <v>ELEM. GRADUATE</v>
      </c>
      <c r="J20" s="618"/>
      <c r="K20" s="618"/>
      <c r="L20" s="617"/>
      <c r="M20" s="71" t="str">
        <f>IF('UNIFIED INTAKE'!P31=0,"",'UNIFIED INTAKE'!P31)</f>
        <v>CAREGIVER</v>
      </c>
      <c r="N20" s="74">
        <f>'UNIFIED INTAKE'!R31</f>
        <v>4000</v>
      </c>
    </row>
    <row r="21" spans="1:14">
      <c r="A21" s="614" t="str">
        <f>IF('UNIFIED INTAKE'!A32=0,"",'UNIFIED INTAKE'!A32)</f>
        <v>ESPERIDA, JANA VICTORIA</v>
      </c>
      <c r="B21" s="615"/>
      <c r="C21" s="71" t="str">
        <f>IF('UNIFIED INTAKE'!L32=0,"",'UNIFIED INTAKE'!L32)</f>
        <v>SIBLING</v>
      </c>
      <c r="D21" s="616" t="str">
        <f>IF('UNIFIED INTAKE'!S32=0,"",'UNIFIED INTAKE'!S32)</f>
        <v/>
      </c>
      <c r="E21" s="617"/>
      <c r="F21" s="71" t="str">
        <f>IF('UNIFIED INTAKE'!I32=0,"",'UNIFIED INTAKE'!I32)</f>
        <v>F</v>
      </c>
      <c r="G21" s="616" t="str">
        <f>IF('UNIFIED INTAKE'!K32=0,"",'UNIFIED INTAKE'!K32)</f>
        <v>S</v>
      </c>
      <c r="H21" s="617"/>
      <c r="I21" s="616" t="str">
        <f>IF('UNIFIED INTAKE'!M32=0,"",'UNIFIED INTAKE'!M32)</f>
        <v>PWD</v>
      </c>
      <c r="J21" s="618"/>
      <c r="K21" s="618"/>
      <c r="L21" s="617"/>
      <c r="M21" s="71" t="str">
        <f>IF('UNIFIED INTAKE'!P32=0,"",'UNIFIED INTAKE'!P32)</f>
        <v>NONE</v>
      </c>
      <c r="N21" s="74">
        <f>'UNIFIED INTAKE'!R32</f>
        <v>0</v>
      </c>
    </row>
    <row r="22" spans="1:14">
      <c r="A22" s="614" t="str">
        <f>IF('UNIFIED INTAKE'!A33=0,"",'UNIFIED INTAKE'!A33)</f>
        <v/>
      </c>
      <c r="B22" s="615"/>
      <c r="C22" s="71" t="str">
        <f>IF('UNIFIED INTAKE'!L33=0,"",'UNIFIED INTAKE'!L33)</f>
        <v/>
      </c>
      <c r="D22" s="616" t="str">
        <f>IF('UNIFIED INTAKE'!S33=0,"",'UNIFIED INTAKE'!S33)</f>
        <v/>
      </c>
      <c r="E22" s="617"/>
      <c r="F22" s="71" t="str">
        <f>IF('UNIFIED INTAKE'!I33=0,"",'UNIFIED INTAKE'!I33)</f>
        <v/>
      </c>
      <c r="G22" s="616" t="str">
        <f>IF('UNIFIED INTAKE'!K33=0,"",'UNIFIED INTAKE'!K33)</f>
        <v/>
      </c>
      <c r="H22" s="617"/>
      <c r="I22" s="616" t="str">
        <f>IF('UNIFIED INTAKE'!M33=0,"",'UNIFIED INTAKE'!M33)</f>
        <v/>
      </c>
      <c r="J22" s="618"/>
      <c r="K22" s="618"/>
      <c r="L22" s="617"/>
      <c r="M22" s="71" t="str">
        <f>IF('UNIFIED INTAKE'!P33=0,"",'UNIFIED INTAKE'!P33)</f>
        <v/>
      </c>
      <c r="N22" s="74">
        <f>'UNIFIED INTAKE'!R33</f>
        <v>0</v>
      </c>
    </row>
    <row r="23" spans="1:14">
      <c r="A23" s="614" t="str">
        <f>IF('UNIFIED INTAKE'!A34=0,"",'UNIFIED INTAKE'!A34)</f>
        <v/>
      </c>
      <c r="B23" s="615"/>
      <c r="C23" s="71" t="str">
        <f>IF('UNIFIED INTAKE'!L34=0,"",'UNIFIED INTAKE'!L34)</f>
        <v/>
      </c>
      <c r="D23" s="616" t="str">
        <f>IF('UNIFIED INTAKE'!S34=0,"",'UNIFIED INTAKE'!S34)</f>
        <v/>
      </c>
      <c r="E23" s="617"/>
      <c r="F23" s="71" t="str">
        <f>IF('UNIFIED INTAKE'!I34=0,"",'UNIFIED INTAKE'!I34)</f>
        <v/>
      </c>
      <c r="G23" s="616" t="str">
        <f>IF('UNIFIED INTAKE'!K34=0,"",'UNIFIED INTAKE'!K34)</f>
        <v/>
      </c>
      <c r="H23" s="617"/>
      <c r="I23" s="616" t="str">
        <f>IF('UNIFIED INTAKE'!M34=0,"",'UNIFIED INTAKE'!M34)</f>
        <v/>
      </c>
      <c r="J23" s="618"/>
      <c r="K23" s="618"/>
      <c r="L23" s="617"/>
      <c r="M23" s="71" t="str">
        <f>IF('UNIFIED INTAKE'!P34=0,"",'UNIFIED INTAKE'!P34)</f>
        <v/>
      </c>
      <c r="N23" s="74">
        <f>'UNIFIED INTAKE'!R34</f>
        <v>0</v>
      </c>
    </row>
    <row r="24" spans="1:14">
      <c r="A24" s="614" t="str">
        <f>IF('UNIFIED INTAKE'!A35=0,"",'UNIFIED INTAKE'!A35)</f>
        <v/>
      </c>
      <c r="B24" s="615"/>
      <c r="C24" s="71" t="str">
        <f>IF('UNIFIED INTAKE'!L35=0,"",'UNIFIED INTAKE'!L35)</f>
        <v/>
      </c>
      <c r="D24" s="616" t="str">
        <f>IF('UNIFIED INTAKE'!S35=0,"",'UNIFIED INTAKE'!S35)</f>
        <v/>
      </c>
      <c r="E24" s="617"/>
      <c r="F24" s="71" t="str">
        <f>IF('UNIFIED INTAKE'!I35=0,"",'UNIFIED INTAKE'!I35)</f>
        <v/>
      </c>
      <c r="G24" s="616" t="str">
        <f>IF('UNIFIED INTAKE'!K35=0,"",'UNIFIED INTAKE'!K35)</f>
        <v/>
      </c>
      <c r="H24" s="617"/>
      <c r="I24" s="616" t="str">
        <f>IF('UNIFIED INTAKE'!M35=0,"",'UNIFIED INTAKE'!M35)</f>
        <v/>
      </c>
      <c r="J24" s="618"/>
      <c r="K24" s="618"/>
      <c r="L24" s="617"/>
      <c r="M24" s="71" t="str">
        <f>IF('UNIFIED INTAKE'!P35=0,"",'UNIFIED INTAKE'!P35)</f>
        <v/>
      </c>
      <c r="N24" s="74">
        <f>'UNIFIED INTAKE'!R35</f>
        <v>0</v>
      </c>
    </row>
    <row r="25" spans="1:14">
      <c r="A25" s="614" t="str">
        <f>IF('UNIFIED INTAKE'!A36=0,"",'UNIFIED INTAKE'!A36)</f>
        <v/>
      </c>
      <c r="B25" s="615"/>
      <c r="C25" s="71" t="str">
        <f>IF('UNIFIED INTAKE'!L36=0,"",'UNIFIED INTAKE'!L36)</f>
        <v/>
      </c>
      <c r="D25" s="616" t="str">
        <f>IF('UNIFIED INTAKE'!S36=0,"",'UNIFIED INTAKE'!S36)</f>
        <v/>
      </c>
      <c r="E25" s="617"/>
      <c r="F25" s="71" t="str">
        <f>IF('UNIFIED INTAKE'!I36=0,"",'UNIFIED INTAKE'!I36)</f>
        <v/>
      </c>
      <c r="G25" s="616" t="str">
        <f>IF('UNIFIED INTAKE'!K36=0,"",'UNIFIED INTAKE'!K36)</f>
        <v/>
      </c>
      <c r="H25" s="617"/>
      <c r="I25" s="616" t="str">
        <f>IF('UNIFIED INTAKE'!M36=0,"",'UNIFIED INTAKE'!M36)</f>
        <v/>
      </c>
      <c r="J25" s="618"/>
      <c r="K25" s="618"/>
      <c r="L25" s="617"/>
      <c r="M25" s="71" t="str">
        <f>IF('UNIFIED INTAKE'!P36=0,"",'UNIFIED INTAKE'!P36)</f>
        <v/>
      </c>
      <c r="N25" s="74">
        <f>'UNIFIED INTAKE'!R36</f>
        <v>0</v>
      </c>
    </row>
    <row r="26" spans="1:14">
      <c r="A26" s="614" t="str">
        <f>IF('UNIFIED INTAKE'!A37=0,"",'UNIFIED INTAKE'!A37)</f>
        <v/>
      </c>
      <c r="B26" s="615"/>
      <c r="C26" s="71" t="str">
        <f>IF('UNIFIED INTAKE'!L37=0,"",'UNIFIED INTAKE'!L37)</f>
        <v/>
      </c>
      <c r="D26" s="616" t="str">
        <f>IF('UNIFIED INTAKE'!S37=0,"",'UNIFIED INTAKE'!S37)</f>
        <v/>
      </c>
      <c r="E26" s="617"/>
      <c r="F26" s="71" t="str">
        <f>IF('UNIFIED INTAKE'!I37=0,"",'UNIFIED INTAKE'!I37)</f>
        <v/>
      </c>
      <c r="G26" s="616" t="str">
        <f>IF('UNIFIED INTAKE'!K37=0,"",'UNIFIED INTAKE'!K37)</f>
        <v/>
      </c>
      <c r="H26" s="617"/>
      <c r="I26" s="616" t="str">
        <f>IF('UNIFIED INTAKE'!M37=0,"",'UNIFIED INTAKE'!M37)</f>
        <v/>
      </c>
      <c r="J26" s="618"/>
      <c r="K26" s="618"/>
      <c r="L26" s="617"/>
      <c r="M26" s="71" t="str">
        <f>IF('UNIFIED INTAKE'!P37=0,"",'UNIFIED INTAKE'!P37)</f>
        <v/>
      </c>
      <c r="N26" s="74">
        <f>'UNIFIED INTAKE'!R37</f>
        <v>0</v>
      </c>
    </row>
    <row r="27" spans="1:14">
      <c r="A27" s="614" t="str">
        <f>IF('UNIFIED INTAKE'!A38=0,"",'UNIFIED INTAKE'!A38)</f>
        <v/>
      </c>
      <c r="B27" s="615"/>
      <c r="C27" s="71" t="str">
        <f>IF('UNIFIED INTAKE'!L38=0,"",'UNIFIED INTAKE'!L38)</f>
        <v/>
      </c>
      <c r="D27" s="616" t="str">
        <f>IF('UNIFIED INTAKE'!S38=0,"",'UNIFIED INTAKE'!S38)</f>
        <v/>
      </c>
      <c r="E27" s="617"/>
      <c r="F27" s="71" t="str">
        <f>IF('UNIFIED INTAKE'!I38=0,"",'UNIFIED INTAKE'!I38)</f>
        <v/>
      </c>
      <c r="G27" s="616" t="str">
        <f>IF('UNIFIED INTAKE'!K38=0,"",'UNIFIED INTAKE'!K38)</f>
        <v/>
      </c>
      <c r="H27" s="617"/>
      <c r="I27" s="616" t="str">
        <f>IF('UNIFIED INTAKE'!M38=0,"",'UNIFIED INTAKE'!M38)</f>
        <v/>
      </c>
      <c r="J27" s="618"/>
      <c r="K27" s="618"/>
      <c r="L27" s="617"/>
      <c r="M27" s="71" t="str">
        <f>IF('UNIFIED INTAKE'!P38=0,"",'UNIFIED INTAKE'!P38)</f>
        <v/>
      </c>
      <c r="N27" s="74">
        <f>'UNIFIED INTAKE'!R38</f>
        <v>0</v>
      </c>
    </row>
    <row r="28" spans="1:14">
      <c r="A28" s="614" t="str">
        <f>IF('UNIFIED INTAKE'!A39=0,"",'UNIFIED INTAKE'!A39)</f>
        <v/>
      </c>
      <c r="B28" s="615"/>
      <c r="C28" s="71" t="str">
        <f>IF('UNIFIED INTAKE'!L39=0,"",'UNIFIED INTAKE'!L39)</f>
        <v/>
      </c>
      <c r="D28" s="616" t="str">
        <f>IF('UNIFIED INTAKE'!S39=0,"",'UNIFIED INTAKE'!S39)</f>
        <v/>
      </c>
      <c r="E28" s="617"/>
      <c r="F28" s="71" t="str">
        <f>IF('UNIFIED INTAKE'!I39=0,"",'UNIFIED INTAKE'!I39)</f>
        <v/>
      </c>
      <c r="G28" s="616" t="str">
        <f>IF('UNIFIED INTAKE'!K39=0,"",'UNIFIED INTAKE'!K39)</f>
        <v/>
      </c>
      <c r="H28" s="617"/>
      <c r="I28" s="616" t="str">
        <f>IF('UNIFIED INTAKE'!M39=0,"",'UNIFIED INTAKE'!M39)</f>
        <v/>
      </c>
      <c r="J28" s="618"/>
      <c r="K28" s="618"/>
      <c r="L28" s="617"/>
      <c r="M28" s="71" t="str">
        <f>IF('UNIFIED INTAKE'!P39=0,"",'UNIFIED INTAKE'!P39)</f>
        <v/>
      </c>
      <c r="N28" s="74">
        <f>'UNIFIED INTAKE'!R39</f>
        <v>0</v>
      </c>
    </row>
    <row r="29" spans="1:14">
      <c r="A29" s="614" t="str">
        <f>IF('UNIFIED INTAKE'!A40=0,"",'UNIFIED INTAKE'!A40)</f>
        <v/>
      </c>
      <c r="B29" s="615"/>
      <c r="C29" s="71" t="str">
        <f>IF('UNIFIED INTAKE'!L40=0,"",'UNIFIED INTAKE'!L40)</f>
        <v/>
      </c>
      <c r="D29" s="616" t="str">
        <f>IF('UNIFIED INTAKE'!S40=0,"",'UNIFIED INTAKE'!S40)</f>
        <v/>
      </c>
      <c r="E29" s="617"/>
      <c r="F29" s="71" t="str">
        <f>IF('UNIFIED INTAKE'!I40=0,"",'UNIFIED INTAKE'!I40)</f>
        <v/>
      </c>
      <c r="G29" s="616" t="str">
        <f>IF('UNIFIED INTAKE'!K40=0,"",'UNIFIED INTAKE'!K40)</f>
        <v/>
      </c>
      <c r="H29" s="617"/>
      <c r="I29" s="616" t="str">
        <f>IF('UNIFIED INTAKE'!M40=0,"",'UNIFIED INTAKE'!M40)</f>
        <v/>
      </c>
      <c r="J29" s="618"/>
      <c r="K29" s="618"/>
      <c r="L29" s="617"/>
      <c r="M29" s="71" t="str">
        <f>IF('UNIFIED INTAKE'!P40=0,"",'UNIFIED INTAKE'!P40)</f>
        <v/>
      </c>
      <c r="N29" s="74">
        <f>'UNIFIED INTAKE'!R40</f>
        <v>0</v>
      </c>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t="str">
        <f>'UNIFIED INTAKE'!D50</f>
        <v>GRANDPARENT</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t="str">
        <f>'UNIFIED INTAKE'!Q51</f>
        <v>C/O NUN</v>
      </c>
    </row>
    <row r="34" spans="1:14" ht="15.75">
      <c r="A34" s="25"/>
      <c r="B34" t="s">
        <v>137</v>
      </c>
      <c r="C34" s="72">
        <f>'UNIFIED INTAKE'!D52</f>
        <v>0</v>
      </c>
      <c r="E34" s="25"/>
      <c r="F34" s="609" t="s">
        <v>138</v>
      </c>
      <c r="G34" s="609"/>
      <c r="I34" s="25"/>
      <c r="J34" t="s">
        <v>139</v>
      </c>
      <c r="L34" s="25"/>
      <c r="M34" t="s">
        <v>140</v>
      </c>
      <c r="N34" s="73">
        <f>'UNIFIED INTAKE'!Q52</f>
        <v>3000</v>
      </c>
    </row>
    <row r="35" spans="1:14" ht="15.75">
      <c r="A35" s="25"/>
      <c r="B35" t="s">
        <v>243</v>
      </c>
      <c r="C35" s="72">
        <f>'UNIFIED INTAKE'!D53</f>
        <v>0</v>
      </c>
      <c r="I35" s="25"/>
      <c r="J35" t="s">
        <v>141</v>
      </c>
      <c r="L35" s="25"/>
      <c r="M35" t="s">
        <v>244</v>
      </c>
      <c r="N35" s="73" t="str">
        <f>'UNIFIED INTAKE'!Q53</f>
        <v>C/O BRGHGMC</v>
      </c>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150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t="s">
        <v>248</v>
      </c>
      <c r="K43" s="58"/>
      <c r="L43" s="606"/>
      <c r="M43" s="606"/>
      <c r="N43" s="58"/>
    </row>
    <row r="44" spans="1:14" ht="15.75">
      <c r="A44" s="607" t="str">
        <f>IF('UNIFIED INTAKE'!A44=0,"",'UNIFIED INTAKE'!A44)</f>
        <v/>
      </c>
      <c r="B44" s="607"/>
      <c r="C44" s="607"/>
      <c r="D44" s="63"/>
      <c r="E44" s="608">
        <f>'UNIFIED INTAKE'!I44</f>
        <v>0</v>
      </c>
      <c r="F44" s="608"/>
      <c r="G44" s="608"/>
      <c r="H44" s="608"/>
      <c r="I44" s="63"/>
      <c r="J44" s="70"/>
      <c r="L44" s="25"/>
      <c r="N44" s="69"/>
    </row>
    <row r="45" spans="1:14" ht="15.75">
      <c r="A45" s="607" t="str">
        <f>IF('UNIFIED INTAKE'!A45=0,"",'UNIFIED INTAKE'!A45)</f>
        <v>SOCIAL PENSION</v>
      </c>
      <c r="B45" s="607"/>
      <c r="C45" s="607"/>
      <c r="D45" s="63"/>
      <c r="E45" s="608">
        <f>'UNIFIED INTAKE'!I45</f>
        <v>500</v>
      </c>
      <c r="F45" s="608"/>
      <c r="G45" s="608"/>
      <c r="H45" s="608"/>
      <c r="I45" s="63"/>
      <c r="J45" s="64"/>
      <c r="L45" s="25"/>
      <c r="N45" s="69"/>
    </row>
    <row r="46" spans="1:14" ht="15.75">
      <c r="A46" s="607" t="str">
        <f>IF('UNIFIED INTAKE'!A46=0,"",'UNIFIED INTAKE'!A46)</f>
        <v/>
      </c>
      <c r="B46" s="607"/>
      <c r="C46" s="607"/>
      <c r="D46" s="63"/>
      <c r="E46" s="608">
        <f>'UNIFIED INTAKE'!I46</f>
        <v>0</v>
      </c>
      <c r="F46" s="608"/>
      <c r="G46" s="608"/>
      <c r="H46" s="608"/>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0" t="s">
        <v>254</v>
      </c>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250</v>
      </c>
      <c r="B51" s="601"/>
      <c r="C51" s="601"/>
      <c r="D51" s="601"/>
      <c r="E51" s="601"/>
      <c r="F51" s="601"/>
      <c r="G51" s="49"/>
      <c r="H51" s="49"/>
      <c r="I51" s="49"/>
      <c r="J51" s="49"/>
      <c r="K51" s="49"/>
      <c r="L51" s="49"/>
      <c r="M51" s="49"/>
      <c r="N51" s="49"/>
    </row>
    <row r="52" spans="1:14" ht="149.25" customHeight="1">
      <c r="A52" s="602" t="str">
        <f>IF('UNIFIED INTAKE'!A74=0,"",'UNIFIED INTAKE'!A74)</f>
        <v>PATIENT IS IN NEED OF MEDICAL ASISSTANCE FOR HER DENTAL CONSULTATION TODAY DUE TO ROOT FRAGMENT WITH ALVEOLAR ABSCESS. PATIENT IS LIVING WITH HER GRANDPARENT AND SIBLING. THEY ARE THREE IN THE HH. HER GRANDMOTHER IS THE SOLE PROVIDER OF THE FAMILY AS CAREGIVER WHO IS ALSO THE GUARDIAN OF THE PATIENT. THEY DO NOT HAVE ANY OTHER SOURCE OF INCOME. PATIENT IS THEN ASSESSED AS C3.</v>
      </c>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4" t="str">
        <f>IF('UNIFIED INTAKE'!G6=0,"",'UNIFIED INTAKE'!G6)</f>
        <v>SOLMERANO, VIOLETA</v>
      </c>
      <c r="B55" s="604"/>
      <c r="C55" s="604"/>
      <c r="D55" s="604"/>
      <c r="E55" s="604"/>
      <c r="F55" s="604" t="str">
        <f>IF('UNIFIED INTAKE'!Q6=0,"",'UNIFIED INTAKE'!Q6)</f>
        <v>GRANDPARENT</v>
      </c>
      <c r="G55" s="604"/>
      <c r="H55" s="604"/>
      <c r="I55" s="604"/>
      <c r="J55" s="604"/>
      <c r="K55" s="605">
        <f>IF('UNIFIED INTAKE'!Q7=0,"",'UNIFIED INTAKE'!Q7)</f>
        <v>9072429424</v>
      </c>
      <c r="L55" s="605"/>
      <c r="M55" s="605"/>
      <c r="N55" s="605"/>
    </row>
    <row r="56" spans="1:14" ht="4.5" customHeight="1">
      <c r="A56" s="49"/>
      <c r="B56" s="49"/>
      <c r="C56" s="49"/>
      <c r="D56" s="49"/>
      <c r="E56" s="49"/>
      <c r="F56" s="49"/>
      <c r="G56" s="49"/>
      <c r="H56" s="49"/>
      <c r="I56" s="49"/>
      <c r="J56" s="49"/>
      <c r="K56" s="49"/>
      <c r="L56" s="49"/>
      <c r="M56" s="49"/>
      <c r="N56" s="49"/>
    </row>
    <row r="57" spans="1:14" ht="18.75">
      <c r="A57" s="595" t="s">
        <v>252</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t="str">
        <f>'UNIFIED INTAKE'!D87</f>
        <v>JANA LUISA E. ARRIOLA, RSW</v>
      </c>
      <c r="B59" s="596"/>
      <c r="C59" s="596"/>
      <c r="D59" s="596"/>
      <c r="E59" s="596"/>
      <c r="F59" s="49"/>
      <c r="G59" s="49"/>
      <c r="H59" s="49"/>
      <c r="I59" s="49"/>
      <c r="J59" s="67"/>
      <c r="K59" s="597"/>
      <c r="L59" s="597"/>
      <c r="M59" s="597"/>
      <c r="N59" s="597"/>
    </row>
    <row r="60" spans="1:14" ht="18.75">
      <c r="A60" s="598" t="s">
        <v>253</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topLeftCell="A7"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topLeftCell="A4"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2024-06-20T02:08:40Z</cp:lastPrinted>
  <dcterms:created xsi:type="dcterms:W3CDTF">2021-01-18T06:35:54Z</dcterms:created>
  <dcterms:modified xsi:type="dcterms:W3CDTF">2024-06-20T02:10:01Z</dcterms:modified>
</cp:coreProperties>
</file>