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EDICAL SOCIAL SERVICE\SOCIAL CASE STUDY REPORT\Social Case Study Report 2024\06 JUNE\"/>
    </mc:Choice>
  </mc:AlternateContent>
  <xr:revisionPtr revIDLastSave="0" documentId="13_ncr:1_{3AFAFD48-FB4A-4D07-8399-13AD1F0FB7C7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1" i="2" l="1"/>
  <c r="G12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N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<sst xmlns="http://schemas.openxmlformats.org/spreadsheetml/2006/main" count="443" uniqueCount="355">
  <si>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</si>
  <si>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</si>
  <si>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</si>
  <si>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</si>
  <si>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</si>
  <si>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</si>
  <si>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</si>
  <si>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</si>
  <si>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</si>
  <si>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</si>
  <si>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</si>
  <si>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</si>
  <si>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</si>
  <si>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</si>
  <si>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</si>
  <si>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</si>
  <si>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</si>
  <si>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</si>
  <si>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</si>
  <si>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</si>
  <si>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</si>
  <si>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</si>
  <si>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</si>
  <si>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</si>
  <si>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</si>
  <si>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</si>
  <si>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</si>
  <si>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</si>
  <si>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</si>
  <si>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</si>
  <si>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</si>
  <si>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</si>
  <si>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</si>
  <si>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</si>
  <si>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</si>
  <si>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</si>
  <si>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</si>
  <si>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</si>
  <si>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</si>
  <si>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</si>
  <si>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</si>
  <si>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</si>
  <si>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</si>
  <si>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</si>
  <si>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</si>
  <si>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</si>
  <si>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</si>
  <si>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</si>
  <si>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</si>
  <si>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</si>
  <si>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</si>
  <si>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</si>
  <si>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</si>
  <si>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</si>
  <si>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</si>
  <si>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</si>
  <si>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</si>
  <si>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</si>
  <si>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</si>
  <si>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</si>
  <si>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</si>
  <si>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</si>
  <si>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</si>
  <si>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</si>
  <si>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</si>
  <si>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</si>
  <si>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</si>
  <si>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</si>
  <si>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</si>
  <si>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</si>
  <si>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</si>
  <si>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</si>
  <si>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</si>
  <si>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</si>
  <si>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</si>
  <si>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</si>
  <si>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</si>
  <si>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</si>
  <si>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</si>
  <si>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</si>
  <si>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</si>
  <si>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</si>
  <si>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</si>
  <si>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</si>
  <si>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</si>
  <si>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</si>
  <si>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</si>
  <si>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</si>
  <si>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</si>
  <si>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</si>
  <si>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</si>
  <si>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</si>
  <si>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</si>
  <si>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</si>
  <si>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</si>
  <si>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</si>
  <si>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</si>
  <si>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</si>
  <si>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</si>
  <si>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</si>
  <si>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</si>
  <si>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</si>
  <si>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</si>
  <si>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</si>
  <si>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</si>
  <si>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</si>
  <si>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</si>
  <si>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</si>
  <si>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</si>
  <si>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</si>
  <si>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</si>
  <si>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</si>
  <si>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</si>
  <si>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</si>
  <si>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</si>
  <si>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</si>
  <si>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</si>
  <si>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</si>
  <si>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</si>
  <si>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</si>
  <si>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</si>
  <si>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</si>
  <si>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</si>
  <si>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</si>
  <si>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</si>
  <si>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</si>
  <si>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</si>
  <si>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</si>
  <si>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</si>
  <si>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</si>
  <si>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</si>
  <si>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</si>
  <si>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</si>
  <si>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</si>
  <si>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</si>
  <si>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</si>
  <si>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</si>
  <si>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</si>
  <si>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</si>
  <si>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</si>
  <si>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</si>
  <si>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</si>
  <si>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</si>
  <si>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</si>
  <si>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</si>
  <si>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</si>
  <si>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</si>
  <si>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</si>
  <si>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</si>
  <si>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</si>
  <si>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</si>
  <si>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</si>
  <si>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</si>
  <si>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</si>
  <si>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</si>
  <si>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</si>
  <si>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</si>
  <si>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</si>
  <si>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</si>
  <si>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</si>
  <si>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</si>
  <si>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</si>
  <si>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</si>
  <si>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</si>
  <si>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</si>
  <si>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</si>
  <si>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</si>
  <si>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</si>
  <si>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</si>
  <si>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</si>
  <si>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</si>
  <si>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</si>
  <si>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</si>
  <si>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</si>
  <si>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</si>
  <si>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</si>
  <si>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</si>
  <si>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</si>
  <si>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</si>
  <si>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</si>
  <si>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</si>
  <si>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</si>
  <si>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</si>
  <si>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</si>
  <si>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</si>
  <si>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</si>
  <si>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</si>
  <si>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</si>
  <si>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</si>
  <si>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</si>
  <si>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</si>
  <si>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</si>
  <si>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</si>
  <si>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</si>
  <si>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</si>
  <si>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</si>
  <si>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</si>
  <si>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</si>
  <si>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</si>
  <si>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</si>
  <si>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</si>
  <si>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</si>
  <si>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</si>
  <si>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</si>
  <si>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</si>
  <si>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</si>
  <si>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</si>
  <si>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</si>
  <si>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</si>
  <si>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</si>
  <si>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</si>
  <si>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</si>
  <si>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</si>
  <si>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</si>
  <si>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</si>
  <si>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</si>
  <si>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</si>
  <si>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</si>
  <si>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</si>
  <si>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</si>
  <si>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</si>
  <si>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</si>
  <si>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</si>
  <si>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</si>
  <si>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</si>
  <si>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</si>
  <si>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</si>
  <si>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</si>
  <si>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</si>
  <si>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</si>
  <si>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</si>
  <si>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</si>
  <si>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</si>
  <si>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</si>
  <si>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</si>
  <si>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</si>
  <si>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</si>
  <si>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</si>
  <si>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</si>
  <si>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</si>
  <si>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</si>
  <si>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</si>
  <si>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</si>
  <si>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</si>
  <si>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</si>
  <si>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</si>
  <si>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</si>
  <si>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</si>
  <si>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</si>
  <si>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</si>
  <si>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</si>
  <si>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</si>
  <si>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</si>
  <si>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</si>
  <si>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</si>
  <si>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</si>
  <si>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</si>
  <si>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</si>
  <si>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</si>
  <si>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</si>
  <si>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</si>
  <si>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</si>
  <si>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</si>
  <si>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</si>
  <si>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</si>
  <si>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</si>
  <si>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</si>
  <si>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</si>
  <si>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</si>
  <si>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</si>
  <si>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</si>
  <si>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</si>
  <si>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</si>
  <si>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</si>
  <si>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</si>
  <si>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</si>
  <si>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</si>
  <si>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</si>
  <si>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</si>
  <si>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</si>
  <si>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</si>
  <si>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</si>
  <si>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</si>
  <si>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</si>
  <si>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</si>
  <si>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</si>
  <si>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</si>
  <si>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</si>
  <si>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</si>
  <si>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</si>
  <si>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</si>
  <si>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</si>
  <si>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</si>
  <si>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</si>
  <si>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</si>
  <si>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</si>
  <si>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</si>
  <si>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</si>
  <si>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</si>
  <si>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</si>
  <si>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</si>
  <si>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</si>
  <si>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</si>
  <si>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</si>
  <si>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</si>
  <si>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</si>
  <si>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</si>
  <si>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</si>
  <si>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</si>
  <si>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</si>
  <si>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</si>
  <si>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</si>
  <si>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</si>
  <si>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</si>
  <si>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</si>
  <si>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</si>
  <si>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</si>
  <si>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</si>
  <si>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</si>
  <si>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</si>
  <si>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</si>
  <si>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</si>
  <si>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</si>
  <si>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</si>
  <si>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</si>
  <si>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ROMAN CATHOLIC</t>
  </si>
  <si>
    <t>MEDICAL</t>
  </si>
  <si>
    <t>HOSPITALIZATION</t>
  </si>
  <si>
    <t>MAIFIPP</t>
  </si>
  <si>
    <t>MARIA JEZZEBEL F. DE MESA, RSW, MAEd-GC</t>
  </si>
  <si>
    <t>Social Welfare Officer III</t>
  </si>
  <si>
    <t>SPOUSE</t>
  </si>
  <si>
    <t>CAROMATIG CAROLINA, NAGA CITY</t>
  </si>
  <si>
    <t>GERMAN, HELEN</t>
  </si>
  <si>
    <t>GERMAN, MICHEAL, GARRADO</t>
  </si>
  <si>
    <t>MALE</t>
  </si>
  <si>
    <t>LAGONOY, CAMARINES SUR</t>
  </si>
  <si>
    <t>ALCAYAGA, KEVIN</t>
  </si>
  <si>
    <t>ALCAYAGA, BAMBIE</t>
  </si>
  <si>
    <t>ALACAYAGA, KYRA BELLE</t>
  </si>
  <si>
    <t>ALCAYAGA, KYLE</t>
  </si>
  <si>
    <t>ADOPTED CHILD</t>
  </si>
  <si>
    <t>DAUGHTER-IN- LAW</t>
  </si>
  <si>
    <t>S</t>
  </si>
  <si>
    <t>GRAND DAUGHTER</t>
  </si>
  <si>
    <t>HGRADUATE</t>
  </si>
  <si>
    <t>COLEGE LEVEL</t>
  </si>
  <si>
    <t>GRADE 6</t>
  </si>
  <si>
    <t>N/A</t>
  </si>
  <si>
    <t>LABOR</t>
  </si>
  <si>
    <t>PIGGERY</t>
  </si>
  <si>
    <t>HYPERTENSIVE EMERGENCY; DIABETES MELLITUS II; ANEMIA OF CHRONIC DISEASE; R/O KIDNEY PATHOLOGY</t>
  </si>
  <si>
    <t>PATIENT IS ADMIITED AT MEDICAL WARD TODAY DUE TO HYPERTENSIVE EMERGENCY; DIABETES MELLITUS II; ANEMIA OF CHRONIC DISEASE; R/O KIDNEY PATHOLOGY. PATIENT IS A SENIOR CITIZEN WHO ARE LIVING WITH HIS FAMILY. PATIENT IS A PERSON WITH DISABILITY WITH CLASSIFICATION OF PYSICAL. THEY ARE SIX IN THE HOUSEHOLD. PATIENT INCOME AND EXPENSES RELYING ON THEIR PIGGERY AND TO HER SON WORK WHICH IS A LABORER. WITH THESE, IT DOESNT SUSTAIN THEIR DAILY NEEDS AND EXPENSES. THE PATIENT CLASSIFIED AS C3. THEN PATIENT PHILHEALTH CATEGORY IS  PH-SPONSORED, WITH THESE THE PATIENT REFERS TO CLAIMS UNIT FOR FURTHER VERIFICATION OF HIS  PH SERVICE.</t>
  </si>
  <si>
    <t>MARICON CAASI, RSW</t>
  </si>
  <si>
    <t>MAY 30,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</si>
</sst>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0" zoomScaleNormal="100" zoomScaleSheetLayoutView="100" zoomScalePageLayoutView="85" workbookViewId="0">
      <selection activeCell="A78" sqref="A78:R7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/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5" t="s">
        <v>265</v>
      </c>
      <c r="B5" s="286"/>
      <c r="C5" s="286"/>
      <c r="D5" s="286"/>
      <c r="E5" s="286"/>
      <c r="F5" s="275">
        <v>45447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0.63749999999999996</v>
      </c>
    </row>
    <row r="6" spans="1:18" ht="15" customHeight="1">
      <c r="A6" s="276" t="s">
        <v>266</v>
      </c>
      <c r="B6" s="277"/>
      <c r="C6" s="277"/>
      <c r="D6" s="277"/>
      <c r="E6" s="277"/>
      <c r="F6" s="277"/>
      <c r="G6" s="194" t="s">
        <v>333</v>
      </c>
      <c r="H6" s="194"/>
      <c r="I6" s="194"/>
      <c r="J6" s="194"/>
      <c r="K6" s="194"/>
      <c r="L6" s="194"/>
      <c r="M6" s="284" t="s">
        <v>269</v>
      </c>
      <c r="N6" s="284"/>
      <c r="O6" s="284"/>
      <c r="P6" s="284"/>
      <c r="Q6" s="282" t="s">
        <v>331</v>
      </c>
      <c r="R6" s="283"/>
    </row>
    <row r="7" spans="1:18" ht="15" customHeight="1">
      <c r="A7" s="276" t="s">
        <v>267</v>
      </c>
      <c r="B7" s="277"/>
      <c r="C7" s="277"/>
      <c r="D7" s="217" t="s">
        <v>332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7">
        <v>9468106350</v>
      </c>
      <c r="R7" s="288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9" t="s">
        <v>4</v>
      </c>
      <c r="B10" s="290"/>
      <c r="C10" s="290"/>
      <c r="D10" s="213" t="s">
        <v>334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335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8">
        <v>27641</v>
      </c>
      <c r="B12" s="279"/>
      <c r="C12" s="279"/>
      <c r="D12" s="279"/>
      <c r="E12" s="103"/>
      <c r="F12" s="80"/>
      <c r="G12" s="281">
        <f ca="1">IF(DATEDIF(A12,NOW(),"y")&gt;120,"",DATEDIF(A12,NOW(),"y"))</f>
        <v>48</v>
      </c>
      <c r="H12" s="281"/>
      <c r="I12" s="281"/>
      <c r="J12" s="281"/>
      <c r="K12" s="80"/>
      <c r="L12" s="80"/>
      <c r="M12" s="219" t="s">
        <v>336</v>
      </c>
      <c r="N12" s="219"/>
      <c r="O12" s="219"/>
      <c r="P12" s="219"/>
      <c r="Q12" s="219"/>
      <c r="R12" s="220"/>
    </row>
    <row r="13" spans="1:18" ht="12" customHeight="1">
      <c r="A13" s="258" t="s">
        <v>274</v>
      </c>
      <c r="B13" s="259"/>
      <c r="C13" s="259"/>
      <c r="D13" s="259"/>
      <c r="E13" s="102"/>
      <c r="F13" s="104"/>
      <c r="G13" s="260" t="s">
        <v>275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>
      <c r="A14" s="251" t="s">
        <v>8</v>
      </c>
      <c r="B14" s="252"/>
      <c r="C14" s="252"/>
      <c r="D14" s="252"/>
      <c r="E14" s="219" t="str">
        <f>D7</f>
        <v>CAROMATIG CAROLINA, NAGA CITY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53" t="s">
        <v>276</v>
      </c>
      <c r="B15" s="254"/>
      <c r="C15" s="254"/>
      <c r="D15" s="254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1" t="s">
        <v>10</v>
      </c>
      <c r="B16" s="252"/>
      <c r="C16" s="252"/>
      <c r="D16" s="252"/>
      <c r="E16" s="223" t="str">
        <f>E14</f>
        <v>CAROMATIG CAROLINA, NAGA CITY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53" t="s">
        <v>277</v>
      </c>
      <c r="B17" s="254"/>
      <c r="C17" s="254"/>
      <c r="D17" s="254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80"/>
    </row>
    <row r="19" spans="1:28" ht="13.5" customHeight="1">
      <c r="A19" s="215" t="s">
        <v>279</v>
      </c>
      <c r="B19" s="216"/>
      <c r="C19" s="216"/>
      <c r="D19" s="217" t="s">
        <v>325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309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1" t="s">
        <v>284</v>
      </c>
      <c r="B21" s="252"/>
      <c r="C21" s="252"/>
      <c r="D21" s="252"/>
      <c r="E21" s="252"/>
      <c r="F21" s="209"/>
      <c r="G21" s="263" t="s">
        <v>155</v>
      </c>
      <c r="H21" s="263"/>
      <c r="I21" s="80"/>
      <c r="J21" s="263" t="s">
        <v>281</v>
      </c>
      <c r="K21" s="263"/>
      <c r="L21" s="257" t="s">
        <v>282</v>
      </c>
      <c r="M21" s="257"/>
      <c r="N21" s="107"/>
      <c r="O21" s="264"/>
      <c r="P21" s="263" t="s">
        <v>283</v>
      </c>
      <c r="Q21" s="264"/>
      <c r="R21" s="265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1" t="s">
        <v>286</v>
      </c>
      <c r="B24" s="209"/>
      <c r="C24" s="209"/>
      <c r="D24" s="262" t="s">
        <v>306</v>
      </c>
      <c r="E24" s="262"/>
      <c r="F24" s="262"/>
      <c r="G24" s="262"/>
      <c r="H24" s="262"/>
      <c r="I24" s="262"/>
      <c r="J24" s="262"/>
      <c r="K24" s="266" t="s">
        <v>287</v>
      </c>
      <c r="L24" s="266"/>
      <c r="M24" s="266"/>
      <c r="N24" s="266"/>
      <c r="O24" s="266"/>
      <c r="P24" s="267" t="s">
        <v>306</v>
      </c>
      <c r="Q24" s="267"/>
      <c r="R24" s="26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261</v>
      </c>
      <c r="Q26" s="269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70" t="s">
        <v>239</v>
      </c>
      <c r="U29" s="125"/>
      <c r="V29" s="293" t="s">
        <v>310</v>
      </c>
      <c r="W29" s="294"/>
      <c r="X29" s="294"/>
      <c r="Y29" s="294"/>
      <c r="Z29" s="295"/>
      <c r="AA29" s="317" t="s">
        <v>312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>
      <c r="A31" s="160" t="s">
        <v>333</v>
      </c>
      <c r="B31" s="161"/>
      <c r="C31" s="161"/>
      <c r="D31" s="161"/>
      <c r="E31" s="161"/>
      <c r="F31" s="161"/>
      <c r="G31" s="161"/>
      <c r="H31" s="162"/>
      <c r="I31" s="173" t="s">
        <v>178</v>
      </c>
      <c r="J31" s="174"/>
      <c r="K31" s="96" t="s">
        <v>176</v>
      </c>
      <c r="L31" s="96" t="s">
        <v>331</v>
      </c>
      <c r="M31" s="173" t="s">
        <v>345</v>
      </c>
      <c r="N31" s="175"/>
      <c r="O31" s="174"/>
      <c r="P31" s="255" t="s">
        <v>350</v>
      </c>
      <c r="Q31" s="256"/>
      <c r="R31" s="97">
        <v>1500</v>
      </c>
      <c r="S31" s="60"/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>
      <c r="A32" s="160" t="s">
        <v>337</v>
      </c>
      <c r="B32" s="161"/>
      <c r="C32" s="161"/>
      <c r="D32" s="161"/>
      <c r="E32" s="161"/>
      <c r="F32" s="161"/>
      <c r="G32" s="161"/>
      <c r="H32" s="162"/>
      <c r="I32" s="173" t="s">
        <v>176</v>
      </c>
      <c r="J32" s="174"/>
      <c r="K32" s="96" t="s">
        <v>176</v>
      </c>
      <c r="L32" s="96" t="s">
        <v>341</v>
      </c>
      <c r="M32" s="173" t="s">
        <v>346</v>
      </c>
      <c r="N32" s="175"/>
      <c r="O32" s="174"/>
      <c r="P32" s="173" t="s">
        <v>349</v>
      </c>
      <c r="Q32" s="174"/>
      <c r="R32" s="97">
        <v>4000</v>
      </c>
      <c r="S32" s="60"/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>
      <c r="A33" s="160" t="s">
        <v>338</v>
      </c>
      <c r="B33" s="161"/>
      <c r="C33" s="161"/>
      <c r="D33" s="161"/>
      <c r="E33" s="161"/>
      <c r="F33" s="161"/>
      <c r="G33" s="161"/>
      <c r="H33" s="162"/>
      <c r="I33" s="173" t="s">
        <v>178</v>
      </c>
      <c r="J33" s="174"/>
      <c r="K33" s="96" t="s">
        <v>176</v>
      </c>
      <c r="L33" s="96" t="s">
        <v>342</v>
      </c>
      <c r="M33" s="173" t="s">
        <v>345</v>
      </c>
      <c r="N33" s="175"/>
      <c r="O33" s="174"/>
      <c r="P33" s="173" t="s">
        <v>306</v>
      </c>
      <c r="Q33" s="174"/>
      <c r="R33" s="97"/>
      <c r="S33" s="60"/>
      <c r="U33" s="125"/>
      <c r="V33" s="326" t="s">
        <v>311</v>
      </c>
      <c r="W33" s="320" t="s">
        <v>317</v>
      </c>
      <c r="X33" s="308" t="s">
        <v>313</v>
      </c>
      <c r="Y33" s="311" t="s">
        <v>314</v>
      </c>
      <c r="Z33" s="323" t="s">
        <v>315</v>
      </c>
      <c r="AA33" s="31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339</v>
      </c>
      <c r="B34" s="161"/>
      <c r="C34" s="161"/>
      <c r="D34" s="161"/>
      <c r="E34" s="161"/>
      <c r="F34" s="161"/>
      <c r="G34" s="161"/>
      <c r="H34" s="162"/>
      <c r="I34" s="173" t="s">
        <v>178</v>
      </c>
      <c r="J34" s="174"/>
      <c r="K34" s="96" t="s">
        <v>343</v>
      </c>
      <c r="L34" s="96" t="s">
        <v>344</v>
      </c>
      <c r="M34" s="173" t="s">
        <v>348</v>
      </c>
      <c r="N34" s="175"/>
      <c r="O34" s="174"/>
      <c r="P34" s="173" t="s">
        <v>306</v>
      </c>
      <c r="Q34" s="174"/>
      <c r="R34" s="97"/>
      <c r="S34" s="60"/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>
      <c r="A35" s="160" t="s">
        <v>340</v>
      </c>
      <c r="B35" s="161"/>
      <c r="C35" s="161"/>
      <c r="D35" s="161"/>
      <c r="E35" s="161"/>
      <c r="F35" s="161"/>
      <c r="G35" s="161"/>
      <c r="H35" s="162"/>
      <c r="I35" s="173" t="s">
        <v>178</v>
      </c>
      <c r="J35" s="174"/>
      <c r="K35" s="96" t="s">
        <v>343</v>
      </c>
      <c r="L35" s="96" t="s">
        <v>344</v>
      </c>
      <c r="M35" s="173" t="s">
        <v>347</v>
      </c>
      <c r="N35" s="175"/>
      <c r="O35" s="174"/>
      <c r="P35" s="173" t="s">
        <v>306</v>
      </c>
      <c r="Q35" s="174"/>
      <c r="R35" s="97"/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322</v>
      </c>
      <c r="W36" s="291" t="s">
        <v>323</v>
      </c>
      <c r="X36" s="333" t="s">
        <v>318</v>
      </c>
      <c r="Y36" s="333" t="s">
        <v>319</v>
      </c>
      <c r="Z36" s="331" t="s">
        <v>321</v>
      </c>
      <c r="AA36" s="315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7"/>
      <c r="B44" s="240"/>
      <c r="C44" s="240"/>
      <c r="D44" s="240"/>
      <c r="E44" s="240"/>
      <c r="F44" s="240"/>
      <c r="G44" s="240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7"/>
      <c r="B45" s="240"/>
      <c r="C45" s="240"/>
      <c r="D45" s="240"/>
      <c r="E45" s="240"/>
      <c r="F45" s="240"/>
      <c r="G45" s="240"/>
      <c r="H45" s="86"/>
      <c r="I45" s="248"/>
      <c r="J45" s="248"/>
      <c r="K45" s="248"/>
      <c r="L45" s="248"/>
      <c r="M45" s="84"/>
      <c r="N45" s="84"/>
      <c r="O45" s="84"/>
      <c r="P45" s="249"/>
      <c r="Q45" s="249"/>
      <c r="R45" s="250"/>
    </row>
    <row r="46" spans="1:28">
      <c r="A46" s="247"/>
      <c r="B46" s="240"/>
      <c r="C46" s="240"/>
      <c r="D46" s="240"/>
      <c r="E46" s="240"/>
      <c r="F46" s="240"/>
      <c r="G46" s="240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5200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350</v>
      </c>
      <c r="M50" s="25"/>
      <c r="N50" s="246" t="s">
        <v>132</v>
      </c>
      <c r="O50" s="246"/>
      <c r="P50" s="246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7">
        <f>10*20</f>
        <v>200</v>
      </c>
      <c r="R51" s="178"/>
      <c r="S51" s="23">
        <f>COUNTA(A31:H42,D10)</f>
        <v>6</v>
      </c>
      <c r="U51" s="23" t="s">
        <v>316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7">
        <v>3000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7">
        <v>1500</v>
      </c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7"/>
      <c r="R54" s="178"/>
    </row>
    <row r="55" spans="1:21" s="23" customFormat="1" ht="14.1" customHeight="1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>
        <v>150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 t="s">
        <v>351</v>
      </c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/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GERMAN, HELEN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352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/>
      <c r="J80" s="138"/>
      <c r="K80" s="138"/>
      <c r="L80" s="138"/>
      <c r="M80" s="139" t="s">
        <v>327</v>
      </c>
      <c r="N80" s="139"/>
      <c r="O80" s="139"/>
      <c r="P80" s="232" t="s">
        <v>328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353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329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324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330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>
      <c r="A3" s="547">
        <f>'UNIFIED INTAKE'!F5</f>
        <v>45447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 t="str">
        <f>IF('UNIFIED INTAKE'!Q3=0,"",'UNIFIED INTAKE'!Q3)</f>
        <v/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>
      <c r="A8" s="386" t="str">
        <f>IF('UNIFIED INTAKE'!G6=0,"",'UNIFIED INTAKE'!G6)</f>
        <v>GERMAN, HELEN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SPOUSE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9468106350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48</v>
      </c>
      <c r="AI12" s="365"/>
      <c r="AJ12" s="535"/>
      <c r="AK12" s="379" t="str">
        <f>IF('UNIFIED INTAKE'!R10=0,"",'UNIFIED INTAKE'!R10)</f>
        <v>MALE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>
      <c r="A13" s="431" t="str">
        <f>IF('UNIFIED INTAKE'!D10=0,"",'UNIFIED INTAKE'!D10)</f>
        <v>GERMAN, MICHEAL, GARRADO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>
      <c r="A15" s="450">
        <f>'UNIFIED INTAKE'!A12:D12</f>
        <v>27641</v>
      </c>
      <c r="B15" s="451"/>
      <c r="C15" s="452"/>
      <c r="D15" s="431" t="str">
        <f>IF('UNIFIED INTAKE'!M12=0,"",'UNIFIED INTAKE'!M12)</f>
        <v>LAGONOY, CAMARINES SUR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>ROMAN CATHOLIC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>
      <c r="A17" s="383" t="str">
        <f>IF('UNIFIED INTAKE'!E14=0,"",'UNIFIED INTAKE'!E14)</f>
        <v>CAROMATIG CAROLINA, NAGA CITY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CAROMATIG CAROLINA, NAGA CITY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>
      <c r="A20" s="372"/>
      <c r="B20" s="372"/>
      <c r="C20" s="372" t="str">
        <f>IF('UNIFIED INTAKE'!D24=0,"",'UNIFIED INTAKE'!D24)</f>
        <v>NONE</v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>
      <c r="A26" s="392" t="str">
        <f>IF('UNIFIED INTAKE'!A31=0,"",'UNIFIED INTAKE'!A31)</f>
        <v>GERMAN, HELEN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 t="str">
        <f>IF('UNIFIED INTAKE'!S31=0,"",'UNIFIED INTAKE'!S31)</f>
        <v/>
      </c>
      <c r="L26" s="396"/>
      <c r="M26" s="396"/>
      <c r="N26" s="397"/>
      <c r="O26" s="395" t="str">
        <f>IF('UNIFIED INTAKE'!K31=0,"",'UNIFIED INTAKE'!K31)</f>
        <v>M</v>
      </c>
      <c r="P26" s="396"/>
      <c r="Q26" s="396"/>
      <c r="R26" s="396"/>
      <c r="S26" s="397"/>
      <c r="T26" s="395" t="str">
        <f>IF('UNIFIED INTAKE'!L31=0,"",'UNIFIED INTAKE'!L31)</f>
        <v>SPOUSE</v>
      </c>
      <c r="U26" s="396"/>
      <c r="V26" s="396"/>
      <c r="W26" s="396"/>
      <c r="X26" s="396"/>
      <c r="Y26" s="396"/>
      <c r="Z26" s="396"/>
      <c r="AA26" s="397"/>
      <c r="AB26" s="395" t="str">
        <f>IF('UNIFIED INTAKE'!M31=0,"",'UNIFIED INTAKE'!M31)</f>
        <v>HGRADUATE</v>
      </c>
      <c r="AC26" s="396"/>
      <c r="AD26" s="396"/>
      <c r="AE26" s="396"/>
      <c r="AF26" s="396"/>
      <c r="AG26" s="396"/>
      <c r="AH26" s="396"/>
      <c r="AI26" s="397"/>
      <c r="AJ26" s="395" t="str">
        <f>IF('UNIFIED INTAKE'!P31=0,"",'UNIFIED INTAKE'!P31)</f>
        <v>PIGGERY</v>
      </c>
      <c r="AK26" s="396"/>
      <c r="AL26" s="396"/>
      <c r="AM26" s="396"/>
      <c r="AN26" s="396"/>
      <c r="AO26" s="396"/>
      <c r="AP26" s="396"/>
      <c r="AQ26" s="397"/>
      <c r="AR26" s="515">
        <f>IF('UNIFIED INTAKE'!R31=0,"",'UNIFIED INTAKE'!R31)</f>
        <v>1500</v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>
      <c r="A27" s="392" t="str">
        <f>IF('UNIFIED INTAKE'!A32=0,"",'UNIFIED INTAKE'!A32)</f>
        <v>ALCAYAGA, KEVIN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 t="str">
        <f>IF('UNIFIED INTAKE'!S32=0,"",'UNIFIED INTAKE'!S32)</f>
        <v/>
      </c>
      <c r="L27" s="396"/>
      <c r="M27" s="396"/>
      <c r="N27" s="397"/>
      <c r="O27" s="395" t="str">
        <f>IF('UNIFIED INTAKE'!K32=0,"",'UNIFIED INTAKE'!K32)</f>
        <v>M</v>
      </c>
      <c r="P27" s="396"/>
      <c r="Q27" s="396"/>
      <c r="R27" s="396"/>
      <c r="S27" s="397"/>
      <c r="T27" s="395" t="str">
        <f>IF('UNIFIED INTAKE'!L32=0,"",'UNIFIED INTAKE'!L32)</f>
        <v>ADOPTED CHILD</v>
      </c>
      <c r="U27" s="396"/>
      <c r="V27" s="396"/>
      <c r="W27" s="396"/>
      <c r="X27" s="396"/>
      <c r="Y27" s="396"/>
      <c r="Z27" s="396"/>
      <c r="AA27" s="397"/>
      <c r="AB27" s="395" t="str">
        <f>IF('UNIFIED INTAKE'!M32=0,"",'UNIFIED INTAKE'!M32)</f>
        <v>COLEGE LEVEL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INTAKE'!P32=0,"",'UNIFIED INTAKE'!P32)</f>
        <v>LABOR</v>
      </c>
      <c r="AK27" s="396"/>
      <c r="AL27" s="396"/>
      <c r="AM27" s="396"/>
      <c r="AN27" s="396"/>
      <c r="AO27" s="396"/>
      <c r="AP27" s="396"/>
      <c r="AQ27" s="397"/>
      <c r="AR27" s="515">
        <f>IF('UNIFIED INTAKE'!R32=0,"",'UNIFIED INTAKE'!R32)</f>
        <v>4000</v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>
      <c r="A28" s="392" t="str">
        <f>IF('UNIFIED INTAKE'!A33=0,"",'UNIFIED INTAKE'!A33)</f>
        <v>ALCAYAGA, BAMBIE</v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 t="str">
        <f>IF('UNIFIED INTAKE'!S33=0,"",'UNIFIED INTAKE'!S33)</f>
        <v/>
      </c>
      <c r="L28" s="396"/>
      <c r="M28" s="396"/>
      <c r="N28" s="397"/>
      <c r="O28" s="395" t="str">
        <f>IF('UNIFIED INTAKE'!K33=0,"",'UNIFIED INTAKE'!K33)</f>
        <v>M</v>
      </c>
      <c r="P28" s="396"/>
      <c r="Q28" s="396"/>
      <c r="R28" s="396"/>
      <c r="S28" s="397"/>
      <c r="T28" s="395" t="str">
        <f>IF('UNIFIED INTAKE'!L33=0,"",'UNIFIED INTAKE'!L33)</f>
        <v>DAUGHTER-IN- LAW</v>
      </c>
      <c r="U28" s="396"/>
      <c r="V28" s="396"/>
      <c r="W28" s="396"/>
      <c r="X28" s="396"/>
      <c r="Y28" s="396"/>
      <c r="Z28" s="396"/>
      <c r="AA28" s="397"/>
      <c r="AB28" s="395" t="str">
        <f>IF('UNIFIED INTAKE'!M33=0,"",'UNIFIED INTAKE'!M33)</f>
        <v>HGRADUATE</v>
      </c>
      <c r="AC28" s="396"/>
      <c r="AD28" s="396"/>
      <c r="AE28" s="396"/>
      <c r="AF28" s="396"/>
      <c r="AG28" s="396"/>
      <c r="AH28" s="396"/>
      <c r="AI28" s="397"/>
      <c r="AJ28" s="395" t="str">
        <f>IF('UNIFIED INTAKE'!P33=0,"",'UNIFIED INTAKE'!P33)</f>
        <v>NONE</v>
      </c>
      <c r="AK28" s="396"/>
      <c r="AL28" s="396"/>
      <c r="AM28" s="396"/>
      <c r="AN28" s="396"/>
      <c r="AO28" s="396"/>
      <c r="AP28" s="396"/>
      <c r="AQ28" s="397"/>
      <c r="AR28" s="515" t="str">
        <f>IF('UNIFIED INTAKE'!R33=0,"",'UNIFIED INTAKE'!R33)</f>
        <v/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>
      <c r="A29" s="392" t="str">
        <f>IF('UNIFIED INTAKE'!A34=0,"",'UNIFIED INTAKE'!A34)</f>
        <v>ALACAYAGA, KYRA BELLE</v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 t="str">
        <f>IF('UNIFIED INTAKE'!S34=0,"",'UNIFIED INTAKE'!S34)</f>
        <v/>
      </c>
      <c r="L29" s="396"/>
      <c r="M29" s="396"/>
      <c r="N29" s="397"/>
      <c r="O29" s="395" t="str">
        <f>IF('UNIFIED INTAKE'!K34=0,"",'UNIFIED INTAKE'!K34)</f>
        <v>S</v>
      </c>
      <c r="P29" s="396"/>
      <c r="Q29" s="396"/>
      <c r="R29" s="396"/>
      <c r="S29" s="397"/>
      <c r="T29" s="395" t="str">
        <f>IF('UNIFIED INTAKE'!L34=0,"",'UNIFIED INTAKE'!L34)</f>
        <v>GRAND DAUGHTER</v>
      </c>
      <c r="U29" s="396"/>
      <c r="V29" s="396"/>
      <c r="W29" s="396"/>
      <c r="X29" s="396"/>
      <c r="Y29" s="396"/>
      <c r="Z29" s="396"/>
      <c r="AA29" s="397"/>
      <c r="AB29" s="395" t="str">
        <f>IF('UNIFIED INTAKE'!M34=0,"",'UNIFIED INTAKE'!M34)</f>
        <v>N/A</v>
      </c>
      <c r="AC29" s="396"/>
      <c r="AD29" s="396"/>
      <c r="AE29" s="396"/>
      <c r="AF29" s="396"/>
      <c r="AG29" s="396"/>
      <c r="AH29" s="396"/>
      <c r="AI29" s="397"/>
      <c r="AJ29" s="395" t="str">
        <f>IF('UNIFIED INTAKE'!P34=0,"",'UNIFIED INTAKE'!P34)</f>
        <v>NONE</v>
      </c>
      <c r="AK29" s="396"/>
      <c r="AL29" s="396"/>
      <c r="AM29" s="396"/>
      <c r="AN29" s="396"/>
      <c r="AO29" s="396"/>
      <c r="AP29" s="396"/>
      <c r="AQ29" s="397"/>
      <c r="AR29" s="515" t="str">
        <f>IF('UNIFIED INTAKE'!R34=0,"",'UNIFIED INTAKE'!R34)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>
      <c r="A30" s="392" t="str">
        <f>IF('UNIFIED INTAKE'!A35=0,"",'UNIFIED INTAKE'!A35)</f>
        <v>ALCAYAGA, KYLE</v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 t="str">
        <f>IF('UNIFIED INTAKE'!S35=0,"",'UNIFIED INTAKE'!S35)</f>
        <v/>
      </c>
      <c r="L30" s="396"/>
      <c r="M30" s="396"/>
      <c r="N30" s="397"/>
      <c r="O30" s="395" t="str">
        <f>IF('UNIFIED INTAKE'!K35=0,"",'UNIFIED INTAKE'!K35)</f>
        <v>S</v>
      </c>
      <c r="P30" s="396"/>
      <c r="Q30" s="396"/>
      <c r="R30" s="396"/>
      <c r="S30" s="397"/>
      <c r="T30" s="395" t="str">
        <f>IF('UNIFIED INTAKE'!L35=0,"",'UNIFIED INTAKE'!L35)</f>
        <v>GRAND DAUGHTER</v>
      </c>
      <c r="U30" s="396"/>
      <c r="V30" s="396"/>
      <c r="W30" s="396"/>
      <c r="X30" s="396"/>
      <c r="Y30" s="396"/>
      <c r="Z30" s="396"/>
      <c r="AA30" s="397"/>
      <c r="AB30" s="395" t="str">
        <f>IF('UNIFIED INTAKE'!M35=0,"",'UNIFIED INTAKE'!M35)</f>
        <v>GRADE 6</v>
      </c>
      <c r="AC30" s="396"/>
      <c r="AD30" s="396"/>
      <c r="AE30" s="396"/>
      <c r="AF30" s="396"/>
      <c r="AG30" s="396"/>
      <c r="AH30" s="396"/>
      <c r="AI30" s="397"/>
      <c r="AJ30" s="395" t="str">
        <f>IF('UNIFIED INTAKE'!P35=0,"",'UNIFIED INTAKE'!P35)</f>
        <v>NONE</v>
      </c>
      <c r="AK30" s="396"/>
      <c r="AL30" s="396"/>
      <c r="AM30" s="396"/>
      <c r="AN30" s="396"/>
      <c r="AO30" s="396"/>
      <c r="AP30" s="396"/>
      <c r="AQ30" s="397"/>
      <c r="AR30" s="515" t="str">
        <f>IF('UNIFIED INTAKE'!R35=0,"",'UNIFIED INTAKE'!R35)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>
      <c r="A31" s="392" t="str">
        <f>IF('UNIFIED INTAKE'!A36=0,"",'UNIFIED INTAKE'!A36)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INTAKE'!S36=0,"",'UNIFIED INTAKE'!S36)</f>
        <v/>
      </c>
      <c r="L31" s="396"/>
      <c r="M31" s="396"/>
      <c r="N31" s="397"/>
      <c r="O31" s="395" t="str">
        <f>IF('UNIFIED INTAKE'!K36=0,"",'UNIFIED INTAKE'!K36)</f>
        <v/>
      </c>
      <c r="P31" s="396"/>
      <c r="Q31" s="396"/>
      <c r="R31" s="396"/>
      <c r="S31" s="397"/>
      <c r="T31" s="395" t="str">
        <f>IF('UNIFIED INTAKE'!L36=0,"",'UNIFIED INTAKE'!L36)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INTAKE'!M36=0,"",'UNIFIED INTAKE'!M36)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INTAKE'!P36=0,"",'UNIFIED INTAKE'!P36)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INTAKE'!R36=0,"",'UNIFIED INTAKE'!R36)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>
      <c r="A32" s="392" t="str">
        <f>IF('UNIFIED INTAKE'!A37=0,"",'UNIFIED INTAKE'!A37)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INTAKE'!S37=0,"",'UNIFIED INTAKE'!S37)</f>
        <v/>
      </c>
      <c r="L32" s="396"/>
      <c r="M32" s="396"/>
      <c r="N32" s="397"/>
      <c r="O32" s="395" t="str">
        <f>IF('UNIFIED INTAKE'!K37=0,"",'UNIFIED INTAKE'!K37)</f>
        <v/>
      </c>
      <c r="P32" s="396"/>
      <c r="Q32" s="396"/>
      <c r="R32" s="396"/>
      <c r="S32" s="397"/>
      <c r="T32" s="395" t="str">
        <f>IF('UNIFIED INTAKE'!L37=0,"",'UNIFIED INTAKE'!L37)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INTAKE'!M37=0,"",'UNIFIED INTAKE'!M37)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INTAKE'!P37=0,"",'UNIFIED INTAKE'!P37)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INTAKE'!R37=0,"",'UNIFIED INTAKE'!R37)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>
      <c r="A33" s="392" t="str">
        <f>IF('UNIFIED INTAKE'!A38=0,"",'UNIFIED INTAKE'!A38)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INTAKE'!S38=0,"",'UNIFIED INTAKE'!S38)</f>
        <v/>
      </c>
      <c r="L33" s="396"/>
      <c r="M33" s="396"/>
      <c r="N33" s="397"/>
      <c r="O33" s="395" t="str">
        <f>IF('UNIFIED INTAKE'!K38=0,"",'UNIFIED INTAKE'!K38)</f>
        <v/>
      </c>
      <c r="P33" s="396"/>
      <c r="Q33" s="396"/>
      <c r="R33" s="396"/>
      <c r="S33" s="397"/>
      <c r="T33" s="395" t="str">
        <f>IF('UNIFIED INTAKE'!L38=0,"",'UNIFIED INTAKE'!L38)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INTAKE'!M38=0,"",'UNIFIED INTAKE'!M38)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INTAKE'!P38=0,"",'UNIFIED INTAKE'!P38)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INTAKE'!R38=0,"",'UNIFIED INTAKE'!R38)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>
      <c r="A34" s="392" t="str">
        <f>IF('UNIFIED INTAKE'!A39=0,"",'UNIFIED INTAKE'!A39)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INTAKE'!S39=0,"",'UNIFIED INTAKE'!S39)</f>
        <v/>
      </c>
      <c r="L34" s="396"/>
      <c r="M34" s="396"/>
      <c r="N34" s="397"/>
      <c r="O34" s="395" t="str">
        <f>IF('UNIFIED INTAKE'!K39=0,"",'UNIFIED INTAKE'!K39)</f>
        <v/>
      </c>
      <c r="P34" s="396"/>
      <c r="Q34" s="396"/>
      <c r="R34" s="396"/>
      <c r="S34" s="397"/>
      <c r="T34" s="395" t="str">
        <f>IF('UNIFIED INTAKE'!L39=0,"",'UNIFIED INTAKE'!L39)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INTAKE'!M39=0,"",'UNIFIED INTAKE'!M39)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INTAKE'!P39=0,"",'UNIFIED INTAKE'!P39)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INTAKE'!R39=0,"",'UNIFIED INTAKE'!R39)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>
      <c r="A35" s="392" t="str">
        <f>IF('UNIFIED INTAKE'!A40=0,"",'UNIFIED INTAKE'!A40)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INTAKE'!S40=0,"",'UNIFIED INTAKE'!S40)</f>
        <v/>
      </c>
      <c r="L35" s="396"/>
      <c r="M35" s="396"/>
      <c r="N35" s="397"/>
      <c r="O35" s="395" t="str">
        <f>IF('UNIFIED INTAKE'!K40=0,"",'UNIFIED INTAKE'!K40)</f>
        <v/>
      </c>
      <c r="P35" s="396"/>
      <c r="Q35" s="396"/>
      <c r="R35" s="396"/>
      <c r="S35" s="397"/>
      <c r="T35" s="395" t="str">
        <f>IF('UNIFIED INTAKE'!L40=0,"",'UNIFIED INTAKE'!L40)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INTAKE'!M40=0,"",'UNIFIED INTAKE'!M40)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INTAKE'!P40=0,"",'UNIFIED INTAKE'!P40)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INTAKE'!R40=0,"",'UNIFIED INTAKE'!R40)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19" t="str">
        <f>IF('UNIFIED INTAKE'!A44=0,"",'UNIFIED INTAKE'!A44)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INTAKE'!I44=0,"",'UNIFIED INTAKE'!I44)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INTAKE'!P45</f>
        <v>0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>
      <c r="A38" s="519" t="str">
        <f>IF('UNIFIED INTAKE'!A45=0,"",'UNIFIED INTAKE'!A45)</f>
        <v/>
      </c>
      <c r="B38" s="520"/>
      <c r="C38" s="520"/>
      <c r="D38" s="520"/>
      <c r="E38" s="520"/>
      <c r="F38" s="520"/>
      <c r="G38" s="520"/>
      <c r="H38" s="520"/>
      <c r="I38" s="518" t="str">
        <f>IF('UNIFIED INTAKE'!I45=0,"",'UNIFIED INTAKE'!I45)</f>
        <v/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>
      <c r="A39" s="519" t="str">
        <f>IF('UNIFIED INTAKE'!A46=0,"",'UNIFIED INTAKE'!A46)</f>
        <v/>
      </c>
      <c r="B39" s="520"/>
      <c r="C39" s="520"/>
      <c r="D39" s="520"/>
      <c r="E39" s="520"/>
      <c r="F39" s="520"/>
      <c r="G39" s="520"/>
      <c r="H39" s="520"/>
      <c r="I39" s="518" t="str">
        <f>IF('UNIFIED INTAKE'!I46=0,"",'UNIFIED INTAKE'!I46)</f>
        <v/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>
      <c r="A42" s="32"/>
      <c r="B42" s="33"/>
      <c r="C42" s="571">
        <f>IF('UNIFIED INTAKE'!D50="",'UNIFIED INTAKE'!D50)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INTAKE'!K50</f>
        <v>350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>
        <f>'UNIFIED INTAKE'!I56</f>
        <v>0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>
      <c r="A43" s="32"/>
      <c r="B43" s="33"/>
      <c r="C43" s="571">
        <f>'UNIFIED INTAKE'!D51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INTAKE'!K51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INTAKE'!I57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INTAKE'!K51="","",'UNIFIED INTAKE'!K51)</f>
        <v/>
      </c>
      <c r="AX43" s="588"/>
      <c r="AY43" s="588"/>
      <c r="AZ43" s="588"/>
      <c r="BA43" s="588"/>
      <c r="BB43" s="589"/>
    </row>
    <row r="44" spans="1:54" ht="12.95" customHeight="1">
      <c r="A44" s="32"/>
      <c r="B44" s="33"/>
      <c r="C44" s="571">
        <f>'UNIFIED INTAKE'!D52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INTAKE'!K52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INTAKE'!I58</f>
        <v>150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INTAKE'!K52="","",'UNIFIED INTAKE'!K52)</f>
        <v/>
      </c>
      <c r="AX44" s="588"/>
      <c r="AY44" s="588"/>
      <c r="AZ44" s="588"/>
      <c r="BA44" s="588"/>
      <c r="BB44" s="589"/>
    </row>
    <row r="45" spans="1:54" ht="12.95" customHeight="1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INTAKE'!K53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INTAKE'!I59</f>
        <v>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INTAKE'!K53="","",'UNIFIED INTAKE'!K53)</f>
        <v/>
      </c>
      <c r="AX45" s="588"/>
      <c r="AY45" s="588"/>
      <c r="AZ45" s="588"/>
      <c r="BA45" s="588"/>
      <c r="BB45" s="589"/>
    </row>
    <row r="46" spans="1:54" ht="11.25" customHeight="1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>
      <c r="A47" s="508">
        <f>IF('UNIFIED INTAKE'!Q52="","",'UNIFIED INTAKE'!Q52)</f>
        <v>3000</v>
      </c>
      <c r="B47" s="508"/>
      <c r="C47" s="508"/>
      <c r="D47" s="508"/>
      <c r="E47" s="508"/>
      <c r="F47" s="508"/>
      <c r="G47" s="508"/>
      <c r="H47" s="509">
        <f>IF('UNIFIED INTAKE'!Q51="","",'UNIFIED INTAKE'!Q51)</f>
        <v>200</v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>
      <c r="A49" s="511" t="str">
        <f>IF('UNIFIED INTAKE'!Q50="","",'UNIFIED INTAKE'!Q50)</f>
        <v/>
      </c>
      <c r="B49" s="511"/>
      <c r="C49" s="511"/>
      <c r="D49" s="511"/>
      <c r="E49" s="511">
        <f>IF('UNIFIED INTAKE'!Q53="","",'UNIFIED INTAKE'!Q53)</f>
        <v>1500</v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INTAKE'!Q56="","",'UNIFIED INTAKE'!Q56)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INTAKE'!Q58="","",'UNIFIED INTAKE'!Q58)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INTAKE'!P45</f>
        <v>0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>
      <c r="A116" s="573" t="str">
        <f>'UNIFIED INTAKE'!A74</f>
        <v>PATIENT IS ADMIITED AT MEDICAL WARD TODAY DUE TO HYPERTENSIVE EMERGENCY; DIABETES MELLITUS II; ANEMIA OF CHRONIC DISEASE; R/O KIDNEY PATHOLOGY. PATIENT IS A SENIOR CITIZEN WHO ARE LIVING WITH HIS FAMILY. PATIENT IS A PERSON WITH DISABILITY WITH CLASSIFICATION OF PYSICAL. THEY ARE SIX IN THE HOUSEHOLD. PATIENT INCOME AND EXPENSES RELYING ON THEIR PIGGERY AND TO HER SON WORK WHICH IS A LABORER. WITH THESE, IT DOESNT SUSTAIN THEIR DAILY NEEDS AND EXPENSES. THE PATIENT CLASSIFIED AS C3. THEN PATIENT PHILHEALTH CATEGORY IS  PH-SPONSORED, WITH THESE THE PATIENT REFERS TO CLAIMS UNIT FOR FURTHER VERIFICATION OF HIS  PH SERVICE.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INTAKE'!D87</f>
        <v>MARICON CAASI, RSW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>
      <c r="B2" s="45" t="s">
        <v>218</v>
      </c>
      <c r="C2" s="629">
        <v>192788</v>
      </c>
      <c r="D2" s="630"/>
      <c r="E2" s="630"/>
      <c r="M2" s="45" t="s">
        <v>29</v>
      </c>
      <c r="N2" s="46">
        <f>'UNIFIED INTAKE'!F5</f>
        <v>45447</v>
      </c>
    </row>
    <row r="3" spans="1:14" ht="18.75">
      <c r="B3" s="45" t="s">
        <v>219</v>
      </c>
      <c r="C3" s="631">
        <f>'UNIFIED INTAKE'!D3</f>
        <v>0</v>
      </c>
      <c r="D3" s="631"/>
      <c r="E3" s="631"/>
      <c r="M3" s="45" t="s">
        <v>220</v>
      </c>
      <c r="N3" s="47">
        <v>0.66111111111111098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0" t="str">
        <f>IF('UNIFIED INTAKE'!D10=0,"",'UNIFIED INTAKE'!D10)</f>
        <v>GERMAN, MICHEAL, GARRADO</v>
      </c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0" t="str">
        <f>'UNIFIED INTAKE'!E14</f>
        <v>CAROMATIG CAROLINA, NAGA CITY</v>
      </c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2">
        <f ca="1">'UNIFIED INTAKE'!G12</f>
        <v>48</v>
      </c>
      <c r="G8" s="632"/>
      <c r="H8" s="632"/>
      <c r="I8" s="632"/>
      <c r="J8" s="633" t="s">
        <v>226</v>
      </c>
      <c r="K8" s="633"/>
      <c r="L8" s="633"/>
      <c r="M8" s="634" t="str">
        <f>IF('UNIFIED INTAKE'!D19=0,"",'UNIFIED INTAKE'!D19)</f>
        <v>ROMAN CATHOLIC</v>
      </c>
      <c r="N8" s="634"/>
    </row>
    <row r="9" spans="1:14" ht="18.75">
      <c r="A9" s="49" t="s">
        <v>227</v>
      </c>
      <c r="B9" s="49"/>
      <c r="C9" s="624">
        <f>'UNIFIED INTAKE'!A12</f>
        <v>27641</v>
      </c>
      <c r="D9" s="624"/>
      <c r="E9" s="624"/>
      <c r="F9" s="624"/>
      <c r="G9" s="624"/>
      <c r="H9" s="624"/>
      <c r="I9" s="625" t="s">
        <v>228</v>
      </c>
      <c r="J9" s="625"/>
      <c r="K9" s="626" t="str">
        <f>IF('UNIFIED INTAKE'!M12="","",'UNIFIED INTAKE'!M12)</f>
        <v>LAGONOY, CAMARINES SUR</v>
      </c>
      <c r="L9" s="626"/>
      <c r="M9" s="626"/>
      <c r="N9" s="626"/>
    </row>
    <row r="10" spans="1:14" ht="18.75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9" t="s">
        <v>230</v>
      </c>
      <c r="B11" s="49"/>
      <c r="C11" s="620" t="str">
        <f>IF('UNIFIED INTAKE'!D24=0,"",'UNIFIED INTAKE'!D24)</f>
        <v>NONE</v>
      </c>
      <c r="D11" s="620"/>
      <c r="E11" s="620"/>
      <c r="F11" s="620"/>
      <c r="G11" s="620"/>
      <c r="H11" s="620"/>
      <c r="I11" s="620"/>
      <c r="J11" s="53" t="s">
        <v>231</v>
      </c>
      <c r="K11" s="627" t="str">
        <f>'UNIFIED INTAKE'!P24</f>
        <v>NONE</v>
      </c>
      <c r="L11" s="627"/>
      <c r="M11" s="627"/>
      <c r="N11" s="627"/>
    </row>
    <row r="12" spans="1:14" ht="18.75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0" t="s">
        <v>308</v>
      </c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9" t="s">
        <v>234</v>
      </c>
      <c r="B15" s="49"/>
      <c r="C15" s="49"/>
      <c r="D15" s="621" t="s">
        <v>354</v>
      </c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 t="str">
        <f>D15</f>
        <v>MAY 30, 2024</v>
      </c>
    </row>
    <row r="16" spans="1:14" ht="18.75">
      <c r="A16" s="49" t="s">
        <v>236</v>
      </c>
      <c r="B16" s="49"/>
      <c r="C16" s="49"/>
      <c r="D16" s="620" t="s">
        <v>306</v>
      </c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2" t="str">
        <f>IF('UNIFIED INTAKE'!A31=0,"",'UNIFIED INTAKE'!A31)</f>
        <v>GERMAN, HELEN</v>
      </c>
      <c r="B20" s="613"/>
      <c r="C20" s="71" t="str">
        <f>IF('UNIFIED INTAKE'!L31=0,"",'UNIFIED INTAKE'!L31)</f>
        <v>SPOUSE</v>
      </c>
      <c r="D20" s="614" t="str">
        <f>IF('UNIFIED INTAKE'!S31=0,"",'UNIFIED INTAKE'!S31)</f>
        <v/>
      </c>
      <c r="E20" s="615"/>
      <c r="F20" s="71" t="str">
        <f>IF('UNIFIED INTAKE'!I31=0,"",'UNIFIED INTAKE'!I31)</f>
        <v>F</v>
      </c>
      <c r="G20" s="614" t="str">
        <f>IF('UNIFIED INTAKE'!K31=0,"",'UNIFIED INTAKE'!K31)</f>
        <v>M</v>
      </c>
      <c r="H20" s="615"/>
      <c r="I20" s="614" t="str">
        <f>IF('UNIFIED INTAKE'!M31=0,"",'UNIFIED INTAKE'!M31)</f>
        <v>HGRADUATE</v>
      </c>
      <c r="J20" s="616"/>
      <c r="K20" s="616"/>
      <c r="L20" s="615"/>
      <c r="M20" s="71" t="str">
        <f>IF('UNIFIED INTAKE'!P31=0,"",'UNIFIED INTAKE'!P31)</f>
        <v>PIGGERY</v>
      </c>
      <c r="N20" s="74">
        <f>'UNIFIED INTAKE'!R31</f>
        <v>1500</v>
      </c>
    </row>
    <row r="21" spans="1:14">
      <c r="A21" s="612" t="str">
        <f>IF('UNIFIED INTAKE'!A32=0,"",'UNIFIED INTAKE'!A32)</f>
        <v>ALCAYAGA, KEVIN</v>
      </c>
      <c r="B21" s="613"/>
      <c r="C21" s="71" t="str">
        <f>IF('UNIFIED INTAKE'!L32=0,"",'UNIFIED INTAKE'!L32)</f>
        <v>ADOPTED CHILD</v>
      </c>
      <c r="D21" s="614" t="str">
        <f>IF('UNIFIED INTAKE'!S32=0,"",'UNIFIED INTAKE'!S32)</f>
        <v/>
      </c>
      <c r="E21" s="615"/>
      <c r="F21" s="71" t="str">
        <f>IF('UNIFIED INTAKE'!I32=0,"",'UNIFIED INTAKE'!I32)</f>
        <v>M</v>
      </c>
      <c r="G21" s="614" t="str">
        <f>IF('UNIFIED INTAKE'!K32=0,"",'UNIFIED INTAKE'!K32)</f>
        <v>M</v>
      </c>
      <c r="H21" s="615"/>
      <c r="I21" s="614" t="str">
        <f>IF('UNIFIED INTAKE'!M32=0,"",'UNIFIED INTAKE'!M32)</f>
        <v>COLEGE LEVEL</v>
      </c>
      <c r="J21" s="616"/>
      <c r="K21" s="616"/>
      <c r="L21" s="615"/>
      <c r="M21" s="71" t="str">
        <f>IF('UNIFIED INTAKE'!P32=0,"",'UNIFIED INTAKE'!P32)</f>
        <v>LABOR</v>
      </c>
      <c r="N21" s="74">
        <f>'UNIFIED INTAKE'!R32</f>
        <v>4000</v>
      </c>
    </row>
    <row r="22" spans="1:14">
      <c r="A22" s="612" t="str">
        <f>IF('UNIFIED INTAKE'!A33=0,"",'UNIFIED INTAKE'!A33)</f>
        <v>ALCAYAGA, BAMBIE</v>
      </c>
      <c r="B22" s="613"/>
      <c r="C22" s="71" t="str">
        <f>IF('UNIFIED INTAKE'!L33=0,"",'UNIFIED INTAKE'!L33)</f>
        <v>DAUGHTER-IN- LAW</v>
      </c>
      <c r="D22" s="614" t="str">
        <f>IF('UNIFIED INTAKE'!S33=0,"",'UNIFIED INTAKE'!S33)</f>
        <v/>
      </c>
      <c r="E22" s="615"/>
      <c r="F22" s="71" t="str">
        <f>IF('UNIFIED INTAKE'!I33=0,"",'UNIFIED INTAKE'!I33)</f>
        <v>F</v>
      </c>
      <c r="G22" s="614" t="str">
        <f>IF('UNIFIED INTAKE'!K33=0,"",'UNIFIED INTAKE'!K33)</f>
        <v>M</v>
      </c>
      <c r="H22" s="615"/>
      <c r="I22" s="614" t="str">
        <f>IF('UNIFIED INTAKE'!M33=0,"",'UNIFIED INTAKE'!M33)</f>
        <v>HGRADUATE</v>
      </c>
      <c r="J22" s="616"/>
      <c r="K22" s="616"/>
      <c r="L22" s="615"/>
      <c r="M22" s="71" t="str">
        <f>IF('UNIFIED INTAKE'!P33=0,"",'UNIFIED INTAKE'!P33)</f>
        <v>NONE</v>
      </c>
      <c r="N22" s="74">
        <f>'UNIFIED INTAKE'!R33</f>
        <v>0</v>
      </c>
    </row>
    <row r="23" spans="1:14">
      <c r="A23" s="612" t="str">
        <f>IF('UNIFIED INTAKE'!A34=0,"",'UNIFIED INTAKE'!A34)</f>
        <v>ALACAYAGA, KYRA BELLE</v>
      </c>
      <c r="B23" s="613"/>
      <c r="C23" s="71" t="str">
        <f>IF('UNIFIED INTAKE'!L34=0,"",'UNIFIED INTAKE'!L34)</f>
        <v>GRAND DAUGHTER</v>
      </c>
      <c r="D23" s="614" t="str">
        <f>IF('UNIFIED INTAKE'!S34=0,"",'UNIFIED INTAKE'!S34)</f>
        <v/>
      </c>
      <c r="E23" s="615"/>
      <c r="F23" s="71" t="str">
        <f>IF('UNIFIED INTAKE'!I34=0,"",'UNIFIED INTAKE'!I34)</f>
        <v>F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>N/A</v>
      </c>
      <c r="J23" s="616"/>
      <c r="K23" s="616"/>
      <c r="L23" s="615"/>
      <c r="M23" s="71" t="str">
        <f>IF('UNIFIED INTAKE'!P34=0,"",'UNIFIED INTAKE'!P34)</f>
        <v>NONE</v>
      </c>
      <c r="N23" s="74">
        <f>'UNIFIED INTAKE'!R34</f>
        <v>0</v>
      </c>
    </row>
    <row r="24" spans="1:14">
      <c r="A24" s="612" t="str">
        <f>IF('UNIFIED INTAKE'!A35=0,"",'UNIFIED INTAKE'!A35)</f>
        <v>ALCAYAGA, KYLE</v>
      </c>
      <c r="B24" s="613"/>
      <c r="C24" s="71" t="str">
        <f>IF('UNIFIED INTAKE'!L35=0,"",'UNIFIED INTAKE'!L35)</f>
        <v>GRAND DAUGHTER</v>
      </c>
      <c r="D24" s="614" t="str">
        <f>IF('UNIFIED INTAKE'!S35=0,"",'UNIFIED INTAKE'!S35)</f>
        <v/>
      </c>
      <c r="E24" s="615"/>
      <c r="F24" s="71" t="str">
        <f>IF('UNIFIED INTAKE'!I35=0,"",'UNIFIED INTAKE'!I35)</f>
        <v>F</v>
      </c>
      <c r="G24" s="614" t="str">
        <f>IF('UNIFIED INTAKE'!K35=0,"",'UNIFIED INTAKE'!K35)</f>
        <v>S</v>
      </c>
      <c r="H24" s="615"/>
      <c r="I24" s="614" t="str">
        <f>IF('UNIFIED INTAKE'!M35=0,"",'UNIFIED INTAKE'!M35)</f>
        <v>GRADE 6</v>
      </c>
      <c r="J24" s="616"/>
      <c r="K24" s="616"/>
      <c r="L24" s="615"/>
      <c r="M24" s="71" t="str">
        <f>IF('UNIFIED INTAKE'!P35=0,"",'UNIFIED INTAKE'!P35)</f>
        <v>NONE</v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1500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7" t="s">
        <v>144</v>
      </c>
      <c r="G38" s="607"/>
      <c r="H38" s="607"/>
      <c r="I38" s="608">
        <f>'UNIFIED INTAKE'!I56:L56</f>
        <v>0</v>
      </c>
      <c r="J38" s="608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7" t="s">
        <v>145</v>
      </c>
      <c r="G39" s="607"/>
      <c r="H39" s="607"/>
      <c r="I39" s="608">
        <f>'UNIFIED INTAKE'!I57:L57</f>
        <v>0</v>
      </c>
      <c r="J39" s="608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7" t="s">
        <v>146</v>
      </c>
      <c r="G40" s="607"/>
      <c r="H40" s="607"/>
      <c r="I40" s="608">
        <f>'UNIFIED INTAKE'!I58:L58</f>
        <v>150</v>
      </c>
      <c r="J40" s="608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7" t="s">
        <v>246</v>
      </c>
      <c r="G41" s="607"/>
      <c r="H41" s="607"/>
      <c r="I41" s="608">
        <f>'UNIFIED INTAKE'!I59:L59</f>
        <v>0</v>
      </c>
      <c r="J41" s="60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 t="s">
        <v>248</v>
      </c>
      <c r="K43" s="58"/>
      <c r="L43" s="604"/>
      <c r="M43" s="604"/>
      <c r="N43" s="58"/>
    </row>
    <row r="44" spans="1:14" ht="15.75">
      <c r="A44" s="605" t="str">
        <f>IF('UNIFIED INTAKE'!A44=0,"",'UNIFIED INTAKE'!A44)</f>
        <v/>
      </c>
      <c r="B44" s="605"/>
      <c r="C44" s="605"/>
      <c r="D44" s="63"/>
      <c r="E44" s="606">
        <f>'UNIFIED INTAKE'!I44</f>
        <v>0</v>
      </c>
      <c r="F44" s="606"/>
      <c r="G44" s="606"/>
      <c r="H44" s="606"/>
      <c r="I44" s="63"/>
      <c r="J44" s="70"/>
      <c r="L44" s="25"/>
      <c r="N44" s="69"/>
    </row>
    <row r="45" spans="1:14" ht="15.75">
      <c r="A45" s="605" t="str">
        <f>IF('UNIFIED INTAKE'!A45=0,"",'UNIFIED INTAKE'!A45)</f>
        <v/>
      </c>
      <c r="B45" s="605"/>
      <c r="C45" s="605"/>
      <c r="D45" s="63"/>
      <c r="E45" s="606">
        <f>'UNIFIED INTAKE'!I45</f>
        <v>0</v>
      </c>
      <c r="F45" s="606"/>
      <c r="G45" s="606"/>
      <c r="H45" s="606"/>
      <c r="I45" s="63"/>
      <c r="J45" s="64"/>
      <c r="L45" s="25"/>
      <c r="N45" s="69"/>
    </row>
    <row r="46" spans="1:14" ht="15.75">
      <c r="A46" s="605" t="str">
        <f>IF('UNIFIED INTAKE'!A46=0,"",'UNIFIED INTAKE'!A46)</f>
        <v/>
      </c>
      <c r="B46" s="605"/>
      <c r="C46" s="605"/>
      <c r="D46" s="63"/>
      <c r="E46" s="606">
        <f>'UNIFIED INTAKE'!I46</f>
        <v>0</v>
      </c>
      <c r="F46" s="606"/>
      <c r="G46" s="606"/>
      <c r="H46" s="60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8" t="s">
        <v>254</v>
      </c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9" t="s">
        <v>250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0" t="str">
        <f>IF('UNIFIED INTAKE'!A74=0,"",'UNIFIED INTAKE'!A74)</f>
        <v>PATIENT IS ADMIITED AT MEDICAL WARD TODAY DUE TO HYPERTENSIVE EMERGENCY; DIABETES MELLITUS II; ANEMIA OF CHRONIC DISEASE; R/O KIDNEY PATHOLOGY. PATIENT IS A SENIOR CITIZEN WHO ARE LIVING WITH HIS FAMILY. PATIENT IS A PERSON WITH DISABILITY WITH CLASSIFICATION OF PYSICAL. THEY ARE SIX IN THE HOUSEHOLD. PATIENT INCOME AND EXPENSES RELYING ON THEIR PIGGERY AND TO HER SON WORK WHICH IS A LABORER. WITH THESE, IT DOESNT SUSTAIN THEIR DAILY NEEDS AND EXPENSES. THE PATIENT CLASSIFIED AS C3. THEN PATIENT PHILHEALTH CATEGORY IS  PH-SPONSORED, WITH THESE THE PATIENT REFERS TO CLAIMS UNIT FOR FURTHER VERIFICATION OF HIS  PH SERVICE.</v>
      </c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2" t="str">
        <f>IF('UNIFIED INTAKE'!G6=0,"",'UNIFIED INTAKE'!G6)</f>
        <v>GERMAN, HELEN</v>
      </c>
      <c r="B55" s="602"/>
      <c r="C55" s="602"/>
      <c r="D55" s="602"/>
      <c r="E55" s="602"/>
      <c r="F55" s="602" t="str">
        <f>IF('UNIFIED INTAKE'!Q6=0,"",'UNIFIED INTAKE'!Q6)</f>
        <v>SPOUSE</v>
      </c>
      <c r="G55" s="602"/>
      <c r="H55" s="602"/>
      <c r="I55" s="602"/>
      <c r="J55" s="602"/>
      <c r="K55" s="603">
        <f>IF('UNIFIED INTAKE'!Q7=0,"",'UNIFIED INTAKE'!Q7)</f>
        <v>9468106350</v>
      </c>
      <c r="L55" s="603"/>
      <c r="M55" s="603"/>
      <c r="N55" s="60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3" t="s">
        <v>252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4" t="str">
        <f>'UNIFIED INTAKE'!D87</f>
        <v>MARICON CAASI, RSW</v>
      </c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>
      <c r="A60" s="596" t="s">
        <v>253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2024-06-04T07:54:23Z</cp:lastPrinted>
  <dcterms:created xsi:type="dcterms:W3CDTF">2021-01-18T06:35:54Z</dcterms:created>
  <dcterms:modified xsi:type="dcterms:W3CDTF">2024-06-10T05:39:24Z</dcterms:modified>
</cp:coreProperties>
</file>