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A5DF9A6-BCDD-44B7-AA16-6511A0487D7C}"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R32"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<sst xmlns="http://schemas.openxmlformats.org/spreadsheetml/2006/main" count="453" uniqueCount="359">
  <si>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</si>
  <si>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</si>
  <si>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</si>
  <si>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</si>
  <si>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</si>
  <si>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</si>
  <si>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</si>
  <si>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</si>
  <si>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</si>
  <si>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</si>
  <si>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</si>
  <si>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</si>
  <si>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</si>
  <si>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</si>
  <si>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</si>
  <si>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</si>
  <si>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</si>
  <si>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</si>
  <si>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</si>
  <si>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</si>
  <si>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</si>
  <si>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</si>
  <si>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</si>
  <si>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</si>
  <si>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</si>
  <si>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</si>
  <si>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</si>
  <si>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</si>
  <si>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</si>
  <si>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</si>
  <si>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</si>
  <si>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</si>
  <si>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</si>
  <si>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</si>
  <si>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</si>
  <si>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</si>
  <si>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</si>
  <si>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</si>
  <si>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</si>
  <si>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</si>
  <si>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</si>
  <si>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</si>
  <si>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</si>
  <si>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</si>
  <si>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</si>
  <si>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</si>
  <si>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</si>
  <si>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</si>
  <si>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</si>
  <si>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</si>
  <si>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</si>
  <si>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</si>
  <si>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</si>
  <si>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</si>
  <si>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</si>
  <si>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</si>
  <si>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</si>
  <si>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</si>
  <si>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</si>
  <si>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</si>
  <si>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</si>
  <si>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</si>
  <si>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</si>
  <si>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</si>
  <si>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</si>
  <si>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</si>
  <si>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</si>
  <si>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</si>
  <si>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</si>
  <si>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</si>
  <si>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</si>
  <si>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</si>
  <si>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</si>
  <si>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</si>
  <si>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</si>
  <si>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</si>
  <si>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</si>
  <si>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</si>
  <si>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</si>
  <si>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</si>
  <si>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</si>
  <si>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</si>
  <si>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</si>
  <si>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</si>
  <si>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</si>
  <si>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</si>
  <si>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</si>
  <si>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</si>
  <si>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</si>
  <si>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</si>
  <si>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</si>
  <si>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</si>
  <si>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</si>
  <si>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</si>
  <si>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</si>
  <si>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</si>
  <si>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</si>
  <si>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</si>
  <si>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</si>
  <si>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</si>
  <si>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</si>
  <si>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</si>
  <si>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</si>
  <si>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</si>
  <si>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</si>
  <si>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</si>
  <si>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</si>
  <si>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</si>
  <si>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</si>
  <si>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</si>
  <si>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</si>
  <si>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</si>
  <si>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</si>
  <si>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</si>
  <si>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</si>
  <si>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</si>
  <si>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</si>
  <si>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</si>
  <si>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</si>
  <si>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</si>
  <si>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</si>
  <si>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</si>
  <si>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</si>
  <si>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</si>
  <si>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</si>
  <si>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</si>
  <si>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</si>
  <si>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</si>
  <si>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</si>
  <si>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</si>
  <si>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</si>
  <si>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</si>
  <si>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</si>
  <si>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</si>
  <si>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</si>
  <si>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</si>
  <si>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</si>
  <si>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</si>
  <si>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</si>
  <si>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</si>
  <si>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</si>
  <si>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</si>
  <si>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</si>
  <si>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</si>
  <si>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</si>
  <si>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</si>
  <si>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</si>
  <si>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</si>
  <si>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</si>
  <si>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</si>
  <si>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</si>
  <si>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</si>
  <si>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</si>
  <si>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</si>
  <si>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</si>
  <si>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</si>
  <si>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</si>
  <si>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</si>
  <si>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</si>
  <si>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</si>
  <si>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</si>
  <si>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</si>
  <si>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</si>
  <si>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</si>
  <si>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</si>
  <si>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</si>
  <si>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</si>
  <si>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</si>
  <si>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</si>
  <si>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</si>
  <si>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</si>
  <si>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</si>
  <si>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</si>
  <si>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</si>
  <si>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</si>
  <si>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</si>
  <si>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</si>
  <si>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</si>
  <si>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</si>
  <si>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</si>
  <si>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</si>
  <si>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</si>
  <si>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</si>
  <si>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</si>
  <si>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</si>
  <si>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</si>
  <si>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</si>
  <si>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</si>
  <si>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</si>
  <si>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</si>
  <si>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</si>
  <si>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</si>
  <si>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</si>
  <si>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</si>
  <si>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</si>
  <si>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</si>
  <si>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</si>
  <si>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</si>
  <si>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</si>
  <si>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</si>
  <si>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</si>
  <si>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</si>
  <si>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</si>
  <si>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</si>
  <si>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</si>
  <si>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</si>
  <si>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</si>
  <si>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</si>
  <si>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</si>
  <si>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</si>
  <si>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</si>
  <si>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</si>
  <si>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</si>
  <si>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</si>
  <si>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</si>
  <si>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</si>
  <si>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</si>
  <si>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</si>
  <si>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</si>
  <si>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</si>
  <si>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</si>
  <si>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</si>
  <si>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</si>
  <si>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</si>
  <si>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</si>
  <si>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</si>
  <si>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</si>
  <si>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</si>
  <si>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</si>
  <si>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</si>
  <si>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</si>
  <si>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</si>
  <si>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</si>
  <si>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</si>
  <si>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</si>
  <si>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</si>
  <si>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</si>
  <si>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</si>
  <si>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</si>
  <si>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</si>
  <si>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</si>
  <si>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</si>
  <si>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</si>
  <si>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</si>
  <si>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</si>
  <si>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</si>
  <si>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</si>
  <si>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</si>
  <si>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</si>
  <si>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</si>
  <si>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</si>
  <si>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</si>
  <si>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</si>
  <si>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</si>
  <si>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</si>
  <si>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</si>
  <si>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</si>
  <si>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</si>
  <si>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</si>
  <si>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</si>
  <si>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</si>
  <si>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</si>
  <si>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</si>
  <si>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</si>
  <si>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</si>
  <si>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</si>
  <si>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</si>
  <si>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</si>
  <si>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</si>
  <si>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</si>
  <si>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</si>
  <si>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</si>
  <si>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</si>
  <si>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</si>
  <si>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</si>
  <si>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</si>
  <si>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</si>
  <si>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</si>
  <si>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</si>
  <si>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</si>
  <si>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</si>
  <si>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</si>
  <si>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</si>
  <si>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</si>
  <si>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</si>
  <si>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</si>
  <si>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</si>
  <si>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</si>
  <si>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</si>
  <si>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</si>
  <si>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</si>
  <si>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</si>
  <si>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</si>
  <si>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</si>
  <si>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</si>
  <si>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</si>
  <si>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</si>
  <si>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</si>
  <si>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</si>
  <si>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</si>
  <si>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</si>
  <si>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</si>
  <si>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</si>
  <si>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</si>
  <si>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</si>
  <si>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</si>
  <si>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</si>
  <si>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</si>
  <si>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</si>
  <si>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</si>
  <si>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</si>
  <si>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</si>
  <si>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</si>
  <si>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</si>
  <si>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</si>
  <si>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</si>
  <si>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</si>
  <si>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</si>
  <si>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</si>
  <si>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</si>
  <si>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</si>
  <si>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OPD BILL</t>
  </si>
  <si>
    <t>Social Welfare Officer 1</t>
  </si>
  <si>
    <t>NONE</t>
  </si>
  <si>
    <t>ROMAN CATHOLIC</t>
  </si>
  <si>
    <t>FEMALE</t>
  </si>
  <si>
    <t>S</t>
  </si>
  <si>
    <t>GRANDCHILD</t>
  </si>
  <si>
    <t>N/A</t>
  </si>
  <si>
    <t>SAN JOSE, BOMBON, CAMARINES SUR</t>
  </si>
  <si>
    <t>OLIETA, MARIA ADELAIDA</t>
  </si>
  <si>
    <t>BOMBON, CAMARINES SUR</t>
  </si>
  <si>
    <t>OLIETA, BRYAN</t>
  </si>
  <si>
    <t>OLIETA, ZIAN</t>
  </si>
  <si>
    <t>OLIETA, ROSARY</t>
  </si>
  <si>
    <t>OLIETA, YAEL BRYAN</t>
  </si>
  <si>
    <t>DELOS SANTOS, JOHN PATRICK</t>
  </si>
  <si>
    <t>DAUGHTER</t>
  </si>
  <si>
    <t>SON IN LAW</t>
  </si>
  <si>
    <t>SISTER</t>
  </si>
  <si>
    <t>COLLEGE GRADUATE</t>
  </si>
  <si>
    <t>VOCATIONAL COURSE</t>
  </si>
  <si>
    <t>GRADE 8 (INS)</t>
  </si>
  <si>
    <t>GRADE 6 (INS)</t>
  </si>
  <si>
    <t>GRADE 2 (INS)</t>
  </si>
  <si>
    <t>3RD YR COLLEGE (INS)</t>
  </si>
  <si>
    <t>JOB ORDER (LGU BOMBON)</t>
  </si>
  <si>
    <t>TRICYCLE DRIVER</t>
  </si>
  <si>
    <t>HOG RAISING</t>
  </si>
  <si>
    <t>LAGUERTA, CRESENCIA CINTURA</t>
  </si>
  <si>
    <t>AUNT</t>
  </si>
  <si>
    <t xml:space="preserve">DELOS SANTOS, MARIA </t>
  </si>
  <si>
    <t>SSS PENSION</t>
  </si>
  <si>
    <t>BERCIAL, EVANGELINE LAGUERTA</t>
  </si>
  <si>
    <t>MARIA JEZEBEL F. DE MESA, RSW, MAEd-GC</t>
  </si>
  <si>
    <t>Social Welfare Officer III</t>
  </si>
  <si>
    <t>S/P CATARACT SX OS</t>
  </si>
  <si>
    <t>THE PATIENT IS NEED OF MEDICAL ASSISTANCE FOR HER OPHTHA CONSULTATION TODAY DUE TO S/P CATARACT SX OS. PATIENT IS A SENIOR CITIZEN. PATIENT LIVES WITH HER SISTER , TOGETHER WITH SISTER'S FAMILY. PATIENT RELY ON HER SSS PENSION FOR HER DAY TO DAY NEEDS. THE PATIENT DO NOT HAVE OTHER SOURCE OF INCOME. PATIENT IS THEN ASSESSED AS C3.</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</si>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</sst>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5"/>
      <c r="E3" s="275"/>
      <c r="F3" s="275"/>
      <c r="G3" s="275"/>
      <c r="H3" s="275"/>
      <c r="I3" s="275"/>
      <c r="J3" s="275"/>
      <c r="K3" s="79"/>
      <c r="L3" s="79"/>
      <c r="M3" s="8"/>
      <c r="N3" s="8"/>
      <c r="O3" s="8"/>
      <c r="P3" s="9" t="s">
        <v>262</v>
      </c>
      <c r="Q3" s="276">
        <v>186807</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263</v>
      </c>
      <c r="B5" s="288"/>
      <c r="C5" s="288"/>
      <c r="D5" s="288"/>
      <c r="E5" s="288"/>
      <c r="F5" s="277">
        <v>45484</v>
      </c>
      <c r="G5" s="277"/>
      <c r="H5" s="277"/>
      <c r="I5" s="277"/>
      <c r="J5" s="277"/>
      <c r="K5" s="277"/>
      <c r="L5" s="274" t="s">
        <v>266</v>
      </c>
      <c r="M5" s="274"/>
      <c r="N5" s="274"/>
      <c r="O5" s="274"/>
      <c r="P5" s="274"/>
      <c r="Q5" s="274"/>
      <c r="R5" s="28">
        <v>0.52083333333333304</v>
      </c>
    </row>
    <row r="6" spans="1:18" ht="15" customHeight="1">
      <c r="A6" s="278" t="s">
        <v>264</v>
      </c>
      <c r="B6" s="279"/>
      <c r="C6" s="279"/>
      <c r="D6" s="279"/>
      <c r="E6" s="279"/>
      <c r="F6" s="279"/>
      <c r="G6" s="198" t="s">
        <v>353</v>
      </c>
      <c r="H6" s="198"/>
      <c r="I6" s="198"/>
      <c r="J6" s="198"/>
      <c r="K6" s="198"/>
      <c r="L6" s="198"/>
      <c r="M6" s="286" t="s">
        <v>267</v>
      </c>
      <c r="N6" s="286"/>
      <c r="O6" s="286"/>
      <c r="P6" s="286"/>
      <c r="Q6" s="284" t="s">
        <v>350</v>
      </c>
      <c r="R6" s="285"/>
    </row>
    <row r="7" spans="1:18" ht="15" customHeight="1">
      <c r="A7" s="278" t="s">
        <v>265</v>
      </c>
      <c r="B7" s="279"/>
      <c r="C7" s="279"/>
      <c r="D7" s="221" t="s">
        <v>329</v>
      </c>
      <c r="E7" s="221"/>
      <c r="F7" s="221"/>
      <c r="G7" s="221"/>
      <c r="H7" s="221"/>
      <c r="I7" s="221"/>
      <c r="J7" s="221"/>
      <c r="K7" s="221"/>
      <c r="L7" s="221"/>
      <c r="M7" s="220" t="s">
        <v>268</v>
      </c>
      <c r="N7" s="220"/>
      <c r="O7" s="220"/>
      <c r="P7" s="220"/>
      <c r="Q7" s="289">
        <v>9289422353</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68" t="s">
        <v>269</v>
      </c>
      <c r="B9" s="169"/>
      <c r="C9" s="169"/>
      <c r="D9" s="169"/>
      <c r="E9" s="169"/>
      <c r="F9" s="169"/>
      <c r="G9" s="169"/>
      <c r="H9" s="169"/>
      <c r="I9" s="169"/>
      <c r="J9" s="169"/>
      <c r="K9" s="169"/>
      <c r="L9" s="169"/>
      <c r="M9" s="169"/>
      <c r="N9" s="169"/>
      <c r="O9" s="169"/>
      <c r="P9" s="169"/>
      <c r="Q9" s="169"/>
      <c r="R9" s="170"/>
    </row>
    <row r="10" spans="1:18" ht="21" customHeight="1">
      <c r="A10" s="291" t="s">
        <v>4</v>
      </c>
      <c r="B10" s="292"/>
      <c r="C10" s="292"/>
      <c r="D10" s="217" t="s">
        <v>349</v>
      </c>
      <c r="E10" s="217"/>
      <c r="F10" s="217"/>
      <c r="G10" s="217"/>
      <c r="H10" s="217"/>
      <c r="I10" s="217"/>
      <c r="J10" s="217"/>
      <c r="K10" s="217"/>
      <c r="L10" s="217"/>
      <c r="M10" s="217"/>
      <c r="N10" s="217"/>
      <c r="O10" s="217"/>
      <c r="P10" s="217"/>
      <c r="Q10" s="89"/>
      <c r="R10" s="27" t="s">
        <v>325</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80">
        <v>18318</v>
      </c>
      <c r="B12" s="281"/>
      <c r="C12" s="281"/>
      <c r="D12" s="281"/>
      <c r="E12" s="103"/>
      <c r="F12" s="80"/>
      <c r="G12" s="283">
        <f ca="1">IF(DATEDIF(A12,NOW(),"y")&gt;120,"",DATEDIF(A12,NOW(),"y"))</f>
        <v>74</v>
      </c>
      <c r="H12" s="283"/>
      <c r="I12" s="283"/>
      <c r="J12" s="283"/>
      <c r="K12" s="80"/>
      <c r="L12" s="80"/>
      <c r="M12" s="223" t="s">
        <v>331</v>
      </c>
      <c r="N12" s="223"/>
      <c r="O12" s="223"/>
      <c r="P12" s="223"/>
      <c r="Q12" s="223"/>
      <c r="R12" s="224"/>
    </row>
    <row r="13" spans="1:18" ht="12" customHeight="1">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c r="A14" s="253" t="s">
        <v>8</v>
      </c>
      <c r="B14" s="254"/>
      <c r="C14" s="254"/>
      <c r="D14" s="254"/>
      <c r="E14" s="223" t="str">
        <f>D7</f>
        <v>SAN JOSE, BOMBON, CAMARINES SUR</v>
      </c>
      <c r="F14" s="223"/>
      <c r="G14" s="223"/>
      <c r="H14" s="223"/>
      <c r="I14" s="223"/>
      <c r="J14" s="223"/>
      <c r="K14" s="223"/>
      <c r="L14" s="223"/>
      <c r="M14" s="223"/>
      <c r="N14" s="223"/>
      <c r="O14" s="223"/>
      <c r="P14" s="223"/>
      <c r="Q14" s="223"/>
      <c r="R14" s="224"/>
    </row>
    <row r="15" spans="1:18" s="88" customFormat="1" ht="9.75" customHeight="1">
      <c r="A15" s="255" t="s">
        <v>274</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E14</f>
        <v>SAN JOSE, BOMBON, CAMARINES SUR</v>
      </c>
      <c r="F16" s="227"/>
      <c r="G16" s="227"/>
      <c r="H16" s="227"/>
      <c r="I16" s="227"/>
      <c r="J16" s="227"/>
      <c r="K16" s="227"/>
      <c r="L16" s="227"/>
      <c r="M16" s="227"/>
      <c r="N16" s="227"/>
      <c r="O16" s="227"/>
      <c r="P16" s="227"/>
      <c r="Q16" s="227"/>
      <c r="R16" s="228"/>
    </row>
    <row r="17" spans="1:28" s="88" customFormat="1" ht="13.5" customHeight="1">
      <c r="A17" s="255" t="s">
        <v>275</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c r="R18" s="282"/>
    </row>
    <row r="19" spans="1:28" ht="13.5" customHeight="1">
      <c r="A19" s="219" t="s">
        <v>277</v>
      </c>
      <c r="B19" s="220"/>
      <c r="C19" s="220"/>
      <c r="D19" s="221" t="s">
        <v>324</v>
      </c>
      <c r="E19" s="221"/>
      <c r="F19" s="221"/>
      <c r="G19" s="221"/>
      <c r="H19" s="80"/>
      <c r="I19" s="80"/>
      <c r="J19" s="80"/>
      <c r="K19" s="213" t="s">
        <v>278</v>
      </c>
      <c r="L19" s="213"/>
      <c r="M19" s="213"/>
      <c r="N19" s="162" t="s">
        <v>304</v>
      </c>
      <c r="O19" s="162"/>
      <c r="P19" s="162"/>
      <c r="Q19" s="162"/>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282</v>
      </c>
      <c r="B21" s="254"/>
      <c r="C21" s="254"/>
      <c r="D21" s="254"/>
      <c r="E21" s="254"/>
      <c r="F21" s="213"/>
      <c r="G21" s="265" t="s">
        <v>155</v>
      </c>
      <c r="H21" s="265"/>
      <c r="I21" s="80"/>
      <c r="J21" s="265" t="s">
        <v>279</v>
      </c>
      <c r="K21" s="265"/>
      <c r="L21" s="259" t="s">
        <v>280</v>
      </c>
      <c r="M21" s="259"/>
      <c r="N21" s="107"/>
      <c r="O21" s="266"/>
      <c r="P21" s="265" t="s">
        <v>281</v>
      </c>
      <c r="Q21" s="266"/>
      <c r="R21" s="267" t="s">
        <v>156</v>
      </c>
    </row>
    <row r="22" spans="1:28" ht="10.5" customHeight="1">
      <c r="A22" s="196" t="s">
        <v>283</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284</v>
      </c>
      <c r="B24" s="213"/>
      <c r="C24" s="213"/>
      <c r="D24" s="264" t="s">
        <v>323</v>
      </c>
      <c r="E24" s="264"/>
      <c r="F24" s="264"/>
      <c r="G24" s="264"/>
      <c r="H24" s="264"/>
      <c r="I24" s="264"/>
      <c r="J24" s="264"/>
      <c r="K24" s="268" t="s">
        <v>285</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8" t="s">
        <v>237</v>
      </c>
      <c r="B28" s="169"/>
      <c r="C28" s="169"/>
      <c r="D28" s="169"/>
      <c r="E28" s="169"/>
      <c r="F28" s="169"/>
      <c r="G28" s="169"/>
      <c r="H28" s="169"/>
      <c r="I28" s="169"/>
      <c r="J28" s="169"/>
      <c r="K28" s="169"/>
      <c r="L28" s="169"/>
      <c r="M28" s="169"/>
      <c r="N28" s="169"/>
      <c r="O28" s="169"/>
      <c r="P28" s="169"/>
      <c r="Q28" s="169"/>
      <c r="R28" s="170"/>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305</v>
      </c>
      <c r="W29" s="296"/>
      <c r="X29" s="296"/>
      <c r="Y29" s="296"/>
      <c r="Z29" s="297"/>
      <c r="AA29" s="319"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3" t="s">
        <v>330</v>
      </c>
      <c r="B31" s="164"/>
      <c r="C31" s="164"/>
      <c r="D31" s="164"/>
      <c r="E31" s="164"/>
      <c r="F31" s="164"/>
      <c r="G31" s="164"/>
      <c r="H31" s="165"/>
      <c r="I31" s="176" t="s">
        <v>178</v>
      </c>
      <c r="J31" s="177"/>
      <c r="K31" s="96" t="s">
        <v>176</v>
      </c>
      <c r="L31" s="96" t="s">
        <v>337</v>
      </c>
      <c r="M31" s="176" t="s">
        <v>340</v>
      </c>
      <c r="N31" s="178"/>
      <c r="O31" s="177"/>
      <c r="P31" s="257" t="s">
        <v>346</v>
      </c>
      <c r="Q31" s="258"/>
      <c r="R31" s="138">
        <v>7000</v>
      </c>
      <c r="S31" s="60">
        <v>40</v>
      </c>
      <c r="U31" s="125"/>
      <c r="V31" s="298"/>
      <c r="W31" s="299"/>
      <c r="X31" s="299"/>
      <c r="Y31" s="299"/>
      <c r="Z31" s="300"/>
      <c r="AA31" s="320"/>
      <c r="AB31" s="126"/>
    </row>
    <row r="32" spans="1:28" ht="15.75" customHeight="1" thickBot="1">
      <c r="A32" s="163" t="s">
        <v>332</v>
      </c>
      <c r="B32" s="164"/>
      <c r="C32" s="164"/>
      <c r="D32" s="164"/>
      <c r="E32" s="164"/>
      <c r="F32" s="164"/>
      <c r="G32" s="164"/>
      <c r="H32" s="165"/>
      <c r="I32" s="176" t="s">
        <v>176</v>
      </c>
      <c r="J32" s="177"/>
      <c r="K32" s="96" t="s">
        <v>176</v>
      </c>
      <c r="L32" s="96" t="s">
        <v>338</v>
      </c>
      <c r="M32" s="176" t="s">
        <v>341</v>
      </c>
      <c r="N32" s="178"/>
      <c r="O32" s="177"/>
      <c r="P32" s="176" t="s">
        <v>347</v>
      </c>
      <c r="Q32" s="177"/>
      <c r="R32" s="138">
        <f>300*3*4</f>
        <v>3600</v>
      </c>
      <c r="S32" s="60">
        <v>40</v>
      </c>
      <c r="U32" s="125"/>
      <c r="V32" s="301"/>
      <c r="W32" s="302"/>
      <c r="X32" s="302"/>
      <c r="Y32" s="302"/>
      <c r="Z32" s="303"/>
      <c r="AA32" s="321"/>
      <c r="AB32" s="126"/>
    </row>
    <row r="33" spans="1:28" ht="15.75" customHeight="1">
      <c r="A33" s="163" t="s">
        <v>333</v>
      </c>
      <c r="B33" s="164"/>
      <c r="C33" s="164"/>
      <c r="D33" s="164"/>
      <c r="E33" s="164"/>
      <c r="F33" s="164"/>
      <c r="G33" s="164"/>
      <c r="H33" s="165"/>
      <c r="I33" s="176" t="s">
        <v>176</v>
      </c>
      <c r="J33" s="177"/>
      <c r="K33" s="96" t="s">
        <v>326</v>
      </c>
      <c r="L33" s="96" t="s">
        <v>327</v>
      </c>
      <c r="M33" s="176" t="s">
        <v>342</v>
      </c>
      <c r="N33" s="178"/>
      <c r="O33" s="177"/>
      <c r="P33" s="176" t="s">
        <v>328</v>
      </c>
      <c r="Q33" s="177"/>
      <c r="R33" s="138"/>
      <c r="S33" s="60">
        <v>14</v>
      </c>
      <c r="U33" s="125"/>
      <c r="V33" s="328" t="s">
        <v>306</v>
      </c>
      <c r="W33" s="322" t="s">
        <v>312</v>
      </c>
      <c r="X33" s="310" t="s">
        <v>308</v>
      </c>
      <c r="Y33" s="313" t="s">
        <v>309</v>
      </c>
      <c r="Z33" s="325" t="s">
        <v>310</v>
      </c>
      <c r="AA33" s="316" t="str">
        <f>IF(AND(S49&gt;=4298,S49&lt;=5353),"C1",IF(AND(S49&gt;=3344,S49&lt;=4297),"C2",IF(AND(S49&lt;=3343),"C3",IF(AND(S49&gt;=5254,S49&lt;=1000000),"B",""))))</f>
        <v>C3</v>
      </c>
      <c r="AB33" s="126"/>
    </row>
    <row r="34" spans="1:28" ht="15.75" customHeight="1">
      <c r="A34" s="163" t="s">
        <v>334</v>
      </c>
      <c r="B34" s="164"/>
      <c r="C34" s="164"/>
      <c r="D34" s="164"/>
      <c r="E34" s="164"/>
      <c r="F34" s="164"/>
      <c r="G34" s="164"/>
      <c r="H34" s="165"/>
      <c r="I34" s="176" t="s">
        <v>178</v>
      </c>
      <c r="J34" s="177"/>
      <c r="K34" s="96" t="s">
        <v>326</v>
      </c>
      <c r="L34" s="96" t="s">
        <v>327</v>
      </c>
      <c r="M34" s="176" t="s">
        <v>343</v>
      </c>
      <c r="N34" s="178"/>
      <c r="O34" s="177"/>
      <c r="P34" s="176" t="s">
        <v>328</v>
      </c>
      <c r="Q34" s="177"/>
      <c r="R34" s="97"/>
      <c r="S34" s="60">
        <v>12</v>
      </c>
      <c r="U34" s="125"/>
      <c r="V34" s="329"/>
      <c r="W34" s="323"/>
      <c r="X34" s="311"/>
      <c r="Y34" s="314"/>
      <c r="Z34" s="326"/>
      <c r="AA34" s="317"/>
      <c r="AB34" s="126"/>
    </row>
    <row r="35" spans="1:28" ht="15.75" customHeight="1" thickBot="1">
      <c r="A35" s="163" t="s">
        <v>335</v>
      </c>
      <c r="B35" s="164"/>
      <c r="C35" s="164"/>
      <c r="D35" s="164"/>
      <c r="E35" s="164"/>
      <c r="F35" s="164"/>
      <c r="G35" s="164"/>
      <c r="H35" s="165"/>
      <c r="I35" s="176" t="s">
        <v>176</v>
      </c>
      <c r="J35" s="177"/>
      <c r="K35" s="96" t="s">
        <v>326</v>
      </c>
      <c r="L35" s="96" t="s">
        <v>327</v>
      </c>
      <c r="M35" s="176" t="s">
        <v>344</v>
      </c>
      <c r="N35" s="178"/>
      <c r="O35" s="177"/>
      <c r="P35" s="176" t="s">
        <v>328</v>
      </c>
      <c r="Q35" s="177"/>
      <c r="R35" s="97"/>
      <c r="S35" s="60">
        <v>7</v>
      </c>
      <c r="U35" s="125"/>
      <c r="V35" s="330"/>
      <c r="W35" s="324"/>
      <c r="X35" s="312"/>
      <c r="Y35" s="315"/>
      <c r="Z35" s="327"/>
      <c r="AA35" s="317"/>
      <c r="AB35" s="126"/>
    </row>
    <row r="36" spans="1:28" ht="15.75" customHeight="1">
      <c r="A36" s="163" t="s">
        <v>336</v>
      </c>
      <c r="B36" s="164"/>
      <c r="C36" s="164"/>
      <c r="D36" s="164"/>
      <c r="E36" s="164"/>
      <c r="F36" s="164"/>
      <c r="G36" s="164"/>
      <c r="H36" s="165"/>
      <c r="I36" s="176" t="s">
        <v>176</v>
      </c>
      <c r="J36" s="177"/>
      <c r="K36" s="96" t="s">
        <v>326</v>
      </c>
      <c r="L36" s="96" t="s">
        <v>327</v>
      </c>
      <c r="M36" s="176" t="s">
        <v>345</v>
      </c>
      <c r="N36" s="178"/>
      <c r="O36" s="177"/>
      <c r="P36" s="176" t="s">
        <v>328</v>
      </c>
      <c r="Q36" s="177"/>
      <c r="R36" s="97"/>
      <c r="S36" s="60">
        <v>20</v>
      </c>
      <c r="U36" s="125"/>
      <c r="V36" s="331" t="s">
        <v>318</v>
      </c>
      <c r="W36" s="293" t="s">
        <v>316</v>
      </c>
      <c r="X36" s="335" t="s">
        <v>313</v>
      </c>
      <c r="Y36" s="335" t="s">
        <v>314</v>
      </c>
      <c r="Z36" s="333" t="s">
        <v>317</v>
      </c>
      <c r="AA36" s="317"/>
      <c r="AB36" s="126"/>
    </row>
    <row r="37" spans="1:28" ht="15.75" customHeight="1">
      <c r="A37" s="163" t="s">
        <v>351</v>
      </c>
      <c r="B37" s="164"/>
      <c r="C37" s="164"/>
      <c r="D37" s="164"/>
      <c r="E37" s="164"/>
      <c r="F37" s="164"/>
      <c r="G37" s="164"/>
      <c r="H37" s="165"/>
      <c r="I37" s="171" t="s">
        <v>178</v>
      </c>
      <c r="J37" s="172"/>
      <c r="K37" s="98" t="s">
        <v>326</v>
      </c>
      <c r="L37" s="99" t="s">
        <v>339</v>
      </c>
      <c r="M37" s="173" t="s">
        <v>340</v>
      </c>
      <c r="N37" s="174"/>
      <c r="O37" s="175"/>
      <c r="P37" s="173" t="s">
        <v>323</v>
      </c>
      <c r="Q37" s="175"/>
      <c r="R37" s="100"/>
      <c r="S37" s="60">
        <v>78</v>
      </c>
      <c r="U37" s="125"/>
      <c r="V37" s="331"/>
      <c r="W37" s="293"/>
      <c r="X37" s="335"/>
      <c r="Y37" s="335"/>
      <c r="Z37" s="333"/>
      <c r="AA37" s="317"/>
      <c r="AB37" s="126"/>
    </row>
    <row r="38" spans="1:28" ht="15.75" customHeight="1">
      <c r="A38" s="163"/>
      <c r="B38" s="164"/>
      <c r="C38" s="164"/>
      <c r="D38" s="164"/>
      <c r="E38" s="164"/>
      <c r="F38" s="164"/>
      <c r="G38" s="164"/>
      <c r="H38" s="165"/>
      <c r="I38" s="171"/>
      <c r="J38" s="172"/>
      <c r="K38" s="98"/>
      <c r="L38" s="99"/>
      <c r="M38" s="173"/>
      <c r="N38" s="174"/>
      <c r="O38" s="175"/>
      <c r="P38" s="173"/>
      <c r="Q38" s="175"/>
      <c r="R38" s="100"/>
      <c r="S38" s="60"/>
      <c r="U38" s="125"/>
      <c r="V38" s="332"/>
      <c r="W38" s="294"/>
      <c r="X38" s="336"/>
      <c r="Y38" s="336"/>
      <c r="Z38" s="334"/>
      <c r="AA38" s="317"/>
      <c r="AB38" s="126"/>
    </row>
    <row r="39" spans="1:28" ht="15.75" customHeight="1" thickBot="1">
      <c r="A39" s="163"/>
      <c r="B39" s="164"/>
      <c r="C39" s="164"/>
      <c r="D39" s="164"/>
      <c r="E39" s="164"/>
      <c r="F39" s="164"/>
      <c r="G39" s="164"/>
      <c r="H39" s="165"/>
      <c r="I39" s="171"/>
      <c r="J39" s="172"/>
      <c r="K39" s="98"/>
      <c r="L39" s="99"/>
      <c r="M39" s="173"/>
      <c r="N39" s="174"/>
      <c r="O39" s="175"/>
      <c r="P39" s="173"/>
      <c r="Q39" s="175"/>
      <c r="R39" s="100"/>
      <c r="S39" s="60"/>
      <c r="U39" s="125"/>
      <c r="V39" s="137" t="s">
        <v>315</v>
      </c>
      <c r="W39" s="131">
        <v>0</v>
      </c>
      <c r="X39" s="132">
        <v>0.5</v>
      </c>
      <c r="Y39" s="133">
        <v>0.75</v>
      </c>
      <c r="Z39" s="134">
        <v>1</v>
      </c>
      <c r="AA39" s="318"/>
      <c r="AB39" s="126"/>
    </row>
    <row r="40" spans="1:28" ht="15.75" customHeight="1" thickBot="1">
      <c r="A40" s="163"/>
      <c r="B40" s="164"/>
      <c r="C40" s="164"/>
      <c r="D40" s="164"/>
      <c r="E40" s="164"/>
      <c r="F40" s="164"/>
      <c r="G40" s="164"/>
      <c r="H40" s="165"/>
      <c r="I40" s="171"/>
      <c r="J40" s="172"/>
      <c r="K40" s="98"/>
      <c r="L40" s="99"/>
      <c r="M40" s="173"/>
      <c r="N40" s="174"/>
      <c r="O40" s="175"/>
      <c r="P40" s="173"/>
      <c r="Q40" s="175"/>
      <c r="R40" s="100"/>
      <c r="S40" s="60"/>
      <c r="U40" s="128"/>
      <c r="V40" s="130"/>
      <c r="W40" s="130"/>
      <c r="X40" s="130"/>
      <c r="Y40" s="130"/>
      <c r="Z40" s="130"/>
      <c r="AA40" s="130"/>
      <c r="AB40" s="129"/>
    </row>
    <row r="41" spans="1:28" ht="15.75" customHeight="1">
      <c r="A41" s="163"/>
      <c r="B41" s="164"/>
      <c r="C41" s="164"/>
      <c r="D41" s="164"/>
      <c r="E41" s="164"/>
      <c r="F41" s="164"/>
      <c r="G41" s="164"/>
      <c r="H41" s="165"/>
      <c r="I41" s="171"/>
      <c r="J41" s="172"/>
      <c r="K41" s="98"/>
      <c r="L41" s="99"/>
      <c r="M41" s="173"/>
      <c r="N41" s="174"/>
      <c r="O41" s="175"/>
      <c r="P41" s="173"/>
      <c r="Q41" s="175"/>
      <c r="R41" s="100"/>
      <c r="V41" s="57"/>
      <c r="W41" s="57"/>
      <c r="X41" s="57"/>
      <c r="Y41" s="57"/>
      <c r="Z41" s="57"/>
      <c r="AA41" s="57"/>
    </row>
    <row r="42" spans="1:28" ht="15.75" customHeight="1">
      <c r="A42" s="163"/>
      <c r="B42" s="164"/>
      <c r="C42" s="164"/>
      <c r="D42" s="164"/>
      <c r="E42" s="164"/>
      <c r="F42" s="164"/>
      <c r="G42" s="164"/>
      <c r="H42" s="165"/>
      <c r="I42" s="171"/>
      <c r="J42" s="172"/>
      <c r="K42" s="98"/>
      <c r="L42" s="99"/>
      <c r="M42" s="173"/>
      <c r="N42" s="174"/>
      <c r="O42" s="175"/>
      <c r="P42" s="173"/>
      <c r="Q42" s="175"/>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352</v>
      </c>
      <c r="B45" s="242"/>
      <c r="C45" s="242"/>
      <c r="D45" s="242"/>
      <c r="E45" s="242"/>
      <c r="F45" s="242"/>
      <c r="G45" s="242"/>
      <c r="H45" s="86"/>
      <c r="I45" s="250">
        <v>3000</v>
      </c>
      <c r="J45" s="250"/>
      <c r="K45" s="250"/>
      <c r="L45" s="250"/>
      <c r="M45" s="84"/>
      <c r="N45" s="84"/>
      <c r="O45" s="84"/>
      <c r="P45" s="251">
        <f>(I44/2)+SUM(I45:L46)+SUM(R31:R42)+P24</f>
        <v>18600</v>
      </c>
      <c r="Q45" s="251"/>
      <c r="R45" s="252"/>
    </row>
    <row r="46" spans="1:28">
      <c r="A46" s="249" t="s">
        <v>348</v>
      </c>
      <c r="B46" s="242"/>
      <c r="C46" s="242"/>
      <c r="D46" s="242"/>
      <c r="E46" s="242"/>
      <c r="F46" s="242"/>
      <c r="G46" s="242"/>
      <c r="H46" s="86"/>
      <c r="I46" s="250">
        <v>5000</v>
      </c>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8" t="s">
        <v>297</v>
      </c>
      <c r="B48" s="169"/>
      <c r="C48" s="169"/>
      <c r="D48" s="169"/>
      <c r="E48" s="169"/>
      <c r="F48" s="169"/>
      <c r="G48" s="169"/>
      <c r="H48" s="169"/>
      <c r="I48" s="169"/>
      <c r="J48" s="169"/>
      <c r="K48" s="169"/>
      <c r="L48" s="169"/>
      <c r="M48" s="169"/>
      <c r="N48" s="169"/>
      <c r="O48" s="169"/>
      <c r="P48" s="169"/>
      <c r="Q48" s="169"/>
      <c r="R48" s="170"/>
      <c r="S48" s="43">
        <f>SUM(Q50:R59)+SUM(K50:K53)+SUM(I56:L59)+SUM(D50:E54)+SUM(D56:E59)</f>
        <v>25100</v>
      </c>
      <c r="T48" t="s">
        <v>215</v>
      </c>
    </row>
    <row r="49" spans="1:21" s="23" customFormat="1">
      <c r="A49" s="166" t="s">
        <v>21</v>
      </c>
      <c r="B49" s="167"/>
      <c r="C49" s="167"/>
      <c r="D49" s="167" t="s">
        <v>22</v>
      </c>
      <c r="E49" s="167"/>
      <c r="F49" s="82"/>
      <c r="G49" s="182" t="s">
        <v>286</v>
      </c>
      <c r="H49" s="182"/>
      <c r="I49" s="182"/>
      <c r="J49" s="182"/>
      <c r="K49" s="116" t="s">
        <v>22</v>
      </c>
      <c r="M49" s="167" t="s">
        <v>24</v>
      </c>
      <c r="N49" s="167"/>
      <c r="O49" s="167"/>
      <c r="P49" s="167"/>
      <c r="Q49" s="167"/>
      <c r="R49" s="26" t="s">
        <v>22</v>
      </c>
      <c r="S49" s="44">
        <f>P45/S51</f>
        <v>2325</v>
      </c>
      <c r="T49" s="23" t="s">
        <v>216</v>
      </c>
    </row>
    <row r="50" spans="1:21" s="23" customFormat="1" ht="14.1" customHeight="1">
      <c r="A50" s="24"/>
      <c r="B50" s="141" t="s">
        <v>129</v>
      </c>
      <c r="C50" s="141"/>
      <c r="D50" s="189"/>
      <c r="E50" s="189"/>
      <c r="F50" s="25"/>
      <c r="G50" s="80"/>
      <c r="H50" s="141" t="s">
        <v>149</v>
      </c>
      <c r="I50" s="141"/>
      <c r="J50" s="141"/>
      <c r="K50" s="29">
        <v>2000</v>
      </c>
      <c r="M50" s="25"/>
      <c r="N50" s="248" t="s">
        <v>132</v>
      </c>
      <c r="O50" s="248"/>
      <c r="P50" s="248"/>
      <c r="Q50" s="180"/>
      <c r="R50" s="181"/>
    </row>
    <row r="51" spans="1:21" s="23" customFormat="1" ht="14.1" customHeight="1">
      <c r="A51" s="24"/>
      <c r="B51" s="141" t="s">
        <v>133</v>
      </c>
      <c r="C51" s="141"/>
      <c r="D51" s="189"/>
      <c r="E51" s="189"/>
      <c r="F51" s="25"/>
      <c r="G51" s="80"/>
      <c r="H51" s="8" t="s">
        <v>150</v>
      </c>
      <c r="I51" s="8"/>
      <c r="K51" s="29"/>
      <c r="M51" s="25"/>
      <c r="N51" s="248" t="s">
        <v>136</v>
      </c>
      <c r="O51" s="248"/>
      <c r="P51" s="248"/>
      <c r="Q51" s="180">
        <f>230*20</f>
        <v>4600</v>
      </c>
      <c r="R51" s="181"/>
      <c r="S51" s="23">
        <f>COUNTA(A31:H42,D10)</f>
        <v>8</v>
      </c>
      <c r="U51" s="23" t="s">
        <v>311</v>
      </c>
    </row>
    <row r="52" spans="1:21" s="23" customFormat="1" ht="14.1" customHeight="1">
      <c r="A52" s="24"/>
      <c r="B52" s="141" t="s">
        <v>137</v>
      </c>
      <c r="C52" s="141"/>
      <c r="D52" s="189" t="s">
        <v>339</v>
      </c>
      <c r="E52" s="189"/>
      <c r="F52" s="25"/>
      <c r="G52" s="80"/>
      <c r="H52" s="8" t="s">
        <v>172</v>
      </c>
      <c r="I52" s="8"/>
      <c r="K52" s="29"/>
      <c r="M52" s="25"/>
      <c r="N52" s="248" t="s">
        <v>140</v>
      </c>
      <c r="O52" s="248"/>
      <c r="P52" s="248"/>
      <c r="Q52" s="180">
        <f>600*30</f>
        <v>18000</v>
      </c>
      <c r="R52" s="181"/>
    </row>
    <row r="53" spans="1:21" s="23" customFormat="1" ht="14.1" customHeight="1">
      <c r="A53" s="24"/>
      <c r="B53" s="141" t="s">
        <v>163</v>
      </c>
      <c r="C53" s="141"/>
      <c r="D53" s="189"/>
      <c r="E53" s="189"/>
      <c r="F53" s="8"/>
      <c r="G53" s="8"/>
      <c r="H53" s="8" t="s">
        <v>163</v>
      </c>
      <c r="I53" s="8"/>
      <c r="K53" s="42"/>
      <c r="M53" s="25"/>
      <c r="N53" s="248" t="s">
        <v>164</v>
      </c>
      <c r="O53" s="248"/>
      <c r="P53" s="248"/>
      <c r="Q53" s="180"/>
      <c r="R53" s="181"/>
    </row>
    <row r="54" spans="1:21" s="23" customFormat="1" ht="14.1" customHeight="1">
      <c r="A54" s="12"/>
      <c r="B54" s="8"/>
      <c r="C54" s="8"/>
      <c r="D54" s="8"/>
      <c r="E54" s="8"/>
      <c r="F54" s="8"/>
      <c r="G54" s="8"/>
      <c r="H54" s="8"/>
      <c r="I54" s="25"/>
      <c r="J54" s="246"/>
      <c r="K54" s="246"/>
      <c r="L54" s="25"/>
      <c r="M54" s="25"/>
      <c r="N54" s="248" t="s">
        <v>142</v>
      </c>
      <c r="O54" s="248"/>
      <c r="P54" s="248"/>
      <c r="Q54" s="180"/>
      <c r="R54" s="181"/>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80"/>
      <c r="R55" s="181"/>
    </row>
    <row r="56" spans="1:21" s="23" customFormat="1" ht="14.1" customHeight="1">
      <c r="A56" s="24"/>
      <c r="B56" s="141" t="s">
        <v>129</v>
      </c>
      <c r="C56" s="141"/>
      <c r="D56" s="189"/>
      <c r="E56" s="189"/>
      <c r="F56" s="25"/>
      <c r="G56" s="141" t="s">
        <v>144</v>
      </c>
      <c r="H56" s="141"/>
      <c r="I56" s="179"/>
      <c r="J56" s="179"/>
      <c r="K56" s="179"/>
      <c r="L56" s="179"/>
      <c r="M56" s="25"/>
      <c r="N56" s="141" t="s">
        <v>165</v>
      </c>
      <c r="O56" s="141"/>
      <c r="P56" s="141"/>
      <c r="Q56" s="180"/>
      <c r="R56" s="181"/>
    </row>
    <row r="57" spans="1:21" s="23" customFormat="1" ht="14.1" customHeight="1">
      <c r="A57" s="24"/>
      <c r="B57" s="141" t="s">
        <v>137</v>
      </c>
      <c r="C57" s="141"/>
      <c r="D57" s="189" t="s">
        <v>339</v>
      </c>
      <c r="E57" s="189"/>
      <c r="F57" s="25"/>
      <c r="G57" s="141" t="s">
        <v>145</v>
      </c>
      <c r="H57" s="141"/>
      <c r="I57" s="179"/>
      <c r="J57" s="179"/>
      <c r="K57" s="179"/>
      <c r="L57" s="179"/>
      <c r="M57" s="25"/>
      <c r="N57" s="141" t="s">
        <v>287</v>
      </c>
      <c r="O57" s="141"/>
      <c r="P57" s="141"/>
      <c r="Q57" s="180"/>
      <c r="R57" s="181"/>
    </row>
    <row r="58" spans="1:21" s="23" customFormat="1" ht="14.1" customHeight="1">
      <c r="A58" s="24"/>
      <c r="B58" s="141" t="s">
        <v>147</v>
      </c>
      <c r="C58" s="141"/>
      <c r="D58" s="189"/>
      <c r="E58" s="189"/>
      <c r="F58" s="25"/>
      <c r="G58" s="141" t="s">
        <v>146</v>
      </c>
      <c r="H58" s="141"/>
      <c r="I58" s="179">
        <v>500</v>
      </c>
      <c r="J58" s="179"/>
      <c r="K58" s="179"/>
      <c r="L58" s="179"/>
      <c r="M58" s="25"/>
      <c r="N58" s="141" t="s">
        <v>163</v>
      </c>
      <c r="O58" s="141"/>
      <c r="P58" s="141"/>
      <c r="Q58" s="180"/>
      <c r="R58" s="181"/>
    </row>
    <row r="59" spans="1:21" s="23" customFormat="1" ht="14.1" customHeight="1">
      <c r="A59" s="24"/>
      <c r="B59" s="142" t="s">
        <v>148</v>
      </c>
      <c r="C59" s="142"/>
      <c r="D59" s="189"/>
      <c r="E59" s="189"/>
      <c r="F59" s="25"/>
      <c r="G59" s="141" t="s">
        <v>166</v>
      </c>
      <c r="H59" s="141"/>
      <c r="I59" s="179"/>
      <c r="J59" s="179"/>
      <c r="K59" s="179"/>
      <c r="L59" s="179"/>
      <c r="M59" s="8"/>
      <c r="N59" s="8"/>
      <c r="O59" s="8"/>
      <c r="P59" s="8"/>
      <c r="Q59" s="180"/>
      <c r="R59" s="18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0" t="s">
        <v>167</v>
      </c>
      <c r="C63" s="190"/>
      <c r="D63" s="190"/>
      <c r="E63" s="190"/>
      <c r="F63" s="195" t="s">
        <v>356</v>
      </c>
      <c r="G63" s="195"/>
      <c r="H63" s="195"/>
      <c r="I63" s="195"/>
      <c r="J63" s="25"/>
      <c r="K63" s="191" t="s">
        <v>168</v>
      </c>
      <c r="L63" s="191"/>
      <c r="M63" s="191"/>
      <c r="N63" s="162"/>
      <c r="O63" s="162"/>
      <c r="P63" s="162"/>
      <c r="Q63" s="101"/>
      <c r="R63" s="121"/>
    </row>
    <row r="64" spans="1:21" s="23" customFormat="1" ht="12.75" customHeight="1">
      <c r="A64" s="24"/>
      <c r="B64" s="142" t="s">
        <v>169</v>
      </c>
      <c r="C64" s="142"/>
      <c r="D64" s="142"/>
      <c r="E64" s="142"/>
      <c r="F64" s="162"/>
      <c r="G64" s="162"/>
      <c r="H64" s="162"/>
      <c r="I64" s="162"/>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321</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3"/>
      <c r="E67" s="183"/>
      <c r="F67" s="183"/>
      <c r="G67" s="183"/>
      <c r="H67" s="84"/>
      <c r="I67" s="84"/>
      <c r="J67" s="84"/>
      <c r="K67" s="84"/>
      <c r="L67" s="84"/>
      <c r="M67" s="122"/>
      <c r="N67" s="122"/>
      <c r="O67" s="122"/>
      <c r="P67" s="122"/>
      <c r="Q67" s="122"/>
      <c r="R67" s="18"/>
    </row>
    <row r="68" spans="1:19">
      <c r="A68" s="13" t="s">
        <v>300</v>
      </c>
      <c r="B68" s="84"/>
      <c r="C68" s="242" t="str">
        <f>G6</f>
        <v>BERCIAL, EVANGELINE LAGUERTA</v>
      </c>
      <c r="D68" s="242"/>
      <c r="E68" s="242"/>
      <c r="F68" s="242"/>
      <c r="G68" s="242"/>
      <c r="H68" s="187" t="s">
        <v>301</v>
      </c>
      <c r="I68" s="187"/>
      <c r="J68" s="187"/>
      <c r="K68" s="187"/>
      <c r="L68" s="187"/>
      <c r="M68" s="187"/>
      <c r="N68" s="187"/>
      <c r="O68" s="187"/>
      <c r="P68" s="187"/>
      <c r="Q68" s="122"/>
      <c r="R68" s="18"/>
    </row>
    <row r="69" spans="1:19" ht="32.25" customHeight="1">
      <c r="A69" s="243" t="s">
        <v>302</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8"/>
      <c r="G70" s="188"/>
      <c r="H70" s="188"/>
      <c r="I70" s="188"/>
      <c r="J70" s="188"/>
      <c r="K70" s="188"/>
      <c r="L70" s="188"/>
      <c r="M70" s="84"/>
      <c r="N70" s="84"/>
      <c r="O70" s="84"/>
      <c r="P70" s="84"/>
      <c r="Q70" s="122"/>
      <c r="R70" s="18"/>
    </row>
    <row r="71" spans="1:19">
      <c r="A71" s="186" t="s">
        <v>290</v>
      </c>
      <c r="B71" s="187"/>
      <c r="C71" s="187"/>
      <c r="D71" s="187"/>
      <c r="E71" s="187"/>
      <c r="F71" s="187"/>
      <c r="G71" s="187"/>
      <c r="H71" s="187"/>
      <c r="I71" s="187"/>
      <c r="J71" s="187"/>
      <c r="K71" s="187"/>
      <c r="L71" s="187"/>
      <c r="M71" s="187"/>
      <c r="N71" s="187"/>
      <c r="O71" s="187"/>
      <c r="P71" s="187"/>
      <c r="Q71" s="122"/>
      <c r="R71" s="18"/>
    </row>
    <row r="72" spans="1:19" ht="12" customHeight="1" thickBot="1">
      <c r="A72" s="13"/>
      <c r="B72" s="84"/>
      <c r="C72" s="84"/>
      <c r="D72" s="84"/>
      <c r="E72" s="84"/>
      <c r="F72" s="84"/>
      <c r="G72" s="84"/>
      <c r="H72" s="84"/>
      <c r="I72" s="84"/>
      <c r="J72" s="84"/>
      <c r="K72" s="84"/>
      <c r="L72" s="114"/>
      <c r="M72" s="84"/>
      <c r="N72" s="84"/>
      <c r="O72" s="84"/>
      <c r="P72" s="84"/>
      <c r="Q72" s="184" t="s">
        <v>296</v>
      </c>
      <c r="R72" s="185"/>
    </row>
    <row r="73" spans="1:19" ht="12" customHeight="1" thickBot="1">
      <c r="A73" s="168" t="s">
        <v>289</v>
      </c>
      <c r="B73" s="169"/>
      <c r="C73" s="169"/>
      <c r="D73" s="169"/>
      <c r="E73" s="169"/>
      <c r="F73" s="169"/>
      <c r="G73" s="169"/>
      <c r="H73" s="169"/>
      <c r="I73" s="169"/>
      <c r="J73" s="169"/>
      <c r="K73" s="169"/>
      <c r="L73" s="169"/>
      <c r="M73" s="169"/>
      <c r="N73" s="169"/>
      <c r="O73" s="169"/>
      <c r="P73" s="169"/>
      <c r="Q73" s="169"/>
      <c r="R73" s="170"/>
    </row>
    <row r="74" spans="1:19">
      <c r="A74" s="236" t="s">
        <v>357</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8"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8" t="s">
        <v>291</v>
      </c>
      <c r="B78" s="169"/>
      <c r="C78" s="169"/>
      <c r="D78" s="169"/>
      <c r="E78" s="169"/>
      <c r="F78" s="169"/>
      <c r="G78" s="169"/>
      <c r="H78" s="169"/>
      <c r="I78" s="169"/>
      <c r="J78" s="169"/>
      <c r="K78" s="169"/>
      <c r="L78" s="169"/>
      <c r="M78" s="169"/>
      <c r="N78" s="169"/>
      <c r="O78" s="169"/>
      <c r="P78" s="169"/>
      <c r="Q78" s="169"/>
      <c r="R78" s="170"/>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319</v>
      </c>
      <c r="C80" s="140"/>
      <c r="D80" s="140"/>
      <c r="E80" s="140"/>
      <c r="F80" s="140"/>
      <c r="G80" s="140"/>
      <c r="H80" s="140"/>
      <c r="I80" s="139">
        <v>600</v>
      </c>
      <c r="J80" s="139"/>
      <c r="K80" s="139"/>
      <c r="L80" s="139"/>
      <c r="M80" s="140" t="s">
        <v>321</v>
      </c>
      <c r="N80" s="140"/>
      <c r="O80" s="140"/>
      <c r="P80" s="151" t="s">
        <v>320</v>
      </c>
      <c r="Q80" s="151"/>
      <c r="R80" s="152"/>
    </row>
    <row r="81" spans="1:18" ht="15.75" customHeight="1">
      <c r="A81" s="85">
        <v>2</v>
      </c>
      <c r="B81" s="140"/>
      <c r="C81" s="140"/>
      <c r="D81" s="140"/>
      <c r="E81" s="140"/>
      <c r="F81" s="140"/>
      <c r="G81" s="140"/>
      <c r="H81" s="140"/>
      <c r="I81" s="150"/>
      <c r="J81" s="150"/>
      <c r="K81" s="150"/>
      <c r="L81" s="150"/>
      <c r="M81" s="149"/>
      <c r="N81" s="149"/>
      <c r="O81" s="149"/>
      <c r="P81" s="151"/>
      <c r="Q81" s="151"/>
      <c r="R81" s="152"/>
    </row>
    <row r="82" spans="1:18" ht="15.75" customHeight="1">
      <c r="A82" s="85">
        <v>3</v>
      </c>
      <c r="B82" s="140"/>
      <c r="C82" s="140"/>
      <c r="D82" s="140"/>
      <c r="E82" s="140"/>
      <c r="F82" s="140"/>
      <c r="G82" s="140"/>
      <c r="H82" s="140"/>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3"/>
      <c r="Q83" s="153"/>
      <c r="R83" s="154"/>
    </row>
    <row r="84" spans="1:18" ht="15.75" customHeight="1">
      <c r="A84" s="85">
        <v>5</v>
      </c>
      <c r="B84" s="149"/>
      <c r="C84" s="149"/>
      <c r="D84" s="149"/>
      <c r="E84" s="149"/>
      <c r="F84" s="149"/>
      <c r="G84" s="149"/>
      <c r="H84" s="149"/>
      <c r="I84" s="150"/>
      <c r="J84" s="150"/>
      <c r="K84" s="150"/>
      <c r="L84" s="150"/>
      <c r="M84" s="149"/>
      <c r="N84" s="149"/>
      <c r="O84" s="149"/>
      <c r="P84" s="153"/>
      <c r="Q84" s="153"/>
      <c r="R84" s="154"/>
    </row>
    <row r="85" spans="1:18" ht="3" customHeight="1">
      <c r="A85" s="13"/>
      <c r="B85" s="84"/>
      <c r="C85" s="84"/>
      <c r="D85" s="183"/>
      <c r="E85" s="183"/>
      <c r="F85" s="183"/>
      <c r="G85" s="183"/>
      <c r="H85" s="84"/>
      <c r="I85" s="84"/>
      <c r="J85" s="84"/>
      <c r="K85" s="84"/>
      <c r="L85" s="84"/>
      <c r="M85" s="122"/>
      <c r="N85" s="122"/>
      <c r="O85" s="122"/>
      <c r="P85" s="122"/>
      <c r="Q85" s="122"/>
      <c r="R85" s="18"/>
    </row>
    <row r="86" spans="1:18">
      <c r="A86" s="155" t="s">
        <v>30</v>
      </c>
      <c r="B86" s="156"/>
      <c r="C86" s="156"/>
      <c r="D86" s="84"/>
      <c r="E86" s="84"/>
      <c r="F86" s="84"/>
      <c r="G86" s="84"/>
      <c r="H86" s="84"/>
      <c r="I86" s="84"/>
      <c r="J86" s="84"/>
      <c r="K86" s="156" t="s">
        <v>294</v>
      </c>
      <c r="L86" s="156"/>
      <c r="M86" s="156"/>
      <c r="N86" s="84"/>
      <c r="O86" s="84"/>
      <c r="P86" s="84"/>
      <c r="Q86" s="84"/>
      <c r="R86" s="14"/>
    </row>
    <row r="87" spans="1:18" ht="12" customHeight="1">
      <c r="A87" s="155"/>
      <c r="B87" s="156"/>
      <c r="C87" s="156"/>
      <c r="D87" s="160" t="s">
        <v>358</v>
      </c>
      <c r="E87" s="161"/>
      <c r="F87" s="161"/>
      <c r="G87" s="161"/>
      <c r="H87" s="161"/>
      <c r="I87" s="161"/>
      <c r="J87" s="161"/>
      <c r="K87" s="156"/>
      <c r="L87" s="156"/>
      <c r="M87" s="156"/>
      <c r="N87" s="143" t="s">
        <v>354</v>
      </c>
      <c r="O87" s="144"/>
      <c r="P87" s="144"/>
      <c r="Q87" s="144"/>
      <c r="R87" s="145"/>
    </row>
    <row r="88" spans="1:18" ht="12" customHeight="1" thickBot="1">
      <c r="A88" s="157"/>
      <c r="B88" s="158"/>
      <c r="C88" s="158"/>
      <c r="D88" s="159" t="s">
        <v>322</v>
      </c>
      <c r="E88" s="159"/>
      <c r="F88" s="159"/>
      <c r="G88" s="159"/>
      <c r="H88" s="159"/>
      <c r="I88" s="159"/>
      <c r="J88" s="159"/>
      <c r="K88" s="158"/>
      <c r="L88" s="158"/>
      <c r="M88" s="158"/>
      <c r="N88" s="146" t="s">
        <v>355</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45484</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186807</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BERCIAL, EVANGELINE LAGUERTA</v>
      </c>
      <c r="B8" s="389"/>
      <c r="C8" s="389"/>
      <c r="D8" s="389"/>
      <c r="E8" s="389"/>
      <c r="F8" s="389"/>
      <c r="G8" s="389"/>
      <c r="H8" s="389"/>
      <c r="I8" s="390"/>
      <c r="J8" s="388" t="str">
        <f>IF('UNIFIED INTAKE'!Q6=0,"",'UNIFIED INTAKE'!Q6)</f>
        <v>AUNT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9289422353</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74</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LAGUERTA, CRESENCIA CINTURA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18318</v>
      </c>
      <c r="B15" s="453"/>
      <c r="C15" s="454"/>
      <c r="D15" s="433" t="str">
        <f>IF('UNIFIED INTAKE'!M12=0,"",'UNIFIED INTAKE'!M12)</f>
        <v>BOMBON,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SAN JOSE, BOMBON, CAMARINES SUR</v>
      </c>
      <c r="B17" s="386"/>
      <c r="C17" s="386"/>
      <c r="D17" s="386"/>
      <c r="E17" s="386"/>
      <c r="F17" s="386"/>
      <c r="G17" s="386"/>
      <c r="H17" s="386"/>
      <c r="I17" s="386"/>
      <c r="J17" s="386"/>
      <c r="K17" s="386"/>
      <c r="L17" s="386"/>
      <c r="M17" s="387"/>
      <c r="N17" s="385" t="str">
        <f>IF('UNIFIED INTAKE'!E16=0,"",'UNIFIED INTAKE'!E16)</f>
        <v>SAN JOSE, BOMBON,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OLIETA, MARIA ADELAIDA</v>
      </c>
      <c r="B26" s="395"/>
      <c r="C26" s="395"/>
      <c r="D26" s="395"/>
      <c r="E26" s="395"/>
      <c r="F26" s="395"/>
      <c r="G26" s="395"/>
      <c r="H26" s="395"/>
      <c r="I26" s="395"/>
      <c r="J26" s="396"/>
      <c r="K26" s="397">
        <f>IF('UNIFIED INTAKE'!S31=0,"",'UNIFIED INTAKE'!S31)</f>
        <v>40</v>
      </c>
      <c r="L26" s="398"/>
      <c r="M26" s="398"/>
      <c r="N26" s="399"/>
      <c r="O26" s="397" t="str">
        <f>IF('UNIFIED INTAKE'!K31=0,"",'UNIFIED INTAKE'!K31)</f>
        <v>M</v>
      </c>
      <c r="P26" s="398"/>
      <c r="Q26" s="398"/>
      <c r="R26" s="398"/>
      <c r="S26" s="399"/>
      <c r="T26" s="397" t="str">
        <f>IF('UNIFIED INTAKE'!L31=0,"",'UNIFIED INTAKE'!L31)</f>
        <v>DAUGHTER</v>
      </c>
      <c r="U26" s="398"/>
      <c r="V26" s="398"/>
      <c r="W26" s="398"/>
      <c r="X26" s="398"/>
      <c r="Y26" s="398"/>
      <c r="Z26" s="398"/>
      <c r="AA26" s="399"/>
      <c r="AB26" s="397" t="str">
        <f>IF('UNIFIED INTAKE'!M31=0,"",'UNIFIED INTAKE'!M31)</f>
        <v>COLLEGE GRADUATE</v>
      </c>
      <c r="AC26" s="398"/>
      <c r="AD26" s="398"/>
      <c r="AE26" s="398"/>
      <c r="AF26" s="398"/>
      <c r="AG26" s="398"/>
      <c r="AH26" s="398"/>
      <c r="AI26" s="399"/>
      <c r="AJ26" s="397" t="str">
        <f>IF('UNIFIED INTAKE'!P31=0,"",'UNIFIED INTAKE'!P31)</f>
        <v>JOB ORDER (LGU BOMBON)</v>
      </c>
      <c r="AK26" s="398"/>
      <c r="AL26" s="398"/>
      <c r="AM26" s="398"/>
      <c r="AN26" s="398"/>
      <c r="AO26" s="398"/>
      <c r="AP26" s="398"/>
      <c r="AQ26" s="399"/>
      <c r="AR26" s="517">
        <f>IF('UNIFIED INTAKE'!R31=0,"",'UNIFIED INTAKE'!R31)</f>
        <v>7000</v>
      </c>
      <c r="AS26" s="518"/>
      <c r="AT26" s="518"/>
      <c r="AU26" s="518"/>
      <c r="AV26" s="518"/>
      <c r="AW26" s="518"/>
      <c r="AX26" s="518"/>
      <c r="AY26" s="518"/>
      <c r="AZ26" s="518"/>
      <c r="BA26" s="518"/>
      <c r="BB26" s="519"/>
    </row>
    <row r="27" spans="1:84">
      <c r="A27" s="394" t="str">
        <f>IF('UNIFIED INTAKE'!A32=0,"",'UNIFIED INTAKE'!A32)</f>
        <v>OLIETA, BRYAN</v>
      </c>
      <c r="B27" s="395"/>
      <c r="C27" s="395"/>
      <c r="D27" s="395"/>
      <c r="E27" s="395"/>
      <c r="F27" s="395"/>
      <c r="G27" s="395"/>
      <c r="H27" s="395"/>
      <c r="I27" s="395"/>
      <c r="J27" s="396"/>
      <c r="K27" s="397">
        <f>IF('UNIFIED INTAKE'!S32=0,"",'UNIFIED INTAKE'!S32)</f>
        <v>40</v>
      </c>
      <c r="L27" s="398"/>
      <c r="M27" s="398"/>
      <c r="N27" s="399"/>
      <c r="O27" s="397" t="str">
        <f>IF('UNIFIED INTAKE'!K32=0,"",'UNIFIED INTAKE'!K32)</f>
        <v>M</v>
      </c>
      <c r="P27" s="398"/>
      <c r="Q27" s="398"/>
      <c r="R27" s="398"/>
      <c r="S27" s="399"/>
      <c r="T27" s="397" t="str">
        <f>IF('UNIFIED INTAKE'!L32=0,"",'UNIFIED INTAKE'!L32)</f>
        <v>SON IN LAW</v>
      </c>
      <c r="U27" s="398"/>
      <c r="V27" s="398"/>
      <c r="W27" s="398"/>
      <c r="X27" s="398"/>
      <c r="Y27" s="398"/>
      <c r="Z27" s="398"/>
      <c r="AA27" s="399"/>
      <c r="AB27" s="397" t="str">
        <f>IF('UNIFIED INTAKE'!M32=0,"",'UNIFIED INTAKE'!M32)</f>
        <v>VOCATIONAL COURSE</v>
      </c>
      <c r="AC27" s="398"/>
      <c r="AD27" s="398"/>
      <c r="AE27" s="398"/>
      <c r="AF27" s="398"/>
      <c r="AG27" s="398"/>
      <c r="AH27" s="398"/>
      <c r="AI27" s="399"/>
      <c r="AJ27" s="397" t="str">
        <f>IF('UNIFIED INTAKE'!P32=0,"",'UNIFIED INTAKE'!P32)</f>
        <v>TRICYCLE DRIVER</v>
      </c>
      <c r="AK27" s="398"/>
      <c r="AL27" s="398"/>
      <c r="AM27" s="398"/>
      <c r="AN27" s="398"/>
      <c r="AO27" s="398"/>
      <c r="AP27" s="398"/>
      <c r="AQ27" s="399"/>
      <c r="AR27" s="517">
        <f>IF('UNIFIED INTAKE'!R32=0,"",'UNIFIED INTAKE'!R32)</f>
        <v>3600</v>
      </c>
      <c r="AS27" s="518"/>
      <c r="AT27" s="518"/>
      <c r="AU27" s="518"/>
      <c r="AV27" s="518"/>
      <c r="AW27" s="518"/>
      <c r="AX27" s="518"/>
      <c r="AY27" s="518"/>
      <c r="AZ27" s="518"/>
      <c r="BA27" s="518"/>
      <c r="BB27" s="519"/>
    </row>
    <row r="28" spans="1:84">
      <c r="A28" s="394" t="str">
        <f>IF('UNIFIED INTAKE'!A33=0,"",'UNIFIED INTAKE'!A33)</f>
        <v>OLIETA, ZIAN</v>
      </c>
      <c r="B28" s="395"/>
      <c r="C28" s="395"/>
      <c r="D28" s="395"/>
      <c r="E28" s="395"/>
      <c r="F28" s="395"/>
      <c r="G28" s="395"/>
      <c r="H28" s="395"/>
      <c r="I28" s="395"/>
      <c r="J28" s="396"/>
      <c r="K28" s="397">
        <f>IF('UNIFIED INTAKE'!S33=0,"",'UNIFIED INTAKE'!S33)</f>
        <v>14</v>
      </c>
      <c r="L28" s="398"/>
      <c r="M28" s="398"/>
      <c r="N28" s="399"/>
      <c r="O28" s="397" t="str">
        <f>IF('UNIFIED INTAKE'!K33=0,"",'UNIFIED INTAKE'!K33)</f>
        <v>S</v>
      </c>
      <c r="P28" s="398"/>
      <c r="Q28" s="398"/>
      <c r="R28" s="398"/>
      <c r="S28" s="399"/>
      <c r="T28" s="397" t="str">
        <f>IF('UNIFIED INTAKE'!L33=0,"",'UNIFIED INTAKE'!L33)</f>
        <v>GRANDCHILD</v>
      </c>
      <c r="U28" s="398"/>
      <c r="V28" s="398"/>
      <c r="W28" s="398"/>
      <c r="X28" s="398"/>
      <c r="Y28" s="398"/>
      <c r="Z28" s="398"/>
      <c r="AA28" s="399"/>
      <c r="AB28" s="397" t="str">
        <f>IF('UNIFIED INTAKE'!M33=0,"",'UNIFIED INTAKE'!M33)</f>
        <v>GRADE 8 (INS)</v>
      </c>
      <c r="AC28" s="398"/>
      <c r="AD28" s="398"/>
      <c r="AE28" s="398"/>
      <c r="AF28" s="398"/>
      <c r="AG28" s="398"/>
      <c r="AH28" s="398"/>
      <c r="AI28" s="399"/>
      <c r="AJ28" s="397" t="str">
        <f>IF('UNIFIED INTAKE'!P33=0,"",'UNIFIED INTAKE'!P33)</f>
        <v>N/A</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OLIETA, ROSARY</v>
      </c>
      <c r="B29" s="395"/>
      <c r="C29" s="395"/>
      <c r="D29" s="395"/>
      <c r="E29" s="395"/>
      <c r="F29" s="395"/>
      <c r="G29" s="395"/>
      <c r="H29" s="395"/>
      <c r="I29" s="395"/>
      <c r="J29" s="396"/>
      <c r="K29" s="397">
        <f>IF('UNIFIED INTAKE'!S34=0,"",'UNIFIED INTAKE'!S34)</f>
        <v>12</v>
      </c>
      <c r="L29" s="398"/>
      <c r="M29" s="398"/>
      <c r="N29" s="399"/>
      <c r="O29" s="397" t="str">
        <f>IF('UNIFIED INTAKE'!K34=0,"",'UNIFIED INTAKE'!K34)</f>
        <v>S</v>
      </c>
      <c r="P29" s="398"/>
      <c r="Q29" s="398"/>
      <c r="R29" s="398"/>
      <c r="S29" s="399"/>
      <c r="T29" s="397" t="str">
        <f>IF('UNIFIED INTAKE'!L34=0,"",'UNIFIED INTAKE'!L34)</f>
        <v>GRANDCHILD</v>
      </c>
      <c r="U29" s="398"/>
      <c r="V29" s="398"/>
      <c r="W29" s="398"/>
      <c r="X29" s="398"/>
      <c r="Y29" s="398"/>
      <c r="Z29" s="398"/>
      <c r="AA29" s="399"/>
      <c r="AB29" s="397" t="str">
        <f>IF('UNIFIED INTAKE'!M34=0,"",'UNIFIED INTAKE'!M34)</f>
        <v>GRADE 6 (INS)</v>
      </c>
      <c r="AC29" s="398"/>
      <c r="AD29" s="398"/>
      <c r="AE29" s="398"/>
      <c r="AF29" s="398"/>
      <c r="AG29" s="398"/>
      <c r="AH29" s="398"/>
      <c r="AI29" s="399"/>
      <c r="AJ29" s="397" t="str">
        <f>IF('UNIFIED INTAKE'!P34=0,"",'UNIFIED INTAKE'!P34)</f>
        <v>N/A</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OLIETA, YAEL BRYAN</v>
      </c>
      <c r="B30" s="395"/>
      <c r="C30" s="395"/>
      <c r="D30" s="395"/>
      <c r="E30" s="395"/>
      <c r="F30" s="395"/>
      <c r="G30" s="395"/>
      <c r="H30" s="395"/>
      <c r="I30" s="395"/>
      <c r="J30" s="396"/>
      <c r="K30" s="397">
        <f>IF('UNIFIED INTAKE'!S35=0,"",'UNIFIED INTAKE'!S35)</f>
        <v>7</v>
      </c>
      <c r="L30" s="398"/>
      <c r="M30" s="398"/>
      <c r="N30" s="399"/>
      <c r="O30" s="397" t="str">
        <f>IF('UNIFIED INTAKE'!K35=0,"",'UNIFIED INTAKE'!K35)</f>
        <v>S</v>
      </c>
      <c r="P30" s="398"/>
      <c r="Q30" s="398"/>
      <c r="R30" s="398"/>
      <c r="S30" s="399"/>
      <c r="T30" s="397" t="str">
        <f>IF('UNIFIED INTAKE'!L35=0,"",'UNIFIED INTAKE'!L35)</f>
        <v>GRANDCHILD</v>
      </c>
      <c r="U30" s="398"/>
      <c r="V30" s="398"/>
      <c r="W30" s="398"/>
      <c r="X30" s="398"/>
      <c r="Y30" s="398"/>
      <c r="Z30" s="398"/>
      <c r="AA30" s="399"/>
      <c r="AB30" s="397" t="str">
        <f>IF('UNIFIED INTAKE'!M35=0,"",'UNIFIED INTAKE'!M35)</f>
        <v>GRADE 2 (INS)</v>
      </c>
      <c r="AC30" s="398"/>
      <c r="AD30" s="398"/>
      <c r="AE30" s="398"/>
      <c r="AF30" s="398"/>
      <c r="AG30" s="398"/>
      <c r="AH30" s="398"/>
      <c r="AI30" s="399"/>
      <c r="AJ30" s="397" t="str">
        <f>IF('UNIFIED INTAKE'!P35=0,"",'UNIFIED INTAKE'!P35)</f>
        <v>N/A</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DELOS SANTOS, JOHN PATRICK</v>
      </c>
      <c r="B31" s="395"/>
      <c r="C31" s="395"/>
      <c r="D31" s="395"/>
      <c r="E31" s="395"/>
      <c r="F31" s="395"/>
      <c r="G31" s="395"/>
      <c r="H31" s="395"/>
      <c r="I31" s="395"/>
      <c r="J31" s="396"/>
      <c r="K31" s="397">
        <f>IF('UNIFIED INTAKE'!S36=0,"",'UNIFIED INTAKE'!S36)</f>
        <v>20</v>
      </c>
      <c r="L31" s="398"/>
      <c r="M31" s="398"/>
      <c r="N31" s="399"/>
      <c r="O31" s="397" t="str">
        <f>IF('UNIFIED INTAKE'!K36=0,"",'UNIFIED INTAKE'!K36)</f>
        <v>S</v>
      </c>
      <c r="P31" s="398"/>
      <c r="Q31" s="398"/>
      <c r="R31" s="398"/>
      <c r="S31" s="399"/>
      <c r="T31" s="397" t="str">
        <f>IF('UNIFIED INTAKE'!L36=0,"",'UNIFIED INTAKE'!L36)</f>
        <v>GRANDCHILD</v>
      </c>
      <c r="U31" s="398"/>
      <c r="V31" s="398"/>
      <c r="W31" s="398"/>
      <c r="X31" s="398"/>
      <c r="Y31" s="398"/>
      <c r="Z31" s="398"/>
      <c r="AA31" s="399"/>
      <c r="AB31" s="397" t="str">
        <f>IF('UNIFIED INTAKE'!M36=0,"",'UNIFIED INTAKE'!M36)</f>
        <v>3RD YR COLLEGE (INS)</v>
      </c>
      <c r="AC31" s="398"/>
      <c r="AD31" s="398"/>
      <c r="AE31" s="398"/>
      <c r="AF31" s="398"/>
      <c r="AG31" s="398"/>
      <c r="AH31" s="398"/>
      <c r="AI31" s="399"/>
      <c r="AJ31" s="397" t="str">
        <f>IF('UNIFIED INTAKE'!P36=0,"",'UNIFIED INTAKE'!P36)</f>
        <v>N/A</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xml:space="preserve">DELOS SANTOS, MARIA </v>
      </c>
      <c r="B32" s="395"/>
      <c r="C32" s="395"/>
      <c r="D32" s="395"/>
      <c r="E32" s="395"/>
      <c r="F32" s="395"/>
      <c r="G32" s="395"/>
      <c r="H32" s="395"/>
      <c r="I32" s="395"/>
      <c r="J32" s="396"/>
      <c r="K32" s="397">
        <f>IF('UNIFIED INTAKE'!S37=0,"",'UNIFIED INTAKE'!S37)</f>
        <v>78</v>
      </c>
      <c r="L32" s="398"/>
      <c r="M32" s="398"/>
      <c r="N32" s="399"/>
      <c r="O32" s="397" t="str">
        <f>IF('UNIFIED INTAKE'!K37=0,"",'UNIFIED INTAKE'!K37)</f>
        <v>S</v>
      </c>
      <c r="P32" s="398"/>
      <c r="Q32" s="398"/>
      <c r="R32" s="398"/>
      <c r="S32" s="399"/>
      <c r="T32" s="397" t="str">
        <f>IF('UNIFIED INTAKE'!L37=0,"",'UNIFIED INTAKE'!L37)</f>
        <v>SISTER</v>
      </c>
      <c r="U32" s="398"/>
      <c r="V32" s="398"/>
      <c r="W32" s="398"/>
      <c r="X32" s="398"/>
      <c r="Y32" s="398"/>
      <c r="Z32" s="398"/>
      <c r="AA32" s="399"/>
      <c r="AB32" s="397" t="str">
        <f>IF('UNIFIED INTAKE'!M37=0,"",'UNIFIED INTAKE'!M37)</f>
        <v>COLLEGE GRADUATE</v>
      </c>
      <c r="AC32" s="398"/>
      <c r="AD32" s="398"/>
      <c r="AE32" s="398"/>
      <c r="AF32" s="398"/>
      <c r="AG32" s="398"/>
      <c r="AH32" s="398"/>
      <c r="AI32" s="399"/>
      <c r="AJ32" s="397" t="str">
        <f>IF('UNIFIED INTAKE'!P37=0,"",'UNIFIED INTAKE'!P37)</f>
        <v>NONE</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18600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SSS PENSION</v>
      </c>
      <c r="B38" s="522"/>
      <c r="C38" s="522"/>
      <c r="D38" s="522"/>
      <c r="E38" s="522"/>
      <c r="F38" s="522"/>
      <c r="G38" s="522"/>
      <c r="H38" s="522"/>
      <c r="I38" s="520">
        <f>IF('UNIFIED INTAKE'!I45=0,"",'UNIFIED INTAKE'!I45)</f>
        <v>3000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HOG RAISING</v>
      </c>
      <c r="B39" s="522"/>
      <c r="C39" s="522"/>
      <c r="D39" s="522"/>
      <c r="E39" s="522"/>
      <c r="F39" s="522"/>
      <c r="G39" s="522"/>
      <c r="H39" s="522"/>
      <c r="I39" s="520">
        <f>IF('UNIFIED INTAKE'!I46=0,"",'UNIFIED INTAKE'!I46)</f>
        <v>5000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2000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t="str">
        <f>'UNIFIED INTAKE'!D52</f>
        <v>SISTER</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500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18000</v>
      </c>
      <c r="B47" s="510"/>
      <c r="C47" s="510"/>
      <c r="D47" s="510"/>
      <c r="E47" s="510"/>
      <c r="F47" s="510"/>
      <c r="G47" s="510"/>
      <c r="H47" s="511">
        <f>IF('UNIFIED INTAKE'!Q51="","",'UNIFIED INTAKE'!Q51)</f>
        <v>4600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18600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THE PATIENT IS NEED OF MEDICAL ASSISTANCE FOR HER OPHTHA CONSULTATION TODAY DUE TO S/P CATARACT SX OS. PATIENT IS A SENIOR CITIZEN. PATIENT LIVES WITH HER SISTER , TOGETHER WITH SISTER'S FAMILY. PATIENT RELY ON HER SSS PENSION FOR HER DAY TO DAY NEEDS. THE PATIENT DO NOT HAVE OTHER SOURCE OF INCOME. PATIENT IS THEN ASSESSED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t="str">
        <f>'UNIFIED INTAKE'!D52</f>
        <v>SISTER</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t="str">
        <f>'UNIFIED INTAKE'!D57</f>
        <v>SISTER</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500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SSS PENSION</v>
      </c>
      <c r="B45" s="607"/>
      <c r="C45" s="607"/>
      <c r="D45" s="63"/>
      <c r="E45" s="608">
        <f>'UNIFIED INTAKE'!I45</f>
        <v>3000</v>
      </c>
      <c r="F45" s="608"/>
      <c r="G45" s="608"/>
      <c r="H45" s="608"/>
      <c r="I45" s="63"/>
      <c r="J45" s="64"/>
      <c r="L45" s="25"/>
      <c r="N45" s="69"/>
    </row>
    <row r="46" spans="1:14" ht="15.75">
      <c r="A46" s="607" t="str">
        <f>IF('UNIFIED INTAKE'!A46=0,"",'UNIFIED INTAKE'!A46)</f>
        <v>HOG RAISING</v>
      </c>
      <c r="B46" s="607"/>
      <c r="C46" s="607"/>
      <c r="D46" s="63"/>
      <c r="E46" s="608">
        <f>'UNIFIED INTAKE'!I46</f>
        <v>5000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2024-07-11T04:33:20Z</cp:lastPrinted>
  <dcterms:created xsi:type="dcterms:W3CDTF">2021-01-18T06:35:54Z</dcterms:created>
  <dcterms:modified xsi:type="dcterms:W3CDTF">2024-07-11T04:33:47Z</dcterms:modified>
</cp:coreProperties>
</file>