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905926AD-F5F2-4283-BDCE-FB6F54559FF5}"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<sst xmlns="http://schemas.openxmlformats.org/spreadsheetml/2006/main" count="433" uniqueCount="347">
  <si>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</si>
  <si>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</si>
  <si>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</si>
  <si>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</si>
  <si>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</si>
  <si>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</si>
  <si>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</si>
  <si>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</si>
  <si>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</si>
  <si>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</si>
  <si>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</si>
  <si>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</si>
  <si>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</si>
  <si>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</si>
  <si>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</si>
  <si>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</si>
  <si>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</si>
  <si>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</si>
  <si>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</si>
  <si>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</si>
  <si>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</si>
  <si>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</si>
  <si>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</si>
  <si>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</si>
  <si>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</si>
  <si>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</si>
  <si>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</si>
  <si>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</si>
  <si>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</si>
  <si>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</si>
  <si>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</si>
  <si>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</si>
  <si>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</si>
  <si>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</si>
  <si>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</si>
  <si>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</si>
  <si>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</si>
  <si>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</si>
  <si>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</si>
  <si>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</si>
  <si>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</si>
  <si>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</si>
  <si>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</si>
  <si>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</si>
  <si>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</si>
  <si>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</si>
  <si>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</si>
  <si>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</si>
  <si>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</si>
  <si>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</si>
  <si>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</si>
  <si>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</si>
  <si>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</si>
  <si>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</si>
  <si>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</si>
  <si>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</si>
  <si>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</si>
  <si>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</si>
  <si>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</si>
  <si>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</si>
  <si>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</si>
  <si>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</si>
  <si>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</si>
  <si>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</si>
  <si>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</si>
  <si>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</si>
  <si>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</si>
  <si>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</si>
  <si>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</si>
  <si>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</si>
  <si>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</si>
  <si>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</si>
  <si>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</si>
  <si>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</si>
  <si>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</si>
  <si>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</si>
  <si>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</si>
  <si>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</si>
  <si>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</si>
  <si>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</si>
  <si>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</si>
  <si>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</si>
  <si>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</si>
  <si>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</si>
  <si>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</si>
  <si>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</si>
  <si>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</si>
  <si>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</si>
  <si>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</si>
  <si>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</si>
  <si>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</si>
  <si>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</si>
  <si>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</si>
  <si>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</si>
  <si>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</si>
  <si>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</si>
  <si>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</si>
  <si>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</si>
  <si>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</si>
  <si>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</si>
  <si>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</si>
  <si>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</si>
  <si>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</si>
  <si>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</si>
  <si>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</si>
  <si>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</si>
  <si>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</si>
  <si>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</si>
  <si>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</si>
  <si>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</si>
  <si>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</si>
  <si>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</si>
  <si>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</si>
  <si>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</si>
  <si>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</si>
  <si>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</si>
  <si>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</si>
  <si>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</si>
  <si>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</si>
  <si>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</si>
  <si>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</si>
  <si>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</si>
  <si>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</si>
  <si>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</si>
  <si>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</si>
  <si>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</si>
  <si>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</si>
  <si>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</si>
  <si>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</si>
  <si>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</si>
  <si>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</si>
  <si>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</si>
  <si>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</si>
  <si>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</si>
  <si>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</si>
  <si>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</si>
  <si>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</si>
  <si>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</si>
  <si>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</si>
  <si>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</si>
  <si>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</si>
  <si>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</si>
  <si>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</si>
  <si>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</si>
  <si>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</si>
  <si>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</si>
  <si>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</si>
  <si>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</si>
  <si>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</si>
  <si>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</si>
  <si>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</si>
  <si>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</si>
  <si>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</si>
  <si>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</si>
  <si>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</si>
  <si>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</si>
  <si>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</si>
  <si>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</si>
  <si>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</si>
  <si>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</si>
  <si>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</si>
  <si>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</si>
  <si>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</si>
  <si>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</si>
  <si>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</si>
  <si>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</si>
  <si>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</si>
  <si>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</si>
  <si>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</si>
  <si>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</si>
  <si>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</si>
  <si>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</si>
  <si>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</si>
  <si>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</si>
  <si>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</si>
  <si>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</si>
  <si>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</si>
  <si>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</si>
  <si>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</si>
  <si>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</si>
  <si>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</si>
  <si>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</si>
  <si>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</si>
  <si>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</si>
  <si>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</si>
  <si>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</si>
  <si>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</si>
  <si>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</si>
  <si>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</si>
  <si>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</si>
  <si>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</si>
  <si>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</si>
  <si>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</si>
  <si>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</si>
  <si>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</si>
  <si>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</si>
  <si>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</si>
  <si>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</si>
  <si>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</si>
  <si>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</si>
  <si>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</si>
  <si>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</si>
  <si>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</si>
  <si>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</si>
  <si>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</si>
  <si>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</si>
  <si>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</si>
  <si>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</si>
  <si>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</si>
  <si>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</si>
  <si>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</si>
  <si>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</si>
  <si>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</si>
  <si>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</si>
  <si>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</si>
  <si>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</si>
  <si>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</si>
  <si>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</si>
  <si>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</si>
  <si>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</si>
  <si>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</si>
  <si>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</si>
  <si>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</si>
  <si>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</si>
  <si>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</si>
  <si>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</si>
  <si>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</si>
  <si>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</si>
  <si>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</si>
  <si>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</si>
  <si>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</si>
  <si>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</si>
  <si>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</si>
  <si>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</si>
  <si>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</si>
  <si>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</si>
  <si>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</si>
  <si>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</si>
  <si>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</si>
  <si>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</si>
  <si>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</si>
  <si>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</si>
  <si>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</si>
  <si>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</si>
  <si>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</si>
  <si>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</si>
  <si>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</si>
  <si>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</si>
  <si>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</si>
  <si>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</si>
  <si>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</si>
  <si>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</si>
  <si>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</si>
  <si>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</si>
  <si>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</si>
  <si>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</si>
  <si>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</si>
  <si>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</si>
  <si>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</si>
  <si>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</si>
  <si>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</si>
  <si>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</si>
  <si>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</si>
  <si>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</si>
  <si>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</si>
  <si>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</si>
  <si>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</si>
  <si>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</si>
  <si>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</si>
  <si>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</si>
  <si>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</si>
  <si>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</si>
  <si>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</si>
  <si>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</si>
  <si>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</si>
  <si>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</si>
  <si>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</si>
  <si>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</si>
  <si>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</si>
  <si>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</si>
  <si>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</si>
  <si>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</si>
  <si>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</si>
  <si>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</si>
  <si>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</si>
  <si>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</si>
  <si>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</si>
  <si>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</si>
  <si>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</si>
  <si>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</si>
  <si>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</si>
  <si>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</si>
  <si>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</si>
  <si>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</si>
  <si>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</si>
  <si>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</si>
  <si>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</si>
  <si>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</si>
  <si>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</si>
  <si>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</si>
  <si>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</si>
  <si>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</si>
  <si>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</si>
  <si>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</si>
  <si>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</si>
  <si>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</si>
  <si>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</si>
  <si>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</si>
  <si>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</si>
  <si>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</si>
  <si>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</si>
  <si>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</si>
  <si>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</si>
  <si>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</si>
  <si>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</si>
  <si>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</si>
  <si>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</si>
  <si>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</si>
  <si>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</si>
  <si>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</si>
  <si>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</si>
  <si>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</si>
  <si>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JONATHAN P. TEOPE, RSW</t>
  </si>
  <si>
    <t>MARIA JEZZEBEL F. DE MESA, RSW, MAEd-GC</t>
  </si>
  <si>
    <t>Social Welfare Officer III</t>
  </si>
  <si>
    <t>LLONA, LEONILO OAS</t>
  </si>
  <si>
    <t>PATIENT</t>
  </si>
  <si>
    <t>LUBIGAN, JR. SIPOCOT, CAM.SUR</t>
  </si>
  <si>
    <t>NONE</t>
  </si>
  <si>
    <t>MALE</t>
  </si>
  <si>
    <t>STA. ELENA, CAM.NORTE</t>
  </si>
  <si>
    <t>MORMONS</t>
  </si>
  <si>
    <t>HX OF HPN</t>
  </si>
  <si>
    <t>LEMUEL LLONA</t>
  </si>
  <si>
    <t>GRACE LLONA</t>
  </si>
  <si>
    <t>GENELYN LLONA</t>
  </si>
  <si>
    <t>SPOUSE</t>
  </si>
  <si>
    <t>ELEM GRD</t>
  </si>
  <si>
    <t>DAUGHTER IN LAW</t>
  </si>
  <si>
    <t>COLLEGE GRD</t>
  </si>
  <si>
    <t>SIBLING</t>
  </si>
  <si>
    <t>CATERING/ SERVICE CREW</t>
  </si>
  <si>
    <t>DEEPWELL</t>
  </si>
  <si>
    <t>OPD BILL</t>
  </si>
  <si>
    <t xml:space="preserve">PATIENT SEEK MEDICAL ASSISTANCE FOR HIS SCHEUDLE OF ECG TODAY. HE IS HX HPN. PATIENT LIVING HIS FAMILY INCLUDING HIS DAUGHTER IN LAW. THEY ARE 4 IN THE HOUSEHOKLD. AND THE SOLE PROVIDER IS HIS SON WHO WORKS AS SERVICE CREW IN CATERING WHOSE INCOMNE IS MEAGER ENOUGH TO THIER DAY TO DAY NEEDS AND OTHER EXPENSES. CLASSIFIED AS C3. </t>
  </si>
  <si>
    <t>ECG</t>
  </si>
  <si>
    <t>MEDS SUPPLIES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</si>
</sst>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checked="Checked"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92788</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45435</v>
      </c>
      <c r="G5" s="146"/>
      <c r="H5" s="146"/>
      <c r="I5" s="146"/>
      <c r="J5" s="146"/>
      <c r="K5" s="146"/>
      <c r="L5" s="147" t="s">
        <v>5</v>
      </c>
      <c r="M5" s="147"/>
      <c r="N5" s="147"/>
      <c r="O5" s="147"/>
      <c r="P5" s="147"/>
      <c r="Q5" s="147"/>
      <c r="R5" s="105">
        <v>0.67152777777777795</v>
      </c>
    </row>
    <row r="6" spans="1:18" ht="15" customHeight="1">
      <c r="A6" s="148" t="s">
        <v>6</v>
      </c>
      <c r="B6" s="149"/>
      <c r="C6" s="149"/>
      <c r="D6" s="149"/>
      <c r="E6" s="149"/>
      <c r="F6" s="149"/>
      <c r="G6" s="150" t="s">
        <v>325</v>
      </c>
      <c r="H6" s="150"/>
      <c r="I6" s="150"/>
      <c r="J6" s="150"/>
      <c r="K6" s="150"/>
      <c r="L6" s="150"/>
      <c r="M6" s="151" t="s">
        <v>7</v>
      </c>
      <c r="N6" s="151"/>
      <c r="O6" s="151"/>
      <c r="P6" s="151"/>
      <c r="Q6" s="152" t="s">
        <v>326</v>
      </c>
      <c r="R6" s="153"/>
    </row>
    <row r="7" spans="1:18" ht="15" customHeight="1">
      <c r="A7" s="148" t="s">
        <v>8</v>
      </c>
      <c r="B7" s="149"/>
      <c r="C7" s="149"/>
      <c r="D7" s="154" t="s">
        <v>327</v>
      </c>
      <c r="E7" s="154"/>
      <c r="F7" s="154"/>
      <c r="G7" s="154"/>
      <c r="H7" s="154"/>
      <c r="I7" s="154"/>
      <c r="J7" s="154"/>
      <c r="K7" s="154"/>
      <c r="L7" s="154"/>
      <c r="M7" s="155" t="s">
        <v>9</v>
      </c>
      <c r="N7" s="155"/>
      <c r="O7" s="155"/>
      <c r="P7" s="155"/>
      <c r="Q7" s="156" t="s">
        <v>328</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325</v>
      </c>
      <c r="E10" s="166"/>
      <c r="F10" s="166"/>
      <c r="G10" s="166"/>
      <c r="H10" s="166"/>
      <c r="I10" s="166"/>
      <c r="J10" s="166"/>
      <c r="K10" s="166"/>
      <c r="L10" s="166"/>
      <c r="M10" s="166"/>
      <c r="N10" s="166"/>
      <c r="O10" s="166"/>
      <c r="P10" s="166"/>
      <c r="Q10" s="66"/>
      <c r="R10" s="106" t="s">
        <v>329</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23739</v>
      </c>
      <c r="B12" s="171"/>
      <c r="C12" s="171"/>
      <c r="D12" s="171"/>
      <c r="E12" s="67"/>
      <c r="F12" s="68"/>
      <c r="G12" s="172">
        <v>59</v>
      </c>
      <c r="H12" s="172"/>
      <c r="I12" s="172"/>
      <c r="J12" s="172"/>
      <c r="K12" s="68"/>
      <c r="L12" s="68"/>
      <c r="M12" s="173" t="s">
        <v>330</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LUBIGAN, JR. SIPOCOT, CAM.SUR</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LUBIGAN, JR. SIPOCOT, CAM.SUR</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331</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7" t="s">
        <v>34</v>
      </c>
      <c r="M21" s="327"/>
      <c r="N21" s="96"/>
      <c r="O21" s="265"/>
      <c r="P21" s="192" t="s">
        <v>35</v>
      </c>
      <c r="Q21" s="265"/>
      <c r="R21" s="266" t="s">
        <v>36</v>
      </c>
    </row>
    <row r="22" spans="1:28" ht="10.5" customHeight="1">
      <c r="A22" s="167" t="s">
        <v>37</v>
      </c>
      <c r="B22" s="169"/>
      <c r="C22" s="169"/>
      <c r="D22" s="169"/>
      <c r="E22" s="169"/>
      <c r="F22" s="188"/>
      <c r="G22" s="192"/>
      <c r="H22" s="192"/>
      <c r="I22" s="68"/>
      <c r="J22" s="192"/>
      <c r="K22" s="192"/>
      <c r="L22" s="327"/>
      <c r="M22" s="327"/>
      <c r="N22" s="97"/>
      <c r="O22" s="265"/>
      <c r="P22" s="192"/>
      <c r="Q22" s="265"/>
      <c r="R22" s="266"/>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t="s">
        <v>328</v>
      </c>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7" t="s">
        <v>333</v>
      </c>
      <c r="B31" s="198"/>
      <c r="C31" s="198"/>
      <c r="D31" s="198"/>
      <c r="E31" s="198"/>
      <c r="F31" s="198"/>
      <c r="G31" s="198"/>
      <c r="H31" s="199"/>
      <c r="I31" s="200" t="s">
        <v>143</v>
      </c>
      <c r="J31" s="201"/>
      <c r="K31" s="98" t="s">
        <v>143</v>
      </c>
      <c r="L31" s="98" t="s">
        <v>340</v>
      </c>
      <c r="M31" s="200" t="s">
        <v>339</v>
      </c>
      <c r="N31" s="202"/>
      <c r="O31" s="201"/>
      <c r="P31" s="336" t="s">
        <v>341</v>
      </c>
      <c r="Q31" s="337"/>
      <c r="R31" s="115">
        <v>2400</v>
      </c>
      <c r="S31" s="19"/>
      <c r="U31" s="114"/>
      <c r="V31" s="314"/>
      <c r="W31" s="315"/>
      <c r="X31" s="315"/>
      <c r="Y31" s="315"/>
      <c r="Z31" s="316"/>
      <c r="AA31" s="306"/>
      <c r="AB31" s="131"/>
    </row>
    <row r="32" spans="1:28" ht="15.75" customHeight="1">
      <c r="A32" s="197" t="s">
        <v>334</v>
      </c>
      <c r="B32" s="198"/>
      <c r="C32" s="198"/>
      <c r="D32" s="198"/>
      <c r="E32" s="198"/>
      <c r="F32" s="198"/>
      <c r="G32" s="198"/>
      <c r="H32" s="199"/>
      <c r="I32" s="200" t="s">
        <v>144</v>
      </c>
      <c r="J32" s="201"/>
      <c r="K32" s="98" t="s">
        <v>143</v>
      </c>
      <c r="L32" s="98" t="s">
        <v>338</v>
      </c>
      <c r="M32" s="200" t="s">
        <v>339</v>
      </c>
      <c r="N32" s="202"/>
      <c r="O32" s="201"/>
      <c r="P32" s="200" t="s">
        <v>328</v>
      </c>
      <c r="Q32" s="201"/>
      <c r="R32" s="115" t="s">
        <v>328</v>
      </c>
      <c r="S32" s="19"/>
      <c r="U32" s="114"/>
      <c r="V32" s="317"/>
      <c r="W32" s="318"/>
      <c r="X32" s="318"/>
      <c r="Y32" s="318"/>
      <c r="Z32" s="319"/>
      <c r="AA32" s="307"/>
      <c r="AB32" s="131"/>
    </row>
    <row r="33" spans="1:28" ht="15.75" customHeight="1">
      <c r="A33" s="197" t="s">
        <v>335</v>
      </c>
      <c r="B33" s="198"/>
      <c r="C33" s="198"/>
      <c r="D33" s="198"/>
      <c r="E33" s="198"/>
      <c r="F33" s="198"/>
      <c r="G33" s="198"/>
      <c r="H33" s="199"/>
      <c r="I33" s="200" t="s">
        <v>144</v>
      </c>
      <c r="J33" s="201"/>
      <c r="K33" s="98" t="s">
        <v>143</v>
      </c>
      <c r="L33" s="98" t="s">
        <v>336</v>
      </c>
      <c r="M33" s="200" t="s">
        <v>337</v>
      </c>
      <c r="N33" s="202"/>
      <c r="O33" s="201"/>
      <c r="P33" s="200" t="s">
        <v>328</v>
      </c>
      <c r="Q33" s="201"/>
      <c r="R33" s="115" t="s">
        <v>328</v>
      </c>
      <c r="S33" s="138"/>
      <c r="U33" s="114"/>
      <c r="V33" s="282" t="s">
        <v>53</v>
      </c>
      <c r="W33" s="287" t="s">
        <v>54</v>
      </c>
      <c r="X33" s="292" t="s">
        <v>55</v>
      </c>
      <c r="Y33" s="297" t="s">
        <v>56</v>
      </c>
      <c r="Z33" s="300" t="s">
        <v>57</v>
      </c>
      <c r="AA33" s="308" t="str">
        <f>IF(AND(S49&gt;=4298,S49&lt;=5253),"C1",IF(AND(S49&gt;=3344,S49&lt;=4297),"C2",IF(AND(S49&lt;=3343),"C3",IF(AND(S49&gt;=5254,S49&lt;=1000000),"B",""))))</f>
        <v>C3</v>
      </c>
      <c r="AB33" s="131"/>
    </row>
    <row r="34" spans="1:28" ht="15.75" customHeight="1">
      <c r="A34" s="197"/>
      <c r="B34" s="198"/>
      <c r="C34" s="198"/>
      <c r="D34" s="198"/>
      <c r="E34" s="198"/>
      <c r="F34" s="198"/>
      <c r="G34" s="198"/>
      <c r="H34" s="199"/>
      <c r="I34" s="200"/>
      <c r="J34" s="201"/>
      <c r="K34" s="98"/>
      <c r="L34" s="98"/>
      <c r="M34" s="200"/>
      <c r="N34" s="202"/>
      <c r="O34" s="201"/>
      <c r="P34" s="200"/>
      <c r="Q34" s="201"/>
      <c r="R34" s="115"/>
      <c r="S34" s="139"/>
      <c r="U34" s="114"/>
      <c r="V34" s="283"/>
      <c r="W34" s="288"/>
      <c r="X34" s="293"/>
      <c r="Y34" s="298"/>
      <c r="Z34" s="301"/>
      <c r="AA34" s="309"/>
      <c r="AB34" s="131"/>
    </row>
    <row r="35" spans="1:28" ht="15.75" customHeight="1">
      <c r="A35" s="197"/>
      <c r="B35" s="198"/>
      <c r="C35" s="198"/>
      <c r="D35" s="198"/>
      <c r="E35" s="198"/>
      <c r="F35" s="198"/>
      <c r="G35" s="198"/>
      <c r="H35" s="199"/>
      <c r="I35" s="200"/>
      <c r="J35" s="201"/>
      <c r="K35" s="98"/>
      <c r="L35" s="98"/>
      <c r="M35" s="200"/>
      <c r="N35" s="202"/>
      <c r="O35" s="201"/>
      <c r="P35" s="200"/>
      <c r="Q35" s="201"/>
      <c r="R35" s="115"/>
      <c r="U35" s="114"/>
      <c r="V35" s="284"/>
      <c r="W35" s="289"/>
      <c r="X35" s="294"/>
      <c r="Y35" s="299"/>
      <c r="Z35" s="302"/>
      <c r="AA35" s="309"/>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5" t="s">
        <v>58</v>
      </c>
      <c r="W36" s="290" t="s">
        <v>59</v>
      </c>
      <c r="X36" s="295" t="s">
        <v>60</v>
      </c>
      <c r="Y36" s="295" t="s">
        <v>61</v>
      </c>
      <c r="Z36" s="303" t="s">
        <v>62</v>
      </c>
      <c r="AA36" s="309"/>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5"/>
      <c r="W37" s="290"/>
      <c r="X37" s="295"/>
      <c r="Y37" s="295"/>
      <c r="Z37" s="303"/>
      <c r="AA37" s="309"/>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6"/>
      <c r="W38" s="291"/>
      <c r="X38" s="296"/>
      <c r="Y38" s="296"/>
      <c r="Z38" s="304"/>
      <c r="AA38" s="309"/>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10"/>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328</v>
      </c>
      <c r="B45" s="209"/>
      <c r="C45" s="209"/>
      <c r="D45" s="209"/>
      <c r="E45" s="209"/>
      <c r="F45" s="209"/>
      <c r="G45" s="209"/>
      <c r="H45" s="81"/>
      <c r="I45" s="210"/>
      <c r="J45" s="210"/>
      <c r="K45" s="210"/>
      <c r="L45" s="210"/>
      <c r="M45" s="80"/>
      <c r="N45" s="80"/>
      <c r="O45" s="80"/>
      <c r="P45" s="211">
        <f>(I44/2)+SUM(I45:L46)+SUM(R31:R42)+P24</f>
        <v>2400</v>
      </c>
      <c r="Q45" s="211"/>
      <c r="R45" s="212"/>
    </row>
    <row r="46" spans="1:28">
      <c r="A46" s="208"/>
      <c r="B46" s="209"/>
      <c r="C46" s="209"/>
      <c r="D46" s="209"/>
      <c r="E46" s="209"/>
      <c r="F46" s="209"/>
      <c r="G46" s="209"/>
      <c r="H46" s="81"/>
      <c r="I46" s="210"/>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2580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600</v>
      </c>
      <c r="T49" s="59" t="s">
        <v>72</v>
      </c>
    </row>
    <row r="50" spans="1:21" s="59" customFormat="1" ht="14.1" customHeight="1">
      <c r="A50" s="85"/>
      <c r="B50" s="141" t="s">
        <v>73</v>
      </c>
      <c r="C50" s="141"/>
      <c r="D50" s="216"/>
      <c r="E50" s="216"/>
      <c r="F50" s="16"/>
      <c r="G50" s="68"/>
      <c r="H50" s="141" t="s">
        <v>74</v>
      </c>
      <c r="I50" s="141"/>
      <c r="J50" s="141"/>
      <c r="K50" s="102">
        <v>600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c r="R51" s="219"/>
      <c r="S51" s="59">
        <f>COUNTA(A31:H42,D10)</f>
        <v>4</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1500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v>480</v>
      </c>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t="s">
        <v>342</v>
      </c>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229" t="s">
        <v>332</v>
      </c>
      <c r="G63" s="229"/>
      <c r="H63" s="229"/>
      <c r="I63" s="229"/>
      <c r="J63" s="16"/>
      <c r="K63" s="230" t="s">
        <v>100</v>
      </c>
      <c r="L63" s="230"/>
      <c r="M63" s="230"/>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1"/>
      <c r="O64" s="231"/>
      <c r="P64" s="231"/>
      <c r="Q64" s="128"/>
      <c r="R64" s="129"/>
    </row>
    <row r="65" spans="1:19" s="59" customFormat="1" ht="12.75" customHeight="1">
      <c r="A65" s="85"/>
      <c r="B65" s="224" t="s">
        <v>103</v>
      </c>
      <c r="C65" s="224"/>
      <c r="D65" s="224"/>
      <c r="E65" s="224"/>
      <c r="F65" s="231"/>
      <c r="G65" s="231"/>
      <c r="H65" s="231"/>
      <c r="I65" s="231"/>
      <c r="J65" s="16"/>
      <c r="K65" s="224" t="s">
        <v>104</v>
      </c>
      <c r="L65" s="224"/>
      <c r="M65" s="224"/>
      <c r="N65" s="231" t="s">
        <v>343</v>
      </c>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09" t="str">
        <f>G6</f>
        <v>LLONA, LEONILO OAS</v>
      </c>
      <c r="D68" s="209"/>
      <c r="E68" s="209"/>
      <c r="F68" s="209"/>
      <c r="G68" s="209"/>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9" t="s">
        <v>344</v>
      </c>
      <c r="B74" s="270"/>
      <c r="C74" s="270"/>
      <c r="D74" s="270"/>
      <c r="E74" s="270"/>
      <c r="F74" s="270"/>
      <c r="G74" s="270"/>
      <c r="H74" s="270"/>
      <c r="I74" s="270"/>
      <c r="J74" s="270"/>
      <c r="K74" s="270"/>
      <c r="L74" s="270"/>
      <c r="M74" s="270"/>
      <c r="N74" s="270"/>
      <c r="O74" s="270"/>
      <c r="P74" s="270"/>
      <c r="Q74" s="270"/>
      <c r="R74" s="271"/>
      <c r="S74" s="279" t="str">
        <f>AA33</f>
        <v>C3</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200</v>
      </c>
      <c r="J80" s="247"/>
      <c r="K80" s="247"/>
      <c r="L80" s="247"/>
      <c r="M80" s="246" t="s">
        <v>345</v>
      </c>
      <c r="N80" s="246"/>
      <c r="O80" s="246"/>
      <c r="P80" s="248" t="s">
        <v>117</v>
      </c>
      <c r="Q80" s="248"/>
      <c r="R80" s="249"/>
    </row>
    <row r="81" spans="1:18" ht="15.75" customHeight="1">
      <c r="A81" s="135">
        <v>2</v>
      </c>
      <c r="B81" s="246" t="s">
        <v>116</v>
      </c>
      <c r="C81" s="246"/>
      <c r="D81" s="246"/>
      <c r="E81" s="246"/>
      <c r="F81" s="246"/>
      <c r="G81" s="246"/>
      <c r="H81" s="246"/>
      <c r="I81" s="250">
        <v>20</v>
      </c>
      <c r="J81" s="250"/>
      <c r="K81" s="250"/>
      <c r="L81" s="250"/>
      <c r="M81" s="251" t="s">
        <v>346</v>
      </c>
      <c r="N81" s="251"/>
      <c r="O81" s="251"/>
      <c r="P81" s="252" t="s">
        <v>117</v>
      </c>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322</v>
      </c>
      <c r="E87" s="255"/>
      <c r="F87" s="255"/>
      <c r="G87" s="255"/>
      <c r="H87" s="255"/>
      <c r="I87" s="255"/>
      <c r="J87" s="255"/>
      <c r="K87" s="276"/>
      <c r="L87" s="276"/>
      <c r="M87" s="276"/>
      <c r="N87" s="256" t="s">
        <v>323</v>
      </c>
      <c r="O87" s="257"/>
      <c r="P87" s="257"/>
      <c r="Q87" s="257"/>
      <c r="R87" s="258"/>
    </row>
    <row r="88" spans="1:18" ht="12" customHeight="1">
      <c r="A88" s="277"/>
      <c r="B88" s="278"/>
      <c r="C88" s="278"/>
      <c r="D88" s="259" t="s">
        <v>321</v>
      </c>
      <c r="E88" s="259"/>
      <c r="F88" s="259"/>
      <c r="G88" s="259"/>
      <c r="H88" s="259"/>
      <c r="I88" s="259"/>
      <c r="J88" s="259"/>
      <c r="K88" s="278"/>
      <c r="L88" s="278"/>
      <c r="M88" s="278"/>
      <c r="N88" s="260" t="s">
        <v>324</v>
      </c>
      <c r="O88" s="261"/>
      <c r="P88" s="261"/>
      <c r="Q88" s="261"/>
      <c r="R88" s="262"/>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120</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121</v>
      </c>
      <c r="B2" s="343"/>
      <c r="C2" s="343"/>
      <c r="D2" s="344"/>
      <c r="E2" s="345" t="s">
        <v>122</v>
      </c>
      <c r="F2" s="343"/>
      <c r="G2" s="343"/>
      <c r="H2" s="343"/>
      <c r="I2" s="343"/>
      <c r="J2" s="343"/>
      <c r="K2" s="343"/>
      <c r="L2" s="343"/>
      <c r="M2" s="343"/>
      <c r="N2" s="343"/>
      <c r="O2" s="343"/>
      <c r="P2" s="343"/>
      <c r="Q2" s="343"/>
      <c r="R2" s="343"/>
      <c r="S2" s="343"/>
      <c r="T2" s="343"/>
      <c r="U2" s="343"/>
      <c r="V2" s="343"/>
      <c r="W2" s="343"/>
      <c r="X2" s="343"/>
      <c r="Y2" s="343"/>
      <c r="Z2" s="343"/>
      <c r="AA2" s="343"/>
      <c r="AB2" s="382" t="s">
        <v>123</v>
      </c>
      <c r="AC2" s="383"/>
      <c r="AD2" s="383"/>
      <c r="AE2" s="384"/>
      <c r="AF2" s="382" t="s">
        <v>124</v>
      </c>
      <c r="AG2" s="383"/>
      <c r="AH2" s="383"/>
      <c r="AI2" s="384"/>
      <c r="AJ2" s="346" t="s">
        <v>125</v>
      </c>
      <c r="AK2" s="346"/>
      <c r="AL2" s="346"/>
      <c r="AM2" s="346"/>
      <c r="AN2" s="346"/>
      <c r="AO2" s="346"/>
      <c r="AP2" s="346"/>
      <c r="AQ2" s="346"/>
      <c r="AR2" s="347"/>
      <c r="AS2" s="345" t="s">
        <v>126</v>
      </c>
      <c r="AT2" s="343"/>
      <c r="AU2" s="343"/>
      <c r="AV2" s="343"/>
      <c r="AW2" s="343"/>
      <c r="AX2" s="343"/>
      <c r="AY2" s="343"/>
      <c r="AZ2" s="343"/>
      <c r="BA2" s="343"/>
      <c r="BB2" s="348"/>
    </row>
    <row r="3" spans="1:54" ht="22.5" customHeight="1">
      <c r="A3" s="370">
        <f>'UNIFIED INTAKE'!F5</f>
        <v>45435</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92788</v>
      </c>
      <c r="AK3" s="376"/>
      <c r="AL3" s="376"/>
      <c r="AM3" s="376"/>
      <c r="AN3" s="376"/>
      <c r="AO3" s="376"/>
      <c r="AP3" s="376"/>
      <c r="AQ3" s="376"/>
      <c r="AR3" s="377"/>
      <c r="AS3" s="379" t="s">
        <v>127</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128</v>
      </c>
      <c r="B5" s="356"/>
      <c r="C5" s="356"/>
      <c r="D5" s="356"/>
      <c r="E5" s="356"/>
      <c r="F5" s="356"/>
      <c r="G5" s="356"/>
      <c r="H5" s="356"/>
      <c r="I5" s="357"/>
      <c r="J5" s="355" t="s">
        <v>129</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130</v>
      </c>
      <c r="AQ5" s="356"/>
      <c r="AR5" s="356"/>
      <c r="AS5" s="356"/>
      <c r="AT5" s="356"/>
      <c r="AU5" s="356"/>
      <c r="AV5" s="356"/>
      <c r="AW5" s="356"/>
      <c r="AX5" s="356"/>
      <c r="AY5" s="356"/>
      <c r="AZ5" s="356"/>
      <c r="BA5" s="356"/>
      <c r="BB5" s="357"/>
    </row>
    <row r="6" spans="1:54" ht="15.75" customHeight="1">
      <c r="A6" s="358" t="s">
        <v>131</v>
      </c>
      <c r="B6" s="359"/>
      <c r="C6" s="359"/>
      <c r="D6" s="359"/>
      <c r="E6" s="359"/>
      <c r="F6" s="359"/>
      <c r="G6" s="359"/>
      <c r="H6" s="359"/>
      <c r="I6" s="360"/>
      <c r="J6" s="358" t="s">
        <v>132</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133</v>
      </c>
      <c r="AQ6" s="362"/>
      <c r="AR6" s="362"/>
      <c r="AS6" s="362"/>
      <c r="AT6" s="362"/>
      <c r="AU6" s="362"/>
      <c r="AV6" s="362"/>
      <c r="AW6" s="362"/>
      <c r="AX6" s="362"/>
      <c r="AY6" s="362"/>
      <c r="AZ6" s="362"/>
      <c r="BA6" s="362"/>
      <c r="BB6" s="363"/>
    </row>
    <row r="7" spans="1:54" ht="10.5" customHeight="1">
      <c r="A7" s="355" t="s">
        <v>134</v>
      </c>
      <c r="B7" s="356"/>
      <c r="C7" s="356"/>
      <c r="D7" s="356"/>
      <c r="E7" s="356"/>
      <c r="F7" s="356"/>
      <c r="G7" s="356"/>
      <c r="H7" s="356"/>
      <c r="I7" s="357"/>
      <c r="J7" s="355" t="s">
        <v>135</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130</v>
      </c>
      <c r="AQ7" s="356"/>
      <c r="AR7" s="356"/>
      <c r="AS7" s="356"/>
      <c r="AT7" s="356"/>
      <c r="AU7" s="356"/>
      <c r="AV7" s="356"/>
      <c r="AW7" s="356"/>
      <c r="AX7" s="356"/>
      <c r="AY7" s="356"/>
      <c r="AZ7" s="356"/>
      <c r="BA7" s="356"/>
      <c r="BB7" s="357"/>
    </row>
    <row r="8" spans="1:54" ht="13.5" customHeight="1">
      <c r="A8" s="364" t="str">
        <f>IF('UNIFIED INTAKE'!G6=0,"",'UNIFIED INTAKE'!G6)</f>
        <v>LLONA, LEONILO OAS</v>
      </c>
      <c r="B8" s="365"/>
      <c r="C8" s="365"/>
      <c r="D8" s="365"/>
      <c r="E8" s="365"/>
      <c r="F8" s="365"/>
      <c r="G8" s="365"/>
      <c r="H8" s="365"/>
      <c r="I8" s="366"/>
      <c r="J8" s="364" t="str">
        <f>IF('UNIFIED INTAKE'!Q6=0,"",'UNIFIED INTAKE'!Q6)</f>
        <v>PATIENT</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t="str">
        <f>'UNIFIED INTAKE'!Q7</f>
        <v>NONE</v>
      </c>
      <c r="AQ8" s="368"/>
      <c r="AR8" s="368"/>
      <c r="AS8" s="368"/>
      <c r="AT8" s="368"/>
      <c r="AU8" s="368"/>
      <c r="AV8" s="368"/>
      <c r="AW8" s="368"/>
      <c r="AX8" s="368"/>
      <c r="AY8" s="368"/>
      <c r="AZ8" s="368"/>
      <c r="BA8" s="368"/>
      <c r="BB8" s="369"/>
    </row>
    <row r="9" spans="1:54" ht="11.25" customHeight="1">
      <c r="A9" s="556" t="s">
        <v>136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137</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138</v>
      </c>
      <c r="AI11" s="350"/>
      <c r="AJ11" s="351"/>
      <c r="AK11" s="388" t="s">
        <v>44</v>
      </c>
      <c r="AL11" s="389"/>
      <c r="AM11" s="390"/>
      <c r="AN11" s="391" t="s">
        <v>139</v>
      </c>
      <c r="AO11" s="392"/>
      <c r="AP11" s="392"/>
      <c r="AQ11" s="392"/>
      <c r="AR11" s="392"/>
      <c r="AS11" s="393"/>
      <c r="AT11" s="393"/>
      <c r="AU11" s="393"/>
      <c r="AV11" s="393"/>
      <c r="AW11" s="393"/>
      <c r="AX11" s="393"/>
      <c r="AY11" s="393"/>
      <c r="AZ11" s="393"/>
      <c r="BA11" s="393"/>
      <c r="BB11" s="394"/>
    </row>
    <row r="12" spans="1:54" ht="11.25" customHeight="1">
      <c r="A12" s="349" t="s">
        <v>140</v>
      </c>
      <c r="B12" s="350"/>
      <c r="C12" s="350"/>
      <c r="D12" s="350"/>
      <c r="E12" s="351"/>
      <c r="F12" s="395" t="s">
        <v>141</v>
      </c>
      <c r="G12" s="395"/>
      <c r="H12" s="395"/>
      <c r="I12" s="395"/>
      <c r="J12" s="395"/>
      <c r="K12" s="395"/>
      <c r="L12" s="395"/>
      <c r="M12" s="395"/>
      <c r="N12" s="395"/>
      <c r="O12" s="395"/>
      <c r="P12" s="395"/>
      <c r="Q12" s="395"/>
      <c r="R12" s="395"/>
      <c r="S12" s="395"/>
      <c r="T12" s="395"/>
      <c r="U12" s="396"/>
      <c r="V12" s="397" t="s">
        <v>142</v>
      </c>
      <c r="W12" s="398"/>
      <c r="X12" s="398"/>
      <c r="Y12" s="398"/>
      <c r="Z12" s="398"/>
      <c r="AA12" s="398"/>
      <c r="AB12" s="398"/>
      <c r="AC12" s="398"/>
      <c r="AD12" s="398"/>
      <c r="AE12" s="398"/>
      <c r="AF12" s="398"/>
      <c r="AG12" s="399"/>
      <c r="AH12" s="412">
        <f>'UNIFIED INTAKE'!G12</f>
        <v>59</v>
      </c>
      <c r="AI12" s="376"/>
      <c r="AJ12" s="377"/>
      <c r="AK12" s="378" t="str">
        <f>IF('UNIFIED INTAKE'!R10=0,"",'UNIFIED INTAKE'!R10)</f>
        <v>MALE</v>
      </c>
      <c r="AL12" s="376"/>
      <c r="AM12" s="376"/>
      <c r="AN12" s="484" t="s">
        <v>143</v>
      </c>
      <c r="AO12" s="425"/>
      <c r="AP12" s="425"/>
      <c r="AQ12" s="425"/>
      <c r="AR12" s="426"/>
      <c r="AS12" s="392" t="s">
        <v>144</v>
      </c>
      <c r="AT12" s="392"/>
      <c r="AU12" s="392"/>
      <c r="AV12" s="392"/>
      <c r="AW12" s="485"/>
      <c r="AX12" s="486" t="s">
        <v>145</v>
      </c>
      <c r="AY12" s="392"/>
      <c r="AZ12" s="392"/>
      <c r="BA12" s="392"/>
      <c r="BB12" s="460"/>
    </row>
    <row r="13" spans="1:54" ht="15" customHeight="1">
      <c r="A13" s="400" t="str">
        <f>IF('UNIFIED INTAKE'!D10=0,"",'UNIFIED INTAKE'!D10)</f>
        <v>LLONA, LEONILO OAS</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146</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147</v>
      </c>
      <c r="AU14" s="389"/>
      <c r="AV14" s="389"/>
      <c r="AW14" s="389"/>
      <c r="AX14" s="389"/>
      <c r="AY14" s="389"/>
      <c r="AZ14" s="389"/>
      <c r="BA14" s="389"/>
      <c r="BB14" s="390"/>
    </row>
    <row r="15" spans="1:54" ht="15" customHeight="1">
      <c r="A15" s="404">
        <f>'UNIFIED INTAKE'!A12:D12</f>
        <v>23739</v>
      </c>
      <c r="B15" s="405"/>
      <c r="C15" s="406"/>
      <c r="D15" s="400" t="str">
        <f>IF('UNIFIED INTAKE'!M12=0,"",'UNIFIED INTAKE'!M12)</f>
        <v>STA. ELENA, CAM.NORTE</v>
      </c>
      <c r="E15" s="401"/>
      <c r="F15" s="401"/>
      <c r="G15" s="401"/>
      <c r="H15" s="401"/>
      <c r="I15" s="401"/>
      <c r="J15" s="401"/>
      <c r="K15" s="401"/>
      <c r="L15" s="401"/>
      <c r="M15" s="401"/>
      <c r="N15" s="407"/>
      <c r="O15" s="352"/>
      <c r="P15" s="353"/>
      <c r="Q15" s="408" t="s">
        <v>24</v>
      </c>
      <c r="R15" s="408"/>
      <c r="S15" s="408"/>
      <c r="T15" s="44"/>
      <c r="U15" s="409" t="s">
        <v>148</v>
      </c>
      <c r="V15" s="409"/>
      <c r="W15" s="409"/>
      <c r="X15" s="409"/>
      <c r="Y15" s="409"/>
      <c r="Z15" s="409"/>
      <c r="AA15" s="410"/>
      <c r="AB15" s="410"/>
      <c r="AC15" s="409" t="s">
        <v>25</v>
      </c>
      <c r="AD15" s="409"/>
      <c r="AE15" s="409"/>
      <c r="AF15" s="44"/>
      <c r="AG15" s="48" t="s">
        <v>149</v>
      </c>
      <c r="AH15" s="48"/>
      <c r="AI15" s="44"/>
      <c r="AJ15" s="48"/>
      <c r="AK15" s="44"/>
      <c r="AL15" s="44"/>
      <c r="AM15" s="410"/>
      <c r="AN15" s="410"/>
      <c r="AO15" s="409" t="s">
        <v>150</v>
      </c>
      <c r="AP15" s="409"/>
      <c r="AQ15" s="409"/>
      <c r="AR15" s="409"/>
      <c r="AS15" s="411"/>
      <c r="AT15" s="388" t="str">
        <f>IF('UNIFIED INTAKE'!D19="","",'UNIFIED INTAKE'!D19)</f>
        <v>MORMONS</v>
      </c>
      <c r="AU15" s="389"/>
      <c r="AV15" s="389"/>
      <c r="AW15" s="389"/>
      <c r="AX15" s="389"/>
      <c r="AY15" s="389"/>
      <c r="AZ15" s="389"/>
      <c r="BA15" s="389"/>
      <c r="BB15" s="390"/>
    </row>
    <row r="16" spans="1:54" ht="11.25" customHeight="1">
      <c r="A16" s="413" t="s">
        <v>151</v>
      </c>
      <c r="B16" s="414"/>
      <c r="C16" s="414"/>
      <c r="D16" s="414"/>
      <c r="E16" s="414"/>
      <c r="F16" s="414"/>
      <c r="G16" s="414"/>
      <c r="H16" s="414"/>
      <c r="I16" s="414"/>
      <c r="J16" s="414"/>
      <c r="K16" s="414"/>
      <c r="L16" s="414"/>
      <c r="M16" s="415"/>
      <c r="N16" s="416" t="s">
        <v>152</v>
      </c>
      <c r="O16" s="417"/>
      <c r="P16" s="417"/>
      <c r="Q16" s="417"/>
      <c r="R16" s="417"/>
      <c r="S16" s="417"/>
      <c r="T16" s="417"/>
      <c r="U16" s="417"/>
      <c r="V16" s="417"/>
      <c r="W16" s="417"/>
      <c r="X16" s="417"/>
      <c r="Y16" s="417"/>
      <c r="Z16" s="417"/>
      <c r="AA16" s="417"/>
      <c r="AB16" s="417"/>
      <c r="AC16" s="417"/>
      <c r="AD16" s="417"/>
      <c r="AE16" s="417"/>
      <c r="AF16" s="349" t="s">
        <v>153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LUBIGAN, JR. SIPOCOT, CAM.SUR</v>
      </c>
      <c r="B17" s="565"/>
      <c r="C17" s="565"/>
      <c r="D17" s="565"/>
      <c r="E17" s="565"/>
      <c r="F17" s="565"/>
      <c r="G17" s="565"/>
      <c r="H17" s="565"/>
      <c r="I17" s="565"/>
      <c r="J17" s="565"/>
      <c r="K17" s="565"/>
      <c r="L17" s="565"/>
      <c r="M17" s="566"/>
      <c r="N17" s="564" t="str">
        <f>IF('UNIFIED INTAKE'!E16=0,"",'UNIFIED INTAKE'!E16)</f>
        <v>LUBIGAN, JR. SIPOCOT, CAM.SUR</v>
      </c>
      <c r="O17" s="565"/>
      <c r="P17" s="565"/>
      <c r="Q17" s="565"/>
      <c r="R17" s="565"/>
      <c r="S17" s="565"/>
      <c r="T17" s="565"/>
      <c r="U17" s="565"/>
      <c r="V17" s="565"/>
      <c r="W17" s="565"/>
      <c r="X17" s="565"/>
      <c r="Y17" s="565"/>
      <c r="Z17" s="565"/>
      <c r="AA17" s="565"/>
      <c r="AB17" s="565"/>
      <c r="AC17" s="565"/>
      <c r="AD17" s="565"/>
      <c r="AE17" s="566"/>
      <c r="AF17" s="418" t="s">
        <v>154</v>
      </c>
      <c r="AG17" s="418"/>
      <c r="AH17" s="418"/>
      <c r="AI17" s="418" t="s">
        <v>155</v>
      </c>
      <c r="AJ17" s="418"/>
      <c r="AK17" s="418"/>
      <c r="AL17" s="418"/>
      <c r="AM17" s="419" t="s">
        <v>156</v>
      </c>
      <c r="AN17" s="419"/>
      <c r="AO17" s="419"/>
      <c r="AP17" s="419"/>
      <c r="AQ17" s="37"/>
      <c r="AR17" s="418" t="s">
        <v>157</v>
      </c>
      <c r="AS17" s="418"/>
      <c r="AT17" s="418"/>
      <c r="AU17" s="419" t="s">
        <v>158</v>
      </c>
      <c r="AV17" s="419"/>
      <c r="AW17" s="419"/>
      <c r="AX17" s="419"/>
      <c r="AY17" s="419" t="s">
        <v>159</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160</v>
      </c>
      <c r="B19" s="418"/>
      <c r="C19" s="422" t="s">
        <v>47</v>
      </c>
      <c r="D19" s="422"/>
      <c r="E19" s="422"/>
      <c r="F19" s="422"/>
      <c r="G19" s="422"/>
      <c r="H19" s="388" t="s">
        <v>161</v>
      </c>
      <c r="I19" s="389"/>
      <c r="J19" s="389"/>
      <c r="K19" s="389"/>
      <c r="L19" s="389"/>
      <c r="M19" s="389"/>
      <c r="N19" s="389"/>
      <c r="O19" s="389"/>
      <c r="P19" s="389"/>
      <c r="Q19" s="389"/>
      <c r="R19" s="389"/>
      <c r="S19" s="389"/>
      <c r="T19" s="389"/>
      <c r="U19" s="390"/>
      <c r="V19" s="422" t="s">
        <v>162</v>
      </c>
      <c r="W19" s="422"/>
      <c r="X19" s="422"/>
      <c r="Y19" s="422"/>
      <c r="Z19" s="422"/>
      <c r="AA19" s="422"/>
      <c r="AB19" s="422"/>
      <c r="AC19" s="388" t="s">
        <v>163</v>
      </c>
      <c r="AD19" s="389"/>
      <c r="AE19" s="389"/>
      <c r="AF19" s="389"/>
      <c r="AG19" s="389"/>
      <c r="AH19" s="389"/>
      <c r="AI19" s="389"/>
      <c r="AJ19" s="389"/>
      <c r="AK19" s="389"/>
      <c r="AL19" s="389"/>
      <c r="AM19" s="389"/>
      <c r="AN19" s="389"/>
      <c r="AO19" s="423"/>
      <c r="AP19" s="424" t="s">
        <v>164</v>
      </c>
      <c r="AQ19" s="425"/>
      <c r="AR19" s="425"/>
      <c r="AS19" s="425"/>
      <c r="AT19" s="425"/>
      <c r="AU19" s="425"/>
      <c r="AV19" s="425"/>
      <c r="AW19" s="425"/>
      <c r="AX19" s="425"/>
      <c r="AY19" s="425"/>
      <c r="AZ19" s="425"/>
      <c r="BA19" s="425"/>
      <c r="BB19" s="426"/>
    </row>
    <row r="20" spans="1:84">
      <c r="A20" s="427"/>
      <c r="B20" s="427"/>
      <c r="C20" s="427" t="str">
        <f>IF('UNIFIED INTAKE'!D24=0,"",'UNIFIED INTAKE'!D24)</f>
        <v>NONE</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165</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166</v>
      </c>
      <c r="B22" s="426"/>
      <c r="C22" s="484" t="s">
        <v>167</v>
      </c>
      <c r="D22" s="425"/>
      <c r="E22" s="426"/>
      <c r="F22" s="484" t="s">
        <v>168</v>
      </c>
      <c r="G22" s="425"/>
      <c r="H22" s="425"/>
      <c r="I22" s="425"/>
      <c r="J22" s="426"/>
      <c r="K22" s="484" t="s">
        <v>169</v>
      </c>
      <c r="L22" s="425"/>
      <c r="M22" s="425"/>
      <c r="N22" s="425"/>
      <c r="O22" s="425"/>
      <c r="P22" s="425"/>
      <c r="Q22" s="426"/>
      <c r="R22" s="484" t="s">
        <v>170</v>
      </c>
      <c r="S22" s="425"/>
      <c r="T22" s="425"/>
      <c r="U22" s="426"/>
      <c r="V22" s="586" t="s">
        <v>171</v>
      </c>
      <c r="W22" s="587"/>
      <c r="X22" s="587"/>
      <c r="Y22" s="587"/>
      <c r="Z22" s="587"/>
      <c r="AA22" s="588"/>
      <c r="AB22" s="586" t="s">
        <v>172</v>
      </c>
      <c r="AC22" s="587"/>
      <c r="AD22" s="587"/>
      <c r="AE22" s="587"/>
      <c r="AF22" s="588"/>
      <c r="AG22" s="586" t="s">
        <v>173</v>
      </c>
      <c r="AH22" s="587"/>
      <c r="AI22" s="587"/>
      <c r="AJ22" s="587"/>
      <c r="AK22" s="587"/>
      <c r="AL22" s="588"/>
      <c r="AM22" s="586" t="s">
        <v>174</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175</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176</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177</v>
      </c>
      <c r="B25" s="444"/>
      <c r="C25" s="444"/>
      <c r="D25" s="444"/>
      <c r="E25" s="444"/>
      <c r="F25" s="444"/>
      <c r="G25" s="444"/>
      <c r="H25" s="444"/>
      <c r="I25" s="444"/>
      <c r="J25" s="445"/>
      <c r="K25" s="446" t="s">
        <v>178</v>
      </c>
      <c r="L25" s="444"/>
      <c r="M25" s="444"/>
      <c r="N25" s="445"/>
      <c r="O25" s="446" t="s">
        <v>179</v>
      </c>
      <c r="P25" s="444"/>
      <c r="Q25" s="444"/>
      <c r="R25" s="444"/>
      <c r="S25" s="445"/>
      <c r="T25" s="446" t="s">
        <v>180</v>
      </c>
      <c r="U25" s="444"/>
      <c r="V25" s="444"/>
      <c r="W25" s="444"/>
      <c r="X25" s="444"/>
      <c r="Y25" s="444"/>
      <c r="Z25" s="444"/>
      <c r="AA25" s="445"/>
      <c r="AB25" s="446" t="s">
        <v>181</v>
      </c>
      <c r="AC25" s="444"/>
      <c r="AD25" s="444"/>
      <c r="AE25" s="444"/>
      <c r="AF25" s="444"/>
      <c r="AG25" s="444"/>
      <c r="AH25" s="444"/>
      <c r="AI25" s="445"/>
      <c r="AJ25" s="446" t="s">
        <v>182</v>
      </c>
      <c r="AK25" s="444"/>
      <c r="AL25" s="444"/>
      <c r="AM25" s="444"/>
      <c r="AN25" s="444"/>
      <c r="AO25" s="444"/>
      <c r="AP25" s="444"/>
      <c r="AQ25" s="445"/>
      <c r="AR25" s="446" t="s">
        <v>183</v>
      </c>
      <c r="AS25" s="444"/>
      <c r="AT25" s="444"/>
      <c r="AU25" s="444"/>
      <c r="AV25" s="444"/>
      <c r="AW25" s="444"/>
      <c r="AX25" s="444"/>
      <c r="AY25" s="444"/>
      <c r="AZ25" s="444"/>
      <c r="BA25" s="444"/>
      <c r="BB25" s="447"/>
    </row>
    <row r="26" spans="1:84">
      <c r="A26" s="448" t="str">
        <f>IF('UNIFIED INTAKE'!A31=0,"",'UNIFIED INTAKE'!A31)</f>
        <v>LEMUEL LLONA</v>
      </c>
      <c r="B26" s="449"/>
      <c r="C26" s="449"/>
      <c r="D26" s="449"/>
      <c r="E26" s="449"/>
      <c r="F26" s="449"/>
      <c r="G26" s="449"/>
      <c r="H26" s="449"/>
      <c r="I26" s="449"/>
      <c r="J26" s="450"/>
      <c r="K26" s="451" t="str">
        <f>IF('UNIFIED INTAKE'!S31=0,"",'UNIFIED INTAKE'!S31)</f>
        <v/>
      </c>
      <c r="L26" s="452"/>
      <c r="M26" s="452"/>
      <c r="N26" s="453"/>
      <c r="O26" s="451" t="str">
        <f>IF('UNIFIED INTAKE'!K31=0,"",'UNIFIED INTAKE'!K31)</f>
        <v>M</v>
      </c>
      <c r="P26" s="452"/>
      <c r="Q26" s="452"/>
      <c r="R26" s="452"/>
      <c r="S26" s="453"/>
      <c r="T26" s="451" t="str">
        <f>IF('UNIFIED INTAKE'!L31=0,"",'UNIFIED INTAKE'!L31)</f>
        <v>SIBLING</v>
      </c>
      <c r="U26" s="452"/>
      <c r="V26" s="452"/>
      <c r="W26" s="452"/>
      <c r="X26" s="452"/>
      <c r="Y26" s="452"/>
      <c r="Z26" s="452"/>
      <c r="AA26" s="453"/>
      <c r="AB26" s="451" t="str">
        <f>IF('UNIFIED INTAKE'!M31=0,"",'UNIFIED INTAKE'!M31)</f>
        <v>COLLEGE GRD</v>
      </c>
      <c r="AC26" s="452"/>
      <c r="AD26" s="452"/>
      <c r="AE26" s="452"/>
      <c r="AF26" s="452"/>
      <c r="AG26" s="452"/>
      <c r="AH26" s="452"/>
      <c r="AI26" s="453"/>
      <c r="AJ26" s="451" t="str">
        <f>IF('UNIFIED INTAKE'!P31=0,"",'UNIFIED INTAKE'!P31)</f>
        <v>CATERING/ SERVICE CREW</v>
      </c>
      <c r="AK26" s="452"/>
      <c r="AL26" s="452"/>
      <c r="AM26" s="452"/>
      <c r="AN26" s="452"/>
      <c r="AO26" s="452"/>
      <c r="AP26" s="452"/>
      <c r="AQ26" s="453"/>
      <c r="AR26" s="454">
        <f>IF('UNIFIED INTAKE'!R31=0,"",'UNIFIED INTAKE'!R31)</f>
        <v>2400</v>
      </c>
      <c r="AS26" s="455"/>
      <c r="AT26" s="455"/>
      <c r="AU26" s="455"/>
      <c r="AV26" s="455"/>
      <c r="AW26" s="455"/>
      <c r="AX26" s="455"/>
      <c r="AY26" s="455"/>
      <c r="AZ26" s="455"/>
      <c r="BA26" s="455"/>
      <c r="BB26" s="456"/>
    </row>
    <row r="27" spans="1:84">
      <c r="A27" s="448" t="str">
        <f>IF('UNIFIED INTAKE'!A32=0,"",'UNIFIED INTAKE'!A32)</f>
        <v>GRACE LLONA</v>
      </c>
      <c r="B27" s="449"/>
      <c r="C27" s="449"/>
      <c r="D27" s="449"/>
      <c r="E27" s="449"/>
      <c r="F27" s="449"/>
      <c r="G27" s="449"/>
      <c r="H27" s="449"/>
      <c r="I27" s="449"/>
      <c r="J27" s="450"/>
      <c r="K27" s="451" t="str">
        <f>IF('UNIFIED INTAKE'!S32=0,"",'UNIFIED INTAKE'!S32)</f>
        <v/>
      </c>
      <c r="L27" s="452"/>
      <c r="M27" s="452"/>
      <c r="N27" s="453"/>
      <c r="O27" s="451" t="str">
        <f>IF('UNIFIED INTAKE'!K32=0,"",'UNIFIED INTAKE'!K32)</f>
        <v>M</v>
      </c>
      <c r="P27" s="452"/>
      <c r="Q27" s="452"/>
      <c r="R27" s="452"/>
      <c r="S27" s="453"/>
      <c r="T27" s="451" t="str">
        <f>IF('UNIFIED INTAKE'!L32=0,"",'UNIFIED INTAKE'!L32)</f>
        <v>DAUGHTER IN LAW</v>
      </c>
      <c r="U27" s="452"/>
      <c r="V27" s="452"/>
      <c r="W27" s="452"/>
      <c r="X27" s="452"/>
      <c r="Y27" s="452"/>
      <c r="Z27" s="452"/>
      <c r="AA27" s="453"/>
      <c r="AB27" s="451" t="str">
        <f>IF('UNIFIED INTAKE'!M32=0,"",'UNIFIED INTAKE'!M32)</f>
        <v>COLLEGE GRD</v>
      </c>
      <c r="AC27" s="452"/>
      <c r="AD27" s="452"/>
      <c r="AE27" s="452"/>
      <c r="AF27" s="452"/>
      <c r="AG27" s="452"/>
      <c r="AH27" s="452"/>
      <c r="AI27" s="453"/>
      <c r="AJ27" s="451" t="str">
        <f>IF('UNIFIED INTAKE'!P32=0,"",'UNIFIED INTAKE'!P32)</f>
        <v>NONE</v>
      </c>
      <c r="AK27" s="452"/>
      <c r="AL27" s="452"/>
      <c r="AM27" s="452"/>
      <c r="AN27" s="452"/>
      <c r="AO27" s="452"/>
      <c r="AP27" s="452"/>
      <c r="AQ27" s="453"/>
      <c r="AR27" s="454" t="str">
        <f>IF('UNIFIED INTAKE'!R32=0,"",'UNIFIED INTAKE'!R32)</f>
        <v>NONE</v>
      </c>
      <c r="AS27" s="455"/>
      <c r="AT27" s="455"/>
      <c r="AU27" s="455"/>
      <c r="AV27" s="455"/>
      <c r="AW27" s="455"/>
      <c r="AX27" s="455"/>
      <c r="AY27" s="455"/>
      <c r="AZ27" s="455"/>
      <c r="BA27" s="455"/>
      <c r="BB27" s="456"/>
    </row>
    <row r="28" spans="1:84">
      <c r="A28" s="448" t="str">
        <f>IF('UNIFIED INTAKE'!A33=0,"",'UNIFIED INTAKE'!A33)</f>
        <v>GENELYN LLONA</v>
      </c>
      <c r="B28" s="449"/>
      <c r="C28" s="449"/>
      <c r="D28" s="449"/>
      <c r="E28" s="449"/>
      <c r="F28" s="449"/>
      <c r="G28" s="449"/>
      <c r="H28" s="449"/>
      <c r="I28" s="449"/>
      <c r="J28" s="450"/>
      <c r="K28" s="451" t="str">
        <f>IF('UNIFIED INTAKE'!S33=0,"",'UNIFIED INTAKE'!S33)</f>
        <v/>
      </c>
      <c r="L28" s="452"/>
      <c r="M28" s="452"/>
      <c r="N28" s="453"/>
      <c r="O28" s="451" t="str">
        <f>IF('UNIFIED INTAKE'!K33=0,"",'UNIFIED INTAKE'!K33)</f>
        <v>M</v>
      </c>
      <c r="P28" s="452"/>
      <c r="Q28" s="452"/>
      <c r="R28" s="452"/>
      <c r="S28" s="453"/>
      <c r="T28" s="451" t="str">
        <f>IF('UNIFIED INTAKE'!L33=0,"",'UNIFIED INTAKE'!L33)</f>
        <v>SPOUSE</v>
      </c>
      <c r="U28" s="452"/>
      <c r="V28" s="452"/>
      <c r="W28" s="452"/>
      <c r="X28" s="452"/>
      <c r="Y28" s="452"/>
      <c r="Z28" s="452"/>
      <c r="AA28" s="453"/>
      <c r="AB28" s="451" t="str">
        <f>IF('UNIFIED INTAKE'!M33=0,"",'UNIFIED INTAKE'!M33)</f>
        <v>ELEM GRD</v>
      </c>
      <c r="AC28" s="452"/>
      <c r="AD28" s="452"/>
      <c r="AE28" s="452"/>
      <c r="AF28" s="452"/>
      <c r="AG28" s="452"/>
      <c r="AH28" s="452"/>
      <c r="AI28" s="453"/>
      <c r="AJ28" s="451" t="str">
        <f>IF('UNIFIED INTAKE'!P33=0,"",'UNIFIED INTAKE'!P33)</f>
        <v>NONE</v>
      </c>
      <c r="AK28" s="452"/>
      <c r="AL28" s="452"/>
      <c r="AM28" s="452"/>
      <c r="AN28" s="452"/>
      <c r="AO28" s="452"/>
      <c r="AP28" s="452"/>
      <c r="AQ28" s="453"/>
      <c r="AR28" s="454" t="str">
        <f>IF('UNIFIED INTAKE'!R33=0,"",'UNIFIED INTAKE'!R33)</f>
        <v>NONE</v>
      </c>
      <c r="AS28" s="455"/>
      <c r="AT28" s="455"/>
      <c r="AU28" s="455"/>
      <c r="AV28" s="455"/>
      <c r="AW28" s="455"/>
      <c r="AX28" s="455"/>
      <c r="AY28" s="455"/>
      <c r="AZ28" s="455"/>
      <c r="BA28" s="455"/>
      <c r="BB28" s="456"/>
    </row>
    <row r="29" spans="1:84">
      <c r="A29" s="448" t="str">
        <f>IF('UNIFIED INTAKE'!A34=0,"",'UNIFIED INTAKE'!A34)</f>
        <v/>
      </c>
      <c r="B29" s="449"/>
      <c r="C29" s="449"/>
      <c r="D29" s="449"/>
      <c r="E29" s="449"/>
      <c r="F29" s="449"/>
      <c r="G29" s="449"/>
      <c r="H29" s="449"/>
      <c r="I29" s="449"/>
      <c r="J29" s="450"/>
      <c r="K29" s="451" t="str">
        <f>IF('UNIFIED INTAKE'!S34=0,"",'UNIFIED INTAKE'!S34)</f>
        <v/>
      </c>
      <c r="L29" s="452"/>
      <c r="M29" s="452"/>
      <c r="N29" s="453"/>
      <c r="O29" s="451" t="str">
        <f>IF('UNIFIED INTAKE'!K34=0,"",'UNIFIED INTAKE'!K34)</f>
        <v/>
      </c>
      <c r="P29" s="452"/>
      <c r="Q29" s="452"/>
      <c r="R29" s="452"/>
      <c r="S29" s="453"/>
      <c r="T29" s="451" t="str">
        <f>IF('UNIFIED INTAKE'!L34=0,"",'UNIFIED INTAKE'!L34)</f>
        <v/>
      </c>
      <c r="U29" s="452"/>
      <c r="V29" s="452"/>
      <c r="W29" s="452"/>
      <c r="X29" s="452"/>
      <c r="Y29" s="452"/>
      <c r="Z29" s="452"/>
      <c r="AA29" s="453"/>
      <c r="AB29" s="451" t="str">
        <f>IF('UNIFIED INTAKE'!M34=0,"",'UNIFIED INTAKE'!M34)</f>
        <v/>
      </c>
      <c r="AC29" s="452"/>
      <c r="AD29" s="452"/>
      <c r="AE29" s="452"/>
      <c r="AF29" s="452"/>
      <c r="AG29" s="452"/>
      <c r="AH29" s="452"/>
      <c r="AI29" s="453"/>
      <c r="AJ29" s="451" t="str">
        <f>IF('UNIFIED INTAKE'!P34=0,"",'UNIFIED INTAKE'!P34)</f>
        <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
      </c>
      <c r="B30" s="449"/>
      <c r="C30" s="449"/>
      <c r="D30" s="449"/>
      <c r="E30" s="449"/>
      <c r="F30" s="449"/>
      <c r="G30" s="449"/>
      <c r="H30" s="449"/>
      <c r="I30" s="449"/>
      <c r="J30" s="450"/>
      <c r="K30" s="451" t="str">
        <f>IF('UNIFIED INTAKE'!S35=0,"",'UNIFIED INTAKE'!S35)</f>
        <v/>
      </c>
      <c r="L30" s="452"/>
      <c r="M30" s="452"/>
      <c r="N30" s="453"/>
      <c r="O30" s="451" t="str">
        <f>IF('UNIFIED INTAKE'!K35=0,"",'UNIFIED INTAKE'!K35)</f>
        <v/>
      </c>
      <c r="P30" s="452"/>
      <c r="Q30" s="452"/>
      <c r="R30" s="452"/>
      <c r="S30" s="453"/>
      <c r="T30" s="451" t="str">
        <f>IF('UNIFIED INTAKE'!L35=0,"",'UNIFIED INTAKE'!L35)</f>
        <v/>
      </c>
      <c r="U30" s="452"/>
      <c r="V30" s="452"/>
      <c r="W30" s="452"/>
      <c r="X30" s="452"/>
      <c r="Y30" s="452"/>
      <c r="Z30" s="452"/>
      <c r="AA30" s="453"/>
      <c r="AB30" s="451" t="str">
        <f>IF('UNIFIED INTAKE'!M35=0,"",'UNIFIED INTAKE'!M35)</f>
        <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184</v>
      </c>
      <c r="B36" s="393"/>
      <c r="C36" s="393"/>
      <c r="D36" s="393"/>
      <c r="E36" s="393"/>
      <c r="F36" s="393"/>
      <c r="G36" s="393"/>
      <c r="H36" s="393"/>
      <c r="I36" s="444" t="s">
        <v>69</v>
      </c>
      <c r="J36" s="444"/>
      <c r="K36" s="444"/>
      <c r="L36" s="444"/>
      <c r="M36" s="444"/>
      <c r="N36" s="444"/>
      <c r="O36" s="444"/>
      <c r="P36" s="444"/>
      <c r="Q36" s="444"/>
      <c r="R36" s="444"/>
      <c r="S36" s="447"/>
      <c r="T36" s="458" t="s">
        <v>185</v>
      </c>
      <c r="U36" s="459"/>
      <c r="V36" s="459"/>
      <c r="W36" s="459"/>
      <c r="X36" s="459"/>
      <c r="Y36" s="459"/>
      <c r="Z36" s="459"/>
      <c r="AA36" s="459"/>
      <c r="AB36" s="392"/>
      <c r="AC36" s="460"/>
      <c r="AD36" s="461" t="s">
        <v>186</v>
      </c>
      <c r="AE36" s="461"/>
      <c r="AF36" s="461"/>
      <c r="AG36" s="461"/>
      <c r="AH36" s="461"/>
      <c r="AI36" s="461"/>
      <c r="AJ36" s="461"/>
      <c r="AK36" s="461"/>
      <c r="AL36" s="461"/>
      <c r="AM36" s="461"/>
      <c r="AN36" s="461"/>
      <c r="AO36" s="461" t="s">
        <v>187</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2400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NONE</v>
      </c>
      <c r="B38" s="463"/>
      <c r="C38" s="463"/>
      <c r="D38" s="463"/>
      <c r="E38" s="463"/>
      <c r="F38" s="463"/>
      <c r="G38" s="463"/>
      <c r="H38" s="463"/>
      <c r="I38" s="464" t="str">
        <f>IF('UNIFIED INTAKE'!I45=0,"",'UNIFIED INTAKE'!I45)</f>
        <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
      </c>
      <c r="B39" s="463"/>
      <c r="C39" s="463"/>
      <c r="D39" s="463"/>
      <c r="E39" s="463"/>
      <c r="F39" s="463"/>
      <c r="G39" s="463"/>
      <c r="H39" s="463"/>
      <c r="I39" s="464" t="str">
        <f>IF('UNIFIED INTAKE'!I46=0,"",'UNIFIED INTAKE'!I46)</f>
        <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188</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189</v>
      </c>
      <c r="B41" s="356"/>
      <c r="C41" s="356"/>
      <c r="D41" s="356"/>
      <c r="E41" s="356"/>
      <c r="F41" s="356"/>
      <c r="G41" s="357"/>
      <c r="H41" s="343" t="s">
        <v>190</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191</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600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192</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193</v>
      </c>
      <c r="Z43" s="42"/>
      <c r="AA43" s="42"/>
      <c r="AB43" s="42"/>
      <c r="AC43" s="42"/>
      <c r="AD43" s="42"/>
      <c r="AE43" s="42"/>
      <c r="AF43" s="42"/>
      <c r="AG43" s="480" t="str">
        <f>'UNIFIED INTAKE'!I57</f>
        <v>DEEPWELL</v>
      </c>
      <c r="AH43" s="480"/>
      <c r="AI43" s="480"/>
      <c r="AJ43" s="480"/>
      <c r="AK43" s="480"/>
      <c r="AL43" s="480"/>
      <c r="AM43" s="481"/>
      <c r="AN43" s="45"/>
      <c r="AO43" s="51" t="s">
        <v>194</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0</v>
      </c>
      <c r="AH44" s="480"/>
      <c r="AI44" s="480"/>
      <c r="AJ44" s="480"/>
      <c r="AK44" s="480"/>
      <c r="AL44" s="480"/>
      <c r="AM44" s="481"/>
      <c r="AN44" s="45"/>
      <c r="AO44" s="50" t="s">
        <v>195</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196</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197</v>
      </c>
      <c r="B46" s="425"/>
      <c r="C46" s="425"/>
      <c r="D46" s="425"/>
      <c r="E46" s="425"/>
      <c r="F46" s="425"/>
      <c r="G46" s="426"/>
      <c r="H46" s="392" t="s">
        <v>198</v>
      </c>
      <c r="I46" s="392"/>
      <c r="J46" s="392"/>
      <c r="K46" s="392"/>
      <c r="L46" s="392"/>
      <c r="M46" s="392"/>
      <c r="N46" s="392"/>
      <c r="O46" s="392"/>
      <c r="P46" s="392"/>
      <c r="Q46" s="392"/>
      <c r="R46" s="392"/>
      <c r="S46" s="392"/>
      <c r="T46" s="392"/>
      <c r="U46" s="392"/>
      <c r="V46" s="392"/>
      <c r="W46" s="485"/>
      <c r="X46" s="486" t="s">
        <v>199</v>
      </c>
      <c r="Y46" s="392"/>
      <c r="Z46" s="392"/>
      <c r="AA46" s="392"/>
      <c r="AB46" s="392"/>
      <c r="AC46" s="392"/>
      <c r="AD46" s="392"/>
      <c r="AE46" s="392"/>
      <c r="AF46" s="392"/>
      <c r="AG46" s="476"/>
      <c r="AH46" s="476"/>
      <c r="AI46" s="476"/>
      <c r="AJ46" s="476"/>
      <c r="AK46" s="476"/>
      <c r="AL46" s="476"/>
      <c r="AM46" s="487"/>
      <c r="AN46" s="486" t="s">
        <v>200</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1500</v>
      </c>
      <c r="B47" s="489"/>
      <c r="C47" s="489"/>
      <c r="D47" s="489"/>
      <c r="E47" s="489"/>
      <c r="F47" s="489"/>
      <c r="G47" s="489"/>
      <c r="H47" s="490" t="str">
        <f>IF('UNIFIED INTAKE'!Q51="","",'UNIFIED INTAKE'!Q51)</f>
        <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201</v>
      </c>
      <c r="B48" s="418"/>
      <c r="C48" s="418"/>
      <c r="D48" s="418"/>
      <c r="E48" s="418" t="s">
        <v>202</v>
      </c>
      <c r="F48" s="418"/>
      <c r="G48" s="418"/>
      <c r="H48" s="418"/>
      <c r="I48" s="418"/>
      <c r="J48" s="418"/>
      <c r="K48" s="418"/>
      <c r="L48" s="418"/>
      <c r="M48" s="418"/>
      <c r="N48" s="418"/>
      <c r="O48" s="418" t="s">
        <v>203</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204</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2400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205</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206</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207</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208</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209</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212</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213</v>
      </c>
      <c r="B58" s="508"/>
      <c r="C58" s="508"/>
      <c r="D58" s="509"/>
      <c r="E58" s="510" t="s">
        <v>214</v>
      </c>
      <c r="F58" s="511"/>
      <c r="G58" s="511"/>
      <c r="H58" s="511"/>
      <c r="I58" s="511"/>
      <c r="J58" s="511"/>
      <c r="K58" s="511"/>
      <c r="L58" s="511"/>
      <c r="M58" s="511"/>
      <c r="N58" s="511"/>
      <c r="O58" s="511"/>
      <c r="P58" s="511"/>
      <c r="Q58" s="511"/>
      <c r="R58" s="512"/>
      <c r="S58" s="510" t="s">
        <v>215</v>
      </c>
      <c r="T58" s="511"/>
      <c r="U58" s="511"/>
      <c r="V58" s="511"/>
      <c r="W58" s="511"/>
      <c r="X58" s="511"/>
      <c r="Y58" s="511"/>
      <c r="Z58" s="511"/>
      <c r="AA58" s="511"/>
      <c r="AB58" s="511"/>
      <c r="AC58" s="511"/>
      <c r="AD58" s="512"/>
      <c r="AE58" s="510" t="s">
        <v>216</v>
      </c>
      <c r="AF58" s="511"/>
      <c r="AG58" s="511"/>
      <c r="AH58" s="511"/>
      <c r="AI58" s="511"/>
      <c r="AJ58" s="511"/>
      <c r="AK58" s="511"/>
      <c r="AL58" s="511"/>
      <c r="AM58" s="511"/>
      <c r="AN58" s="511"/>
      <c r="AO58" s="511"/>
      <c r="AP58" s="512"/>
      <c r="AQ58" s="510" t="s">
        <v>217</v>
      </c>
      <c r="AR58" s="511"/>
      <c r="AS58" s="511"/>
      <c r="AT58" s="511"/>
      <c r="AU58" s="511"/>
      <c r="AV58" s="511"/>
      <c r="AW58" s="511"/>
      <c r="AX58" s="511"/>
      <c r="AY58" s="511"/>
      <c r="AZ58" s="511"/>
      <c r="BA58" s="511"/>
      <c r="BB58" s="513"/>
    </row>
    <row r="59" spans="1:54">
      <c r="A59" s="507" t="s">
        <v>218</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219</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220</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221</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222</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223</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224</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225</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226</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227</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228</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229</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230</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231</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232</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233</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234</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235</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236</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237</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238</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239</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240</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241</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242</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243</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235</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244</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245</v>
      </c>
      <c r="B87" s="532"/>
      <c r="C87" s="532"/>
      <c r="D87" s="532"/>
      <c r="E87" s="532"/>
      <c r="F87" s="532"/>
      <c r="G87" s="532"/>
      <c r="H87" s="532"/>
      <c r="I87" s="532"/>
      <c r="J87" s="532"/>
      <c r="K87" s="532"/>
      <c r="L87" s="533"/>
      <c r="M87" s="534" t="s">
        <v>246</v>
      </c>
      <c r="N87" s="535"/>
      <c r="O87" s="535"/>
      <c r="P87" s="535"/>
      <c r="Q87" s="535"/>
      <c r="R87" s="535"/>
      <c r="S87" s="535"/>
      <c r="T87" s="535"/>
      <c r="U87" s="535"/>
      <c r="V87" s="535"/>
      <c r="W87" s="535"/>
      <c r="X87" s="535"/>
      <c r="Y87" s="535"/>
      <c r="Z87" s="535"/>
      <c r="AA87" s="535"/>
      <c r="AB87" s="535"/>
      <c r="AC87" s="535"/>
      <c r="AD87" s="535"/>
      <c r="AE87" s="535"/>
      <c r="AF87" s="535"/>
      <c r="AG87" s="536"/>
      <c r="AH87" s="534" t="s">
        <v>247</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248</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249</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250</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251</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252</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253</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254</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255</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252</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256</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257</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258</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259</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252</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260</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261</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262</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252</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263</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264</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252</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265</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266</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267</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268</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269</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252</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270</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271</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 xml:space="preserve">PATIENT SEEK MEDICAL ASSISTANCE FOR HIS SCHEUDLE OF ECG TODAY. HE IS HX HPN. PATIENT LIVING HIS FAMILY INCLUDING HIS DAUGHTER IN LAW. THEY ARE 4 IN THE HOUSEHOKLD. AND THE SOLE PROVIDER IS HIS SON WHO WORKS AS SERVICE CREW IN CATERING WHOSE INCOMNE IS MEAGER ENOUGH TO THIER DAY TO DAY NEEDS AND OTHER EXPENSES. CLASSIFIED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JONATHAN P. TEOPE,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272</v>
      </c>
      <c r="B124" s="573"/>
      <c r="C124" s="573"/>
      <c r="D124" s="573"/>
      <c r="E124" s="573"/>
      <c r="F124" s="573"/>
      <c r="G124" s="573"/>
      <c r="H124" s="573"/>
      <c r="I124" s="573"/>
      <c r="J124" s="573"/>
      <c r="K124" s="573"/>
      <c r="L124" s="573"/>
      <c r="M124" s="573"/>
      <c r="N124" s="573"/>
      <c r="O124" s="573"/>
      <c r="P124" s="573"/>
      <c r="Q124" s="573"/>
      <c r="X124" s="573" t="s">
        <v>273</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274</v>
      </c>
      <c r="B1" s="596"/>
      <c r="C1" s="596"/>
      <c r="D1" s="596"/>
      <c r="E1" s="596"/>
      <c r="F1" s="596"/>
      <c r="G1" s="596"/>
      <c r="H1" s="596"/>
      <c r="I1" s="596"/>
      <c r="J1" s="596"/>
      <c r="K1" s="596"/>
      <c r="L1" s="596"/>
      <c r="M1" s="596"/>
      <c r="N1" s="596"/>
    </row>
    <row r="2" spans="1:14" ht="18.75">
      <c r="B2" s="2" t="s">
        <v>275</v>
      </c>
      <c r="C2" s="597">
        <f>IF('UNIFIED INTAKE'!Q3=0,"",'UNIFIED INTAKE'!Q3)</f>
        <v>92788</v>
      </c>
      <c r="D2" s="598"/>
      <c r="E2" s="598"/>
      <c r="M2" s="2" t="s">
        <v>276</v>
      </c>
      <c r="N2" s="10">
        <f>IF('UNIFIED INTAKE'!F5=0,"",'UNIFIED INTAKE'!F5)</f>
        <v>45435</v>
      </c>
    </row>
    <row r="3" spans="1:14" ht="18.75">
      <c r="B3" s="2" t="s">
        <v>277</v>
      </c>
      <c r="C3" s="599" t="str">
        <f>IF('UNIFIED INTAKE'!D3=0,"",'UNIFIED INTAKE'!D3)</f>
        <v/>
      </c>
      <c r="D3" s="599"/>
      <c r="E3" s="599"/>
      <c r="M3" s="2" t="s">
        <v>278</v>
      </c>
      <c r="N3" s="28">
        <f>IF('UNIFIED INTAKE'!R5=0,"",'UNIFIED INTAKE'!R5)</f>
        <v>0.67152777777777795</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0" t="str">
        <f>IF('UNIFIED INTAKE'!D10=0,"",'UNIFIED INTAKE'!D10)</f>
        <v>LLONA, LEONILO OAS</v>
      </c>
      <c r="D6" s="600"/>
      <c r="E6" s="600"/>
      <c r="F6" s="600"/>
      <c r="G6" s="600"/>
      <c r="H6" s="600"/>
      <c r="I6" s="600"/>
      <c r="J6" s="600"/>
      <c r="K6" s="600"/>
      <c r="L6" s="600"/>
      <c r="M6" s="9" t="s">
        <v>281</v>
      </c>
      <c r="N6" s="6" t="str">
        <f>IF('UNIFIED INTAKE'!R10=0,"",'UNIFIED INTAKE'!R10)</f>
        <v>MALE</v>
      </c>
    </row>
    <row r="7" spans="1:14" ht="18.75">
      <c r="A7" s="4" t="s">
        <v>282</v>
      </c>
      <c r="B7" s="4"/>
      <c r="C7" s="600" t="str">
        <f>IF(E14=0,"",'UNIFIED INTAKE'!E14)</f>
        <v/>
      </c>
      <c r="D7" s="600"/>
      <c r="E7" s="600"/>
      <c r="F7" s="600"/>
      <c r="G7" s="600"/>
      <c r="H7" s="600"/>
      <c r="I7" s="600"/>
      <c r="J7" s="600"/>
      <c r="K7" s="600"/>
      <c r="L7" s="600"/>
      <c r="M7" s="600"/>
      <c r="N7" s="600"/>
    </row>
    <row r="8" spans="1:14" ht="18.75">
      <c r="A8" s="4" t="s">
        <v>283</v>
      </c>
      <c r="B8" s="4"/>
      <c r="C8" s="7"/>
      <c r="D8" s="8"/>
      <c r="E8" s="9" t="s">
        <v>284</v>
      </c>
      <c r="F8" s="601">
        <f>IF('UNIFIED INTAKE'!G12=0,"",'UNIFIED INTAKE'!G12)</f>
        <v>59</v>
      </c>
      <c r="G8" s="601"/>
      <c r="H8" s="601"/>
      <c r="I8" s="601"/>
      <c r="J8" s="602" t="s">
        <v>285</v>
      </c>
      <c r="K8" s="602"/>
      <c r="L8" s="602"/>
      <c r="M8" s="603" t="str">
        <f>IF('UNIFIED INTAKE'!D19=0,"",'UNIFIED INTAKE'!D19)</f>
        <v>MORMONS</v>
      </c>
      <c r="N8" s="603"/>
    </row>
    <row r="9" spans="1:14" ht="18.75">
      <c r="A9" s="4" t="s">
        <v>286</v>
      </c>
      <c r="B9" s="4"/>
      <c r="C9" s="604">
        <f>IF('UNIFIED INTAKE'!A12=0,"",'UNIFIED INTAKE'!A12)</f>
        <v>23739</v>
      </c>
      <c r="D9" s="604"/>
      <c r="E9" s="604"/>
      <c r="F9" s="604"/>
      <c r="G9" s="604"/>
      <c r="H9" s="604"/>
      <c r="I9" s="605" t="s">
        <v>287</v>
      </c>
      <c r="J9" s="605"/>
      <c r="K9" s="606" t="str">
        <f>IF('UNIFIED INTAKE'!M12=0,"",'UNIFIED INTAKE'!M12)</f>
        <v>STA. ELENA, CAM.NORTE</v>
      </c>
      <c r="L9" s="606"/>
      <c r="M9" s="606"/>
      <c r="N9" s="606"/>
    </row>
    <row r="10" spans="1:14" ht="18.75">
      <c r="A10" s="4" t="s">
        <v>288</v>
      </c>
      <c r="B10" s="4"/>
      <c r="C10" s="4"/>
      <c r="D10" s="600"/>
      <c r="E10" s="600"/>
      <c r="F10" s="600"/>
      <c r="G10" s="600"/>
      <c r="H10" s="600"/>
      <c r="I10" s="600"/>
      <c r="J10" s="600"/>
      <c r="K10" s="600"/>
      <c r="L10" s="600"/>
      <c r="M10" s="600"/>
      <c r="N10" s="600"/>
    </row>
    <row r="11" spans="1:14" ht="18.75">
      <c r="A11" s="4" t="s">
        <v>289</v>
      </c>
      <c r="B11" s="4"/>
      <c r="C11" s="600" t="str">
        <f>IF('UNIFIED INTAKE'!D24=0,"",'UNIFIED INTAKE'!D24)</f>
        <v>NONE</v>
      </c>
      <c r="D11" s="600"/>
      <c r="E11" s="600"/>
      <c r="F11" s="600"/>
      <c r="G11" s="600"/>
      <c r="H11" s="600"/>
      <c r="I11" s="600"/>
      <c r="J11" s="29" t="s">
        <v>290</v>
      </c>
      <c r="K11" s="607" t="str">
        <f>IF('UNIFIED INTAKE'!P24=0,"",'UNIFIED INTAKE'!P24)</f>
        <v/>
      </c>
      <c r="L11" s="607"/>
      <c r="M11" s="607"/>
      <c r="N11" s="607"/>
    </row>
    <row r="12" spans="1:14" ht="18.75">
      <c r="A12" s="4" t="s">
        <v>291</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292</v>
      </c>
      <c r="B14" s="4"/>
      <c r="C14" s="600"/>
      <c r="D14" s="600"/>
      <c r="E14" s="600"/>
      <c r="F14" s="600"/>
      <c r="G14" s="600"/>
      <c r="H14" s="600"/>
      <c r="I14" s="600"/>
      <c r="J14" s="600"/>
      <c r="K14" s="600"/>
      <c r="L14" s="600"/>
      <c r="M14" s="600"/>
      <c r="N14" s="600"/>
    </row>
    <row r="15" spans="1:14" ht="18.75">
      <c r="A15" s="4" t="s">
        <v>293</v>
      </c>
      <c r="B15" s="4"/>
      <c r="C15" s="4"/>
      <c r="D15" s="609"/>
      <c r="E15" s="609"/>
      <c r="F15" s="609"/>
      <c r="G15" s="609"/>
      <c r="H15" s="609"/>
      <c r="I15" s="609"/>
      <c r="J15" s="609"/>
      <c r="K15" s="610" t="s">
        <v>294</v>
      </c>
      <c r="L15" s="610"/>
      <c r="M15" s="610"/>
      <c r="N15" s="11"/>
    </row>
    <row r="16" spans="1:14" ht="18.75">
      <c r="A16" s="4" t="s">
        <v>295</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296</v>
      </c>
      <c r="D19" s="611" t="s">
        <v>49</v>
      </c>
      <c r="E19" s="611"/>
      <c r="F19" s="12" t="s">
        <v>297</v>
      </c>
      <c r="G19" s="611" t="s">
        <v>298</v>
      </c>
      <c r="H19" s="611"/>
      <c r="I19" s="612" t="s">
        <v>288</v>
      </c>
      <c r="J19" s="612"/>
      <c r="K19" s="612"/>
      <c r="L19" s="612"/>
      <c r="M19" s="12" t="s">
        <v>289</v>
      </c>
      <c r="N19" s="12" t="s">
        <v>299</v>
      </c>
    </row>
    <row r="20" spans="1:14">
      <c r="A20" s="613" t="str">
        <f>IF('UNIFIED INTAKE'!A31=0,"",'UNIFIED INTAKE'!A31)</f>
        <v>LEMUEL LLONA</v>
      </c>
      <c r="B20" s="614"/>
      <c r="C20" s="13" t="str">
        <f>IF('UNIFIED INTAKE'!L31=0,"",'UNIFIED INTAKE'!L31)</f>
        <v>SIBLING</v>
      </c>
      <c r="D20" s="613" t="str">
        <f>IF('UNIFIED INTAKE'!S31=0,"",'UNIFIED INTAKE'!S31)</f>
        <v/>
      </c>
      <c r="E20" s="614"/>
      <c r="F20" s="13" t="str">
        <f>IF('UNIFIED INTAKE'!I31=0,"",'UNIFIED INTAKE'!I31)</f>
        <v>M</v>
      </c>
      <c r="G20" s="613" t="str">
        <f>IF('UNIFIED INTAKE'!K31=0,"",'UNIFIED INTAKE'!K31)</f>
        <v>M</v>
      </c>
      <c r="H20" s="614"/>
      <c r="I20" s="613" t="str">
        <f>IF('UNIFIED INTAKE'!M31=0,"",'UNIFIED INTAKE'!M31)</f>
        <v>COLLEGE GRD</v>
      </c>
      <c r="J20" s="615"/>
      <c r="K20" s="615"/>
      <c r="L20" s="614"/>
      <c r="M20" s="13" t="str">
        <f>IF('UNIFIED INTAKE'!P31=0,"",'UNIFIED INTAKE'!P31)</f>
        <v>CATERING/ SERVICE CREW</v>
      </c>
      <c r="N20" s="30">
        <f>IF('UNIFIED INTAKE'!R31=0,"",'UNIFIED INTAKE'!R31)</f>
        <v>2400</v>
      </c>
    </row>
    <row r="21" spans="1:14">
      <c r="A21" s="613" t="str">
        <f>IF('UNIFIED INTAKE'!A32=0,"",'UNIFIED INTAKE'!A32)</f>
        <v>GRACE LLONA</v>
      </c>
      <c r="B21" s="614"/>
      <c r="C21" s="13" t="str">
        <f>IF('UNIFIED INTAKE'!L32=0,"",'UNIFIED INTAKE'!L32)</f>
        <v>DAUGHTER IN LAW</v>
      </c>
      <c r="D21" s="613" t="str">
        <f>IF('UNIFIED INTAKE'!S32=0,"",'UNIFIED INTAKE'!S32)</f>
        <v/>
      </c>
      <c r="E21" s="614"/>
      <c r="F21" s="13" t="str">
        <f>IF('UNIFIED INTAKE'!I32=0,"",'UNIFIED INTAKE'!I32)</f>
        <v>F</v>
      </c>
      <c r="G21" s="613" t="str">
        <f>IF('UNIFIED INTAKE'!K32=0,"",'UNIFIED INTAKE'!K32)</f>
        <v>M</v>
      </c>
      <c r="H21" s="614"/>
      <c r="I21" s="613" t="str">
        <f>IF('UNIFIED INTAKE'!M32=0,"",'UNIFIED INTAKE'!M32)</f>
        <v>COLLEGE GRD</v>
      </c>
      <c r="J21" s="615"/>
      <c r="K21" s="615"/>
      <c r="L21" s="614"/>
      <c r="M21" s="13" t="str">
        <f>IF('UNIFIED INTAKE'!P32=0,"",'UNIFIED INTAKE'!P32)</f>
        <v>NONE</v>
      </c>
      <c r="N21" s="30" t="str">
        <f>IF('UNIFIED INTAKE'!R32=0,"",'UNIFIED INTAKE'!R32)</f>
        <v>NONE</v>
      </c>
    </row>
    <row r="22" spans="1:14">
      <c r="A22" s="613" t="str">
        <f>IF('UNIFIED INTAKE'!A33=0,"",'UNIFIED INTAKE'!A33)</f>
        <v>GENELYN LLONA</v>
      </c>
      <c r="B22" s="614"/>
      <c r="C22" s="13" t="str">
        <f>IF('UNIFIED INTAKE'!L33=0,"",'UNIFIED INTAKE'!L33)</f>
        <v>SPOUSE</v>
      </c>
      <c r="D22" s="613" t="str">
        <f>IF('UNIFIED INTAKE'!S33=0,"",'UNIFIED INTAKE'!S33)</f>
        <v/>
      </c>
      <c r="E22" s="614"/>
      <c r="F22" s="13" t="str">
        <f>IF('UNIFIED INTAKE'!I33=0,"",'UNIFIED INTAKE'!I33)</f>
        <v>F</v>
      </c>
      <c r="G22" s="613" t="str">
        <f>IF('UNIFIED INTAKE'!K33=0,"",'UNIFIED INTAKE'!K33)</f>
        <v>M</v>
      </c>
      <c r="H22" s="614"/>
      <c r="I22" s="613" t="str">
        <f>IF('UNIFIED INTAKE'!M33=0,"",'UNIFIED INTAKE'!M33)</f>
        <v>ELEM GRD</v>
      </c>
      <c r="J22" s="615"/>
      <c r="K22" s="615"/>
      <c r="L22" s="614"/>
      <c r="M22" s="13" t="str">
        <f>IF('UNIFIED INTAKE'!P33=0,"",'UNIFIED INTAKE'!P33)</f>
        <v>NONE</v>
      </c>
      <c r="N22" s="30" t="str">
        <f>IF('UNIFIED INTAKE'!R33=0,"",'UNIFIED INTAKE'!R33)</f>
        <v>NONE</v>
      </c>
    </row>
    <row r="23" spans="1:14">
      <c r="A23" s="613" t="str">
        <f>IF('UNIFIED INTAKE'!A34=0,"",'UNIFIED INTAKE'!A34)</f>
        <v/>
      </c>
      <c r="B23" s="614"/>
      <c r="C23" s="13" t="str">
        <f>IF('UNIFIED INTAKE'!L34=0,"",'UNIFIED INTAKE'!L34)</f>
        <v/>
      </c>
      <c r="D23" s="613" t="str">
        <f>IF('UNIFIED INTAKE'!S34=0,"",'UNIFIED INTAKE'!S34)</f>
        <v/>
      </c>
      <c r="E23" s="614"/>
      <c r="F23" s="13" t="str">
        <f>IF('UNIFIED INTAKE'!I34=0,"",'UNIFIED INTAKE'!I34)</f>
        <v/>
      </c>
      <c r="G23" s="613" t="str">
        <f>IF('UNIFIED INTAKE'!K34=0,"",'UNIFIED INTAKE'!K34)</f>
        <v/>
      </c>
      <c r="H23" s="614"/>
      <c r="I23" s="613" t="str">
        <f>IF('UNIFIED INTAKE'!M34=0,"",'UNIFIED INTAKE'!M34)</f>
        <v/>
      </c>
      <c r="J23" s="615"/>
      <c r="K23" s="615"/>
      <c r="L23" s="614"/>
      <c r="M23" s="13" t="str">
        <f>IF('UNIFIED INTAKE'!P34=0,"",'UNIFIED INTAKE'!P34)</f>
        <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300</v>
      </c>
      <c r="F31" s="617"/>
      <c r="G31" s="617"/>
      <c r="H31" s="617"/>
      <c r="I31" s="617" t="s">
        <v>301</v>
      </c>
      <c r="J31" s="617"/>
      <c r="K31" s="15"/>
      <c r="L31" s="617" t="s">
        <v>71</v>
      </c>
      <c r="M31" s="617"/>
      <c r="N31" s="14" t="s">
        <v>69</v>
      </c>
    </row>
    <row r="32" spans="1:14" ht="15.75">
      <c r="A32" s="16"/>
      <c r="B32" t="s">
        <v>73</v>
      </c>
      <c r="C32" s="17" t="str">
        <f>IF('UNIFIED INTAKE'!D50=0,"",'UNIFIED INTAKE'!D50)</f>
        <v/>
      </c>
      <c r="E32" s="16"/>
      <c r="F32" s="618" t="s">
        <v>302</v>
      </c>
      <c r="G32" s="618"/>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19" t="s">
        <v>305</v>
      </c>
      <c r="G34" s="619"/>
      <c r="I34" s="16"/>
      <c r="J34" t="s">
        <v>195</v>
      </c>
      <c r="L34" s="16"/>
      <c r="M34" t="s">
        <v>82</v>
      </c>
      <c r="N34" s="26">
        <f>IF('UNIFIED INTAKE'!Q52=0,"",'UNIFIED INTAKE'!Q52)</f>
        <v>1500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7" t="s">
        <v>87</v>
      </c>
      <c r="F37" s="617"/>
      <c r="G37" s="617"/>
      <c r="H37" s="617"/>
      <c r="I37" s="617" t="s">
        <v>69</v>
      </c>
      <c r="J37" s="617"/>
      <c r="L37" s="16"/>
      <c r="M37" s="19" t="s">
        <v>88</v>
      </c>
      <c r="N37" s="26">
        <f>IF('UNIFIED INTAKE'!Q55=0,"",'UNIFIED INTAKE'!Q55)</f>
        <v>480</v>
      </c>
    </row>
    <row r="38" spans="1:14" ht="15.75">
      <c r="A38" s="16"/>
      <c r="B38" t="s">
        <v>73</v>
      </c>
      <c r="C38" s="17" t="str">
        <f>IF('UNIFIED INTAKE'!D56=0,"",'UNIFIED INTAKE'!D56)</f>
        <v/>
      </c>
      <c r="E38" s="16"/>
      <c r="F38" s="619" t="s">
        <v>89</v>
      </c>
      <c r="G38" s="619"/>
      <c r="H38" s="619"/>
      <c r="I38" s="620" t="str">
        <f>IF('UNIFIED INTAKE'!I56=0,"",'UNIFIED INTAKE'!I56)</f>
        <v/>
      </c>
      <c r="J38" s="620"/>
      <c r="L38" s="16"/>
      <c r="M38" t="s">
        <v>308</v>
      </c>
      <c r="N38" s="26" t="str">
        <f>IF('UNIFIED INTAKE'!Q56=0,"",'UNIFIED INTAKE'!Q56)</f>
        <v/>
      </c>
    </row>
    <row r="39" spans="1:14" ht="15.75">
      <c r="A39" s="16"/>
      <c r="B39" t="s">
        <v>80</v>
      </c>
      <c r="C39" s="17">
        <f>'UNIFIED INTAKE'!D57</f>
        <v>0</v>
      </c>
      <c r="E39" s="16"/>
      <c r="F39" s="619" t="s">
        <v>91</v>
      </c>
      <c r="G39" s="619"/>
      <c r="H39" s="619"/>
      <c r="I39" s="620" t="str">
        <f>'UNIFIED INTAKE'!I57:L57</f>
        <v>DEEPWELL</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0</v>
      </c>
      <c r="J40" s="620"/>
      <c r="L40" s="16"/>
      <c r="M40" t="s">
        <v>83</v>
      </c>
      <c r="N40" s="26" t="str">
        <f>IF('UNIFIED INTAKE'!Q58=0,"",'UNIFIED INTAKE'!Q58)</f>
        <v/>
      </c>
    </row>
    <row r="41" spans="1:14" ht="15.75">
      <c r="A41" s="16"/>
      <c r="B41" s="15" t="s">
        <v>95</v>
      </c>
      <c r="C41" s="17">
        <f>'UNIFIED INTAKE'!D59</f>
        <v>0</v>
      </c>
      <c r="E41" s="16"/>
      <c r="F41" s="619" t="s">
        <v>309</v>
      </c>
      <c r="G41" s="619"/>
      <c r="H41" s="619"/>
      <c r="I41" s="620">
        <f>'UNIFIED INTAKE'!I59:L59</f>
        <v>0</v>
      </c>
      <c r="J41" s="620"/>
      <c r="N41" s="26" t="str">
        <f>IF('UNIFIED INTAKE'!Q59=0,"",'UNIFIED INTAKE'!Q59)</f>
        <v/>
      </c>
    </row>
    <row r="42" spans="1:14" ht="4.5" customHeight="1">
      <c r="A42" s="16"/>
      <c r="C42" s="21"/>
    </row>
    <row r="43" spans="1:14" ht="15.75">
      <c r="A43" s="621" t="s">
        <v>310</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NONE</v>
      </c>
      <c r="B45" s="629"/>
      <c r="C45" s="629"/>
      <c r="D45" s="25"/>
      <c r="E45" s="630" t="str">
        <f>IF('UNIFIED INTAKE'!I45=0,"",'UNIFIED INTAKE'!I45)</f>
        <v/>
      </c>
      <c r="F45" s="630"/>
      <c r="G45" s="630"/>
      <c r="H45" s="630"/>
      <c r="I45" s="25"/>
      <c r="J45" s="24"/>
      <c r="L45" s="16"/>
      <c r="N45" s="33"/>
    </row>
    <row r="46" spans="1:14" ht="15.75">
      <c r="A46" s="629" t="str">
        <f>IF('UNIFIED INTAKE'!A46=0,"",'UNIFIED INTAKE'!A46)</f>
        <v/>
      </c>
      <c r="B46" s="629"/>
      <c r="C46" s="629"/>
      <c r="D46" s="25"/>
      <c r="E46" s="630" t="str">
        <f>IF('UNIFIED INTAKE'!I46=0,"",'UNIFIED INTAKE'!I46)</f>
        <v/>
      </c>
      <c r="F46" s="630"/>
      <c r="G46" s="630"/>
      <c r="H46" s="63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312</v>
      </c>
      <c r="B51" s="632"/>
      <c r="C51" s="632"/>
      <c r="D51" s="632"/>
      <c r="E51" s="632"/>
      <c r="F51" s="632"/>
      <c r="G51" s="4"/>
      <c r="H51" s="4"/>
      <c r="I51" s="4"/>
      <c r="J51" s="4"/>
      <c r="K51" s="4"/>
      <c r="L51" s="4"/>
      <c r="M51" s="4"/>
      <c r="N51" s="4"/>
    </row>
    <row r="52" spans="1:14" ht="149.25" customHeight="1">
      <c r="A52" s="633" t="str">
        <f>'UNIFIED INTAKE'!A74</f>
        <v xml:space="preserve">PATIENT SEEK MEDICAL ASSISTANCE FOR HIS SCHEUDLE OF ECG TODAY. HE IS HX HPN. PATIENT LIVING HIS FAMILY INCLUDING HIS DAUGHTER IN LAW. THEY ARE 4 IN THE HOUSEHOKLD. AND THE SOLE PROVIDER IS HIS SON WHO WORKS AS SERVICE CREW IN CATERING WHOSE INCOMNE IS MEAGER ENOUGH TO THIER DAY TO DAY NEEDS AND OTHER EXPENSES. CLASSIFIED AS C3. </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2" t="str">
        <f>IF('UNIFIED INTAKE'!G6=0,"",'UNIFIED INTAKE'!G6)</f>
        <v>LLONA, LEONILO OAS</v>
      </c>
      <c r="B55" s="622"/>
      <c r="C55" s="622"/>
      <c r="D55" s="622"/>
      <c r="E55" s="622"/>
      <c r="F55" s="622" t="str">
        <f>IF('UNIFIED INTAKE'!Q6=0,"",'UNIFIED INTAKE'!Q6)</f>
        <v>PATIENT</v>
      </c>
      <c r="G55" s="622"/>
      <c r="H55" s="622"/>
      <c r="I55" s="622"/>
      <c r="J55" s="622"/>
      <c r="K55" s="623" t="str">
        <f>IF('UNIFIED INTAKE'!Q7=0,"",'UNIFIED INTAKE'!Q7)</f>
        <v>NONE</v>
      </c>
      <c r="L55" s="623"/>
      <c r="M55" s="623"/>
      <c r="N55" s="623"/>
    </row>
    <row r="56" spans="1:14" ht="4.5" customHeight="1">
      <c r="A56" s="4"/>
      <c r="B56" s="4"/>
      <c r="C56" s="4"/>
      <c r="D56" s="4"/>
      <c r="E56" s="4"/>
      <c r="F56" s="4"/>
      <c r="G56" s="4"/>
      <c r="H56" s="4"/>
      <c r="I56" s="4"/>
      <c r="J56" s="4"/>
      <c r="K56" s="4"/>
      <c r="L56" s="4"/>
      <c r="M56" s="4"/>
      <c r="N56" s="4"/>
    </row>
    <row r="57" spans="1:14" ht="18.75">
      <c r="A57" s="624" t="s">
        <v>314</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JONATHAN P. TEOPE, RSW</v>
      </c>
      <c r="B59" s="625"/>
      <c r="C59" s="625"/>
      <c r="D59" s="625"/>
      <c r="E59" s="625"/>
      <c r="F59" s="4"/>
      <c r="G59" s="4"/>
      <c r="H59" s="4"/>
      <c r="I59" s="4"/>
      <c r="J59" s="35"/>
      <c r="K59" s="626"/>
      <c r="L59" s="626"/>
      <c r="M59" s="626"/>
      <c r="N59" s="626"/>
    </row>
    <row r="60" spans="1:14" ht="18.75">
      <c r="A60" s="627" t="s">
        <v>315</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2024-05-23T08:16:30Z</cp:lastPrinted>
  <dcterms:created xsi:type="dcterms:W3CDTF">2021-01-18T06:35:00Z</dcterms:created>
  <dcterms:modified xsi:type="dcterms:W3CDTF">2024-05-23T08:27:32Z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