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568032D-AE37-4FC5-9E63-AE1C4AE7B6E1}"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N21" i="4" l="1"/>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<sst xmlns="http://schemas.openxmlformats.org/spreadsheetml/2006/main" count="407" uniqueCount="331">
  <si>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</si>
  <si>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</si>
  <si>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</si>
  <si>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</si>
  <si>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</si>
  <si>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</si>
  <si>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</si>
  <si>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</si>
  <si>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</si>
  <si>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</si>
  <si>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</si>
  <si>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</si>
  <si>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</si>
  <si>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</si>
  <si>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</si>
  <si>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</si>
  <si>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</si>
  <si>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</si>
  <si>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</si>
  <si>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</si>
  <si>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</si>
  <si>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</si>
  <si>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</si>
  <si>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</si>
  <si>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</si>
  <si>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</si>
  <si>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</si>
  <si>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</si>
  <si>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</si>
  <si>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</si>
  <si>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</si>
  <si>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</si>
  <si>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</si>
  <si>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</si>
  <si>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</si>
  <si>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</si>
  <si>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</si>
  <si>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</si>
  <si>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</si>
  <si>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</si>
  <si>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</si>
  <si>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</si>
  <si>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</si>
  <si>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</si>
  <si>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</si>
  <si>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</si>
  <si>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</si>
  <si>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</si>
  <si>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</si>
  <si>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</si>
  <si>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</si>
  <si>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</si>
  <si>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</si>
  <si>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</si>
  <si>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</si>
  <si>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</si>
  <si>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</si>
  <si>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</si>
  <si>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</si>
  <si>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</si>
  <si>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</si>
  <si>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</si>
  <si>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</si>
  <si>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</si>
  <si>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</si>
  <si>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</si>
  <si>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</si>
  <si>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</si>
  <si>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</si>
  <si>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</si>
  <si>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</si>
  <si>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</si>
  <si>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</si>
  <si>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</si>
  <si>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</si>
  <si>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</si>
  <si>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</si>
  <si>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</si>
  <si>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</si>
  <si>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</si>
  <si>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</si>
  <si>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</si>
  <si>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</si>
  <si>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</si>
  <si>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</si>
  <si>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</si>
  <si>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</si>
  <si>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</si>
  <si>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</si>
  <si>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</si>
  <si>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</si>
  <si>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</si>
  <si>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</si>
  <si>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</si>
  <si>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</si>
  <si>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</si>
  <si>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</si>
  <si>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</si>
  <si>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</si>
  <si>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</si>
  <si>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</si>
  <si>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</si>
  <si>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</si>
  <si>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</si>
  <si>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</si>
  <si>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</si>
  <si>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</si>
  <si>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</si>
  <si>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</si>
  <si>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</si>
  <si>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</si>
  <si>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</si>
  <si>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</si>
  <si>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</si>
  <si>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</si>
  <si>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</si>
  <si>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</si>
  <si>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</si>
  <si>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</si>
  <si>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</si>
  <si>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</si>
  <si>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</si>
  <si>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</si>
  <si>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</si>
  <si>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</si>
  <si>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</si>
  <si>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</si>
  <si>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</si>
  <si>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</si>
  <si>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</si>
  <si>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</si>
  <si>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</si>
  <si>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</si>
  <si>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</si>
  <si>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</si>
  <si>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</si>
  <si>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</si>
  <si>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</si>
  <si>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</si>
  <si>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</si>
  <si>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</si>
  <si>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</si>
  <si>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</si>
  <si>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</si>
  <si>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</si>
  <si>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</si>
  <si>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</si>
  <si>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</si>
  <si>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</si>
  <si>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</si>
  <si>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</si>
  <si>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</si>
  <si>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</si>
  <si>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</si>
  <si>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</si>
  <si>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</si>
  <si>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</si>
  <si>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</si>
  <si>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</si>
  <si>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</si>
  <si>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</si>
  <si>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</si>
  <si>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</si>
  <si>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</si>
  <si>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</si>
  <si>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</si>
  <si>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</si>
  <si>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</si>
  <si>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</si>
  <si>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</si>
  <si>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</si>
  <si>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</si>
  <si>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</si>
  <si>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</si>
  <si>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</si>
  <si>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</si>
  <si>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</si>
  <si>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</si>
  <si>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</si>
  <si>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</si>
  <si>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</si>
  <si>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</si>
  <si>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</si>
  <si>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</si>
  <si>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</si>
  <si>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</si>
  <si>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</si>
  <si>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</si>
  <si>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</si>
  <si>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</si>
  <si>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</si>
  <si>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</si>
  <si>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</si>
  <si>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</si>
  <si>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</si>
  <si>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</si>
  <si>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</si>
  <si>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</si>
  <si>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</si>
  <si>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</si>
  <si>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</si>
  <si>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</si>
  <si>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</si>
  <si>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</si>
  <si>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</si>
  <si>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</si>
  <si>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</si>
  <si>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</si>
  <si>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</si>
  <si>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</si>
  <si>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</si>
  <si>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</si>
  <si>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</si>
  <si>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</si>
  <si>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</si>
  <si>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</si>
  <si>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</si>
  <si>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</si>
  <si>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</si>
  <si>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</si>
  <si>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</si>
  <si>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</si>
  <si>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</si>
  <si>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</si>
  <si>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</si>
  <si>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</si>
  <si>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</si>
  <si>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</si>
  <si>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</si>
  <si>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</si>
  <si>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</si>
  <si>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</si>
  <si>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</si>
  <si>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</si>
  <si>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</si>
  <si>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</si>
  <si>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</si>
  <si>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</si>
  <si>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</si>
  <si>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</si>
  <si>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</si>
  <si>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</si>
  <si>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</si>
  <si>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</si>
  <si>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</si>
  <si>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</si>
  <si>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</si>
  <si>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</si>
  <si>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</si>
  <si>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</si>
  <si>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</si>
  <si>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</si>
  <si>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</si>
  <si>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</si>
  <si>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</si>
  <si>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</si>
  <si>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</si>
  <si>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</si>
  <si>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</si>
  <si>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</si>
  <si>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</si>
  <si>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</si>
  <si>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</si>
  <si>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</si>
  <si>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</si>
  <si>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</si>
  <si>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</si>
  <si>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</si>
  <si>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</si>
  <si>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</si>
  <si>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</si>
  <si>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</si>
  <si>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</si>
  <si>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</si>
  <si>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</si>
  <si>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</si>
  <si>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</si>
  <si>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</si>
  <si>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</si>
  <si>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</si>
  <si>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</si>
  <si>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</si>
  <si>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</si>
  <si>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</si>
  <si>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</si>
  <si>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</si>
  <si>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</si>
  <si>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</si>
  <si>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</si>
  <si>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</si>
  <si>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</si>
  <si>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</si>
  <si>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</si>
  <si>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</si>
  <si>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</si>
  <si>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</si>
  <si>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</si>
  <si>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</si>
  <si>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</si>
  <si>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</si>
  <si>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</si>
  <si>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</si>
  <si>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</si>
  <si>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</si>
  <si>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</si>
  <si>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</si>
  <si>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</si>
  <si>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</si>
  <si>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</si>
  <si>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</si>
  <si>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OPD BILL</t>
  </si>
  <si>
    <t>MEDICAL</t>
  </si>
  <si>
    <t>LUBIGAN JR., SIPOCOT, CAMARINES SUR</t>
  </si>
  <si>
    <t>SIPOCOT, CAMARINES SUR</t>
  </si>
  <si>
    <t>METHODIST</t>
  </si>
  <si>
    <t>SPOUSE</t>
  </si>
  <si>
    <t>RICE FARM LABORER</t>
  </si>
  <si>
    <t>JETMATIC PUMP</t>
  </si>
  <si>
    <t>MAIFIPP</t>
  </si>
  <si>
    <t>Social Welfare Officer 1</t>
  </si>
  <si>
    <t>ELEM GRD</t>
  </si>
  <si>
    <t>COCONUT FARMER</t>
  </si>
  <si>
    <t>SOCIAL WELFARE OFFICER III</t>
  </si>
  <si>
    <t>LLORCA, GENE POON</t>
  </si>
  <si>
    <t>MALE</t>
  </si>
  <si>
    <t>LLORCA, LOURDES</t>
  </si>
  <si>
    <t>FOLLOW UP UNDER CARDIO SERVICE</t>
  </si>
  <si>
    <t xml:space="preserve">PATIENT IS IN NEED OF MEDICAL ASSISTANCE FOR HIS OPD BILL FOR HIS MEDICINES SINCE HE IS FOLLOW UP UNDER CARDIO SERVICE. THEY ARE ONLY 2 IN THE HH. THEIR 3 MARRIED CHILDREN CAN NO LONGER PROVIDE FS TO THEM DUE TO LIMITED RESOURCES ALSO. THE HOUSEHOLDS' PRIMARY MEANS OF INCOME IS BEING DERIVED FROM FARMING LABOR WORKS. HAVING NOT ENOUGH RESOURCES, HE IS CLASSIFIED AS C3. </t>
  </si>
  <si>
    <t>MEDICINES</t>
  </si>
  <si>
    <t>MARIA JEZEBEL F. DE MESA, RSW, MAEd-GC</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</si>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</sst>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40" fillId="0" borderId="5" xfId="0" applyFont="1" applyBorder="1" applyAlignment="1" applyProtection="1">
      <alignment horizontal="center" vertical="center" wrapText="1"/>
      <protection locked="0"/>
    </xf>
    <xf numFmtId="0" fontId="40" fillId="0" borderId="8"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83990</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45484</v>
      </c>
      <c r="G5" s="138"/>
      <c r="H5" s="138"/>
      <c r="I5" s="138"/>
      <c r="J5" s="138"/>
      <c r="K5" s="138"/>
      <c r="L5" s="135" t="s">
        <v>268</v>
      </c>
      <c r="M5" s="135"/>
      <c r="N5" s="135"/>
      <c r="O5" s="135"/>
      <c r="P5" s="135"/>
      <c r="Q5" s="135"/>
      <c r="R5" s="28">
        <v>0.63263888888888897</v>
      </c>
    </row>
    <row r="6" spans="1:18" ht="15" customHeight="1">
      <c r="A6" s="139" t="s">
        <v>266</v>
      </c>
      <c r="B6" s="140"/>
      <c r="C6" s="140"/>
      <c r="D6" s="140"/>
      <c r="E6" s="140"/>
      <c r="F6" s="140"/>
      <c r="G6" s="228" t="s">
        <v>325</v>
      </c>
      <c r="H6" s="228"/>
      <c r="I6" s="228"/>
      <c r="J6" s="228"/>
      <c r="K6" s="228"/>
      <c r="L6" s="228"/>
      <c r="M6" s="151" t="s">
        <v>269</v>
      </c>
      <c r="N6" s="151"/>
      <c r="O6" s="151"/>
      <c r="P6" s="151"/>
      <c r="Q6" s="149" t="s">
        <v>315</v>
      </c>
      <c r="R6" s="150"/>
    </row>
    <row r="7" spans="1:18" ht="15" customHeight="1">
      <c r="A7" s="139" t="s">
        <v>267</v>
      </c>
      <c r="B7" s="140"/>
      <c r="C7" s="140"/>
      <c r="D7" s="146" t="s">
        <v>312</v>
      </c>
      <c r="E7" s="146"/>
      <c r="F7" s="146"/>
      <c r="G7" s="146"/>
      <c r="H7" s="146"/>
      <c r="I7" s="146"/>
      <c r="J7" s="146"/>
      <c r="K7" s="146"/>
      <c r="L7" s="146"/>
      <c r="M7" s="154" t="s">
        <v>270</v>
      </c>
      <c r="N7" s="154"/>
      <c r="O7" s="154"/>
      <c r="P7" s="154"/>
      <c r="Q7" s="155">
        <v>9634716515</v>
      </c>
      <c r="R7" s="156"/>
    </row>
    <row r="8" spans="1:18" ht="6" customHeight="1" thickBot="1">
      <c r="A8" s="239"/>
      <c r="B8" s="240"/>
      <c r="C8" s="240"/>
      <c r="D8" s="240"/>
      <c r="E8" s="240"/>
      <c r="F8" s="240"/>
      <c r="G8" s="240"/>
      <c r="H8" s="240"/>
      <c r="I8" s="240"/>
      <c r="J8" s="240"/>
      <c r="K8" s="240"/>
      <c r="L8" s="240"/>
      <c r="M8" s="83"/>
      <c r="N8" s="240"/>
      <c r="O8" s="240"/>
      <c r="P8" s="240"/>
      <c r="Q8" s="240"/>
      <c r="R8" s="241"/>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42" t="s">
        <v>323</v>
      </c>
      <c r="E10" s="242"/>
      <c r="F10" s="242"/>
      <c r="G10" s="242"/>
      <c r="H10" s="242"/>
      <c r="I10" s="242"/>
      <c r="J10" s="242"/>
      <c r="K10" s="242"/>
      <c r="L10" s="242"/>
      <c r="M10" s="242"/>
      <c r="N10" s="242"/>
      <c r="O10" s="242"/>
      <c r="P10" s="242"/>
      <c r="Q10" s="91"/>
      <c r="R10" s="27" t="s">
        <v>324</v>
      </c>
    </row>
    <row r="11" spans="1:18" s="89" customFormat="1" ht="11.25" customHeight="1">
      <c r="A11" s="175" t="s">
        <v>272</v>
      </c>
      <c r="B11" s="227"/>
      <c r="C11" s="227"/>
      <c r="D11" s="176" t="s">
        <v>273</v>
      </c>
      <c r="E11" s="176"/>
      <c r="F11" s="176"/>
      <c r="G11" s="176"/>
      <c r="H11" s="176"/>
      <c r="I11" s="176"/>
      <c r="J11" s="176"/>
      <c r="K11" s="176"/>
      <c r="L11" s="176"/>
      <c r="M11" s="176"/>
      <c r="N11" s="176"/>
      <c r="O11" s="176"/>
      <c r="P11" s="176"/>
      <c r="Q11" s="104"/>
      <c r="R11" s="92" t="s">
        <v>297</v>
      </c>
    </row>
    <row r="12" spans="1:18" ht="18.75" customHeight="1">
      <c r="A12" s="142">
        <v>22453</v>
      </c>
      <c r="B12" s="143"/>
      <c r="C12" s="143"/>
      <c r="D12" s="143"/>
      <c r="E12" s="105"/>
      <c r="F12" s="82"/>
      <c r="G12" s="148">
        <f ca="1">IF(DATEDIF(A12,NOW(),"y")&gt;120,"",DATEDIF(A12,NOW(),"y"))</f>
        <v>63</v>
      </c>
      <c r="H12" s="148"/>
      <c r="I12" s="148"/>
      <c r="J12" s="148"/>
      <c r="K12" s="82"/>
      <c r="L12" s="82"/>
      <c r="M12" s="167" t="s">
        <v>313</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LUBIGAN JR., SIPOCOT,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46" t="s">
        <v>9</v>
      </c>
      <c r="F15" s="246"/>
      <c r="G15" s="246"/>
      <c r="H15" s="246"/>
      <c r="I15" s="246"/>
      <c r="J15" s="246"/>
      <c r="K15" s="246"/>
      <c r="L15" s="246"/>
      <c r="M15" s="246"/>
      <c r="N15" s="246"/>
      <c r="O15" s="246"/>
      <c r="P15" s="246"/>
      <c r="Q15" s="246"/>
      <c r="R15" s="247"/>
    </row>
    <row r="16" spans="1:18" ht="15.75" customHeight="1">
      <c r="A16" s="159" t="s">
        <v>10</v>
      </c>
      <c r="B16" s="160"/>
      <c r="C16" s="160"/>
      <c r="D16" s="160"/>
      <c r="E16" s="248" t="str">
        <f>E14</f>
        <v>LUBIGAN JR., SIPOCOT, CAMARINES SUR</v>
      </c>
      <c r="F16" s="248"/>
      <c r="G16" s="248"/>
      <c r="H16" s="248"/>
      <c r="I16" s="248"/>
      <c r="J16" s="248"/>
      <c r="K16" s="248"/>
      <c r="L16" s="248"/>
      <c r="M16" s="248"/>
      <c r="N16" s="248"/>
      <c r="O16" s="248"/>
      <c r="P16" s="248"/>
      <c r="Q16" s="248"/>
      <c r="R16" s="249"/>
    </row>
    <row r="17" spans="1:19" s="90" customFormat="1" ht="13.5" customHeight="1">
      <c r="A17" s="144" t="s">
        <v>277</v>
      </c>
      <c r="B17" s="145"/>
      <c r="C17" s="145"/>
      <c r="D17" s="145"/>
      <c r="E17" s="246" t="s">
        <v>9</v>
      </c>
      <c r="F17" s="246"/>
      <c r="G17" s="246"/>
      <c r="H17" s="246"/>
      <c r="I17" s="246"/>
      <c r="J17" s="246"/>
      <c r="K17" s="246"/>
      <c r="L17" s="246"/>
      <c r="M17" s="246"/>
      <c r="N17" s="246"/>
      <c r="O17" s="246"/>
      <c r="P17" s="246"/>
      <c r="Q17" s="246"/>
      <c r="R17" s="247"/>
    </row>
    <row r="18" spans="1:19">
      <c r="A18" s="243"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c r="A19" s="243" t="s">
        <v>279</v>
      </c>
      <c r="B19" s="154"/>
      <c r="C19" s="154"/>
      <c r="D19" s="146" t="s">
        <v>314</v>
      </c>
      <c r="E19" s="146"/>
      <c r="F19" s="146"/>
      <c r="G19" s="146"/>
      <c r="H19" s="82"/>
      <c r="I19" s="82"/>
      <c r="J19" s="82"/>
      <c r="K19" s="174" t="s">
        <v>280</v>
      </c>
      <c r="L19" s="174"/>
      <c r="M19" s="174"/>
      <c r="N19" s="244" t="s">
        <v>309</v>
      </c>
      <c r="O19" s="244"/>
      <c r="P19" s="244"/>
      <c r="Q19" s="244"/>
      <c r="R19" s="245"/>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321</v>
      </c>
      <c r="E24" s="173"/>
      <c r="F24" s="173"/>
      <c r="G24" s="173"/>
      <c r="H24" s="173"/>
      <c r="I24" s="173"/>
      <c r="J24" s="173"/>
      <c r="K24" s="179" t="s">
        <v>287</v>
      </c>
      <c r="L24" s="179"/>
      <c r="M24" s="179"/>
      <c r="N24" s="179"/>
      <c r="O24" s="179"/>
      <c r="P24" s="180">
        <v>1000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5" t="s">
        <v>18</v>
      </c>
      <c r="B29" s="236"/>
      <c r="C29" s="236"/>
      <c r="D29" s="236"/>
      <c r="E29" s="236"/>
      <c r="F29" s="236"/>
      <c r="G29" s="236"/>
      <c r="H29" s="237"/>
      <c r="I29" s="128" t="s">
        <v>15</v>
      </c>
      <c r="J29" s="129"/>
      <c r="K29" s="229" t="s">
        <v>11</v>
      </c>
      <c r="L29" s="229" t="s">
        <v>16</v>
      </c>
      <c r="M29" s="128" t="s">
        <v>17</v>
      </c>
      <c r="N29" s="231"/>
      <c r="O29" s="129"/>
      <c r="P29" s="128" t="s">
        <v>13</v>
      </c>
      <c r="Q29" s="129"/>
      <c r="R29" s="233" t="s">
        <v>14</v>
      </c>
      <c r="S29" s="132" t="s">
        <v>239</v>
      </c>
    </row>
    <row r="30" spans="1:19" ht="10.5" customHeight="1">
      <c r="A30" s="238" t="s">
        <v>301</v>
      </c>
      <c r="B30" s="232"/>
      <c r="C30" s="232"/>
      <c r="D30" s="232"/>
      <c r="E30" s="232"/>
      <c r="F30" s="232"/>
      <c r="G30" s="232"/>
      <c r="H30" s="131"/>
      <c r="I30" s="130"/>
      <c r="J30" s="131"/>
      <c r="K30" s="230"/>
      <c r="L30" s="230"/>
      <c r="M30" s="130"/>
      <c r="N30" s="232"/>
      <c r="O30" s="131"/>
      <c r="P30" s="130"/>
      <c r="Q30" s="131"/>
      <c r="R30" s="234"/>
      <c r="S30" s="132"/>
    </row>
    <row r="31" spans="1:19" ht="18" customHeight="1">
      <c r="A31" s="191" t="s">
        <v>325</v>
      </c>
      <c r="B31" s="192"/>
      <c r="C31" s="192"/>
      <c r="D31" s="192"/>
      <c r="E31" s="192"/>
      <c r="F31" s="192"/>
      <c r="G31" s="192"/>
      <c r="H31" s="193"/>
      <c r="I31" s="161" t="s">
        <v>178</v>
      </c>
      <c r="J31" s="162"/>
      <c r="K31" s="98" t="s">
        <v>176</v>
      </c>
      <c r="L31" s="98" t="s">
        <v>315</v>
      </c>
      <c r="M31" s="161" t="s">
        <v>320</v>
      </c>
      <c r="N31" s="163"/>
      <c r="O31" s="162"/>
      <c r="P31" s="164" t="s">
        <v>306</v>
      </c>
      <c r="Q31" s="165"/>
      <c r="R31" s="99" t="s">
        <v>306</v>
      </c>
    </row>
    <row r="32" spans="1:19" ht="15.75" customHeight="1">
      <c r="A32" s="191"/>
      <c r="B32" s="192"/>
      <c r="C32" s="192"/>
      <c r="D32" s="192"/>
      <c r="E32" s="192"/>
      <c r="F32" s="192"/>
      <c r="G32" s="192"/>
      <c r="H32" s="193"/>
      <c r="I32" s="161"/>
      <c r="J32" s="162"/>
      <c r="K32" s="98"/>
      <c r="L32" s="98"/>
      <c r="M32" s="161"/>
      <c r="N32" s="163"/>
      <c r="O32" s="162"/>
      <c r="P32" s="161"/>
      <c r="Q32" s="162"/>
      <c r="R32" s="99"/>
    </row>
    <row r="33" spans="1:20" ht="15.75" customHeight="1">
      <c r="A33" s="191"/>
      <c r="B33" s="192"/>
      <c r="C33" s="192"/>
      <c r="D33" s="192"/>
      <c r="E33" s="192"/>
      <c r="F33" s="192"/>
      <c r="G33" s="192"/>
      <c r="H33" s="193"/>
      <c r="I33" s="161"/>
      <c r="J33" s="162"/>
      <c r="K33" s="98"/>
      <c r="L33" s="98"/>
      <c r="M33" s="161"/>
      <c r="N33" s="163"/>
      <c r="O33" s="162"/>
      <c r="P33" s="161"/>
      <c r="Q33" s="162"/>
      <c r="R33" s="99"/>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c r="B44" s="184"/>
      <c r="C44" s="184"/>
      <c r="D44" s="184"/>
      <c r="E44" s="184"/>
      <c r="F44" s="184"/>
      <c r="G44" s="184"/>
      <c r="H44" s="88"/>
      <c r="I44" s="185"/>
      <c r="J44" s="185"/>
      <c r="K44" s="185"/>
      <c r="L44" s="185"/>
      <c r="M44" s="86"/>
      <c r="N44" s="86"/>
      <c r="O44" s="86"/>
      <c r="P44" s="116" t="s">
        <v>20</v>
      </c>
      <c r="Q44" s="116"/>
      <c r="R44" s="14"/>
    </row>
    <row r="45" spans="1:20" ht="14.25" customHeight="1">
      <c r="A45" s="183" t="s">
        <v>316</v>
      </c>
      <c r="B45" s="184"/>
      <c r="C45" s="184"/>
      <c r="D45" s="184"/>
      <c r="E45" s="184"/>
      <c r="F45" s="184"/>
      <c r="G45" s="184"/>
      <c r="H45" s="88"/>
      <c r="I45" s="185">
        <f>10*500/6</f>
        <v>833.33</v>
      </c>
      <c r="J45" s="185"/>
      <c r="K45" s="185"/>
      <c r="L45" s="185"/>
      <c r="M45" s="86"/>
      <c r="N45" s="86"/>
      <c r="O45" s="86"/>
      <c r="P45" s="194">
        <f>(I44/2)+SUM(I45:L46)+SUM(R31:R42)+P24</f>
        <v>1833.33</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3120</v>
      </c>
      <c r="T48" t="s">
        <v>215</v>
      </c>
    </row>
    <row r="49" spans="1:20" s="23" customFormat="1">
      <c r="A49" s="265" t="s">
        <v>21</v>
      </c>
      <c r="B49" s="196"/>
      <c r="C49" s="196"/>
      <c r="D49" s="196" t="s">
        <v>22</v>
      </c>
      <c r="E49" s="196"/>
      <c r="F49" s="84"/>
      <c r="G49" s="252" t="s">
        <v>288</v>
      </c>
      <c r="H49" s="252"/>
      <c r="I49" s="252"/>
      <c r="J49" s="252"/>
      <c r="K49" s="118" t="s">
        <v>22</v>
      </c>
      <c r="M49" s="196" t="s">
        <v>24</v>
      </c>
      <c r="N49" s="196"/>
      <c r="O49" s="196"/>
      <c r="P49" s="196"/>
      <c r="Q49" s="196"/>
      <c r="R49" s="26" t="s">
        <v>22</v>
      </c>
      <c r="S49" s="44">
        <f>P45/3</f>
        <v>611.11</v>
      </c>
      <c r="T49" s="23" t="s">
        <v>216</v>
      </c>
    </row>
    <row r="50" spans="1:20" s="23" customFormat="1" ht="14.1" customHeight="1">
      <c r="A50" s="24"/>
      <c r="B50" s="134" t="s">
        <v>129</v>
      </c>
      <c r="C50" s="134"/>
      <c r="D50" s="197"/>
      <c r="E50" s="197"/>
      <c r="F50" s="25"/>
      <c r="G50" s="82"/>
      <c r="H50" s="134" t="s">
        <v>149</v>
      </c>
      <c r="I50" s="134"/>
      <c r="J50" s="134"/>
      <c r="K50" s="29">
        <v>120</v>
      </c>
      <c r="M50" s="25"/>
      <c r="N50" s="201" t="s">
        <v>132</v>
      </c>
      <c r="O50" s="201"/>
      <c r="P50" s="201"/>
      <c r="Q50" s="257"/>
      <c r="R50" s="258"/>
    </row>
    <row r="51" spans="1:20" s="23" customFormat="1" ht="14.1" customHeight="1">
      <c r="A51" s="24"/>
      <c r="B51" s="134" t="s">
        <v>133</v>
      </c>
      <c r="C51" s="134"/>
      <c r="D51" s="197"/>
      <c r="E51" s="197"/>
      <c r="F51" s="25"/>
      <c r="G51" s="82"/>
      <c r="H51" s="8" t="s">
        <v>150</v>
      </c>
      <c r="I51" s="8"/>
      <c r="K51" s="29"/>
      <c r="M51" s="25"/>
      <c r="N51" s="201" t="s">
        <v>136</v>
      </c>
      <c r="O51" s="201"/>
      <c r="P51" s="201"/>
      <c r="Q51" s="257"/>
      <c r="R51" s="258"/>
    </row>
    <row r="52" spans="1:20" s="23" customFormat="1" ht="14.1" customHeight="1">
      <c r="A52" s="24"/>
      <c r="B52" s="134" t="s">
        <v>137</v>
      </c>
      <c r="C52" s="134"/>
      <c r="D52" s="197"/>
      <c r="E52" s="197"/>
      <c r="F52" s="25"/>
      <c r="G52" s="82"/>
      <c r="H52" s="8" t="s">
        <v>172</v>
      </c>
      <c r="I52" s="8"/>
      <c r="K52" s="29"/>
      <c r="M52" s="25"/>
      <c r="N52" s="201" t="s">
        <v>140</v>
      </c>
      <c r="O52" s="201"/>
      <c r="P52" s="201"/>
      <c r="Q52" s="257">
        <v>3000</v>
      </c>
      <c r="R52" s="258"/>
    </row>
    <row r="53" spans="1:20" s="23" customFormat="1" ht="14.1" customHeight="1">
      <c r="A53" s="24"/>
      <c r="B53" s="134" t="s">
        <v>163</v>
      </c>
      <c r="C53" s="134"/>
      <c r="D53" s="197"/>
      <c r="E53" s="197"/>
      <c r="F53" s="8"/>
      <c r="G53" s="8"/>
      <c r="H53" s="8" t="s">
        <v>163</v>
      </c>
      <c r="I53" s="8"/>
      <c r="K53" s="42"/>
      <c r="M53" s="25"/>
      <c r="N53" s="201" t="s">
        <v>164</v>
      </c>
      <c r="O53" s="201"/>
      <c r="P53" s="201"/>
      <c r="Q53" s="257"/>
      <c r="R53" s="258"/>
    </row>
    <row r="54" spans="1:20" s="23" customFormat="1" ht="14.1" customHeight="1">
      <c r="A54" s="12"/>
      <c r="B54" s="8"/>
      <c r="C54" s="8"/>
      <c r="D54" s="8"/>
      <c r="E54" s="8"/>
      <c r="F54" s="8"/>
      <c r="G54" s="8"/>
      <c r="H54" s="8"/>
      <c r="I54" s="25"/>
      <c r="J54" s="199"/>
      <c r="K54" s="199"/>
      <c r="L54" s="25"/>
      <c r="M54" s="25"/>
      <c r="N54" s="201" t="s">
        <v>142</v>
      </c>
      <c r="O54" s="201"/>
      <c r="P54" s="201"/>
      <c r="Q54" s="257"/>
      <c r="R54" s="258"/>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c r="A56" s="24"/>
      <c r="B56" s="134" t="s">
        <v>129</v>
      </c>
      <c r="C56" s="134"/>
      <c r="D56" s="197"/>
      <c r="E56" s="197"/>
      <c r="F56" s="25"/>
      <c r="G56" s="134" t="s">
        <v>144</v>
      </c>
      <c r="H56" s="134"/>
      <c r="I56" s="264" t="s">
        <v>317</v>
      </c>
      <c r="J56" s="264"/>
      <c r="K56" s="264"/>
      <c r="L56" s="264"/>
      <c r="M56" s="25"/>
      <c r="N56" s="134" t="s">
        <v>165</v>
      </c>
      <c r="O56" s="134"/>
      <c r="P56" s="134"/>
      <c r="Q56" s="257"/>
      <c r="R56" s="258"/>
    </row>
    <row r="57" spans="1:20" s="23" customFormat="1" ht="14.1" customHeight="1">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c r="A58" s="24"/>
      <c r="B58" s="134" t="s">
        <v>147</v>
      </c>
      <c r="C58" s="134"/>
      <c r="D58" s="197"/>
      <c r="E58" s="197"/>
      <c r="F58" s="25"/>
      <c r="G58" s="134" t="s">
        <v>146</v>
      </c>
      <c r="H58" s="134"/>
      <c r="I58" s="264"/>
      <c r="J58" s="264"/>
      <c r="K58" s="264"/>
      <c r="L58" s="264"/>
      <c r="M58" s="25"/>
      <c r="N58" s="134" t="s">
        <v>163</v>
      </c>
      <c r="O58" s="134"/>
      <c r="P58" s="134"/>
      <c r="Q58" s="257"/>
      <c r="R58" s="258"/>
    </row>
    <row r="59" spans="1:20" s="23" customFormat="1" ht="14.1" customHeight="1">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1" t="s">
        <v>290</v>
      </c>
      <c r="B61" s="262"/>
      <c r="C61" s="262"/>
      <c r="D61" s="262"/>
      <c r="E61" s="262"/>
      <c r="F61" s="262"/>
      <c r="G61" s="262"/>
      <c r="H61" s="262"/>
      <c r="I61" s="262"/>
      <c r="J61" s="262"/>
      <c r="K61" s="262"/>
      <c r="L61" s="262"/>
      <c r="M61" s="262"/>
      <c r="N61" s="262"/>
      <c r="O61" s="262"/>
      <c r="P61" s="262"/>
      <c r="Q61" s="262"/>
      <c r="R61" s="263"/>
    </row>
    <row r="62" spans="1:20">
      <c r="A62" s="16" t="s">
        <v>27</v>
      </c>
      <c r="B62" s="121"/>
      <c r="C62" s="121"/>
      <c r="D62" s="122"/>
      <c r="E62" s="122"/>
      <c r="F62" s="576" t="s">
        <v>326</v>
      </c>
      <c r="G62" s="576"/>
      <c r="H62" s="576"/>
      <c r="I62" s="576"/>
      <c r="J62" s="122"/>
      <c r="K62" s="122"/>
      <c r="L62" s="122"/>
      <c r="M62" s="122"/>
      <c r="N62" s="122"/>
      <c r="O62" s="122"/>
      <c r="P62" s="122"/>
      <c r="Q62" s="122"/>
      <c r="R62" s="17"/>
    </row>
    <row r="63" spans="1:20" s="23" customFormat="1" ht="12.75" customHeight="1">
      <c r="A63" s="24"/>
      <c r="B63" s="259" t="s">
        <v>167</v>
      </c>
      <c r="C63" s="259"/>
      <c r="D63" s="259"/>
      <c r="E63" s="259"/>
      <c r="F63" s="575"/>
      <c r="G63" s="575"/>
      <c r="H63" s="575"/>
      <c r="I63" s="575"/>
      <c r="J63" s="25"/>
      <c r="K63" s="260" t="s">
        <v>168</v>
      </c>
      <c r="L63" s="260"/>
      <c r="M63" s="260"/>
      <c r="N63" s="203"/>
      <c r="O63" s="203"/>
      <c r="P63" s="203"/>
      <c r="Q63" s="103"/>
      <c r="R63" s="123"/>
    </row>
    <row r="64" spans="1:20" s="23" customFormat="1" ht="12.75" customHeight="1">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c r="A65" s="24"/>
      <c r="B65" s="205" t="s">
        <v>171</v>
      </c>
      <c r="C65" s="205"/>
      <c r="D65" s="205"/>
      <c r="E65" s="205"/>
      <c r="F65" s="204"/>
      <c r="G65" s="204"/>
      <c r="H65" s="204"/>
      <c r="I65" s="204"/>
      <c r="J65" s="25"/>
      <c r="K65" s="205" t="s">
        <v>159</v>
      </c>
      <c r="L65" s="205"/>
      <c r="M65" s="205"/>
      <c r="N65" s="204" t="s">
        <v>310</v>
      </c>
      <c r="O65" s="204"/>
      <c r="P65" s="20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2"/>
      <c r="E67" s="202"/>
      <c r="F67" s="202"/>
      <c r="G67" s="202"/>
      <c r="H67" s="86"/>
      <c r="I67" s="86"/>
      <c r="J67" s="86"/>
      <c r="K67" s="86"/>
      <c r="L67" s="86"/>
      <c r="M67" s="124"/>
      <c r="N67" s="124"/>
      <c r="O67" s="124"/>
      <c r="P67" s="124"/>
      <c r="Q67" s="124"/>
      <c r="R67" s="18"/>
    </row>
    <row r="68" spans="1:20">
      <c r="A68" s="13" t="s">
        <v>302</v>
      </c>
      <c r="B68" s="86"/>
      <c r="C68" s="223" t="str">
        <f>G6</f>
        <v>LLORCA, LOURDES</v>
      </c>
      <c r="D68" s="223"/>
      <c r="E68" s="223"/>
      <c r="F68" s="223"/>
      <c r="G68" s="223"/>
      <c r="H68" s="224" t="s">
        <v>303</v>
      </c>
      <c r="I68" s="224"/>
      <c r="J68" s="224"/>
      <c r="K68" s="224"/>
      <c r="L68" s="224"/>
      <c r="M68" s="224"/>
      <c r="N68" s="224"/>
      <c r="O68" s="224"/>
      <c r="P68" s="224"/>
      <c r="Q68" s="124"/>
      <c r="R68" s="18"/>
    </row>
    <row r="69" spans="1:20" ht="32.25" customHeight="1">
      <c r="A69" s="225" t="s">
        <v>304</v>
      </c>
      <c r="B69" s="226"/>
      <c r="C69" s="226"/>
      <c r="D69" s="226"/>
      <c r="E69" s="226"/>
      <c r="F69" s="226"/>
      <c r="G69" s="226"/>
      <c r="H69" s="226"/>
      <c r="I69" s="226"/>
      <c r="J69" s="226"/>
      <c r="K69" s="226"/>
      <c r="L69" s="226"/>
      <c r="M69" s="226"/>
      <c r="N69" s="226"/>
      <c r="O69" s="226"/>
      <c r="P69" s="226"/>
      <c r="Q69" s="124"/>
      <c r="R69" s="18"/>
    </row>
    <row r="70" spans="1:20" ht="39" customHeight="1">
      <c r="A70" s="13"/>
      <c r="B70" s="86"/>
      <c r="C70" s="86"/>
      <c r="D70" s="86"/>
      <c r="E70" s="86"/>
      <c r="F70" s="256"/>
      <c r="G70" s="256"/>
      <c r="H70" s="256"/>
      <c r="I70" s="256"/>
      <c r="J70" s="256"/>
      <c r="K70" s="256"/>
      <c r="L70" s="256"/>
      <c r="M70" s="86"/>
      <c r="N70" s="86"/>
      <c r="O70" s="86"/>
      <c r="P70" s="86"/>
      <c r="Q70" s="124"/>
      <c r="R70" s="18"/>
    </row>
    <row r="71" spans="1:20">
      <c r="A71" s="255" t="s">
        <v>292</v>
      </c>
      <c r="B71" s="224"/>
      <c r="C71" s="224"/>
      <c r="D71" s="224"/>
      <c r="E71" s="224"/>
      <c r="F71" s="224"/>
      <c r="G71" s="224"/>
      <c r="H71" s="224"/>
      <c r="I71" s="224"/>
      <c r="J71" s="224"/>
      <c r="K71" s="224"/>
      <c r="L71" s="224"/>
      <c r="M71" s="224"/>
      <c r="N71" s="224"/>
      <c r="O71" s="224"/>
      <c r="P71" s="224"/>
      <c r="Q71" s="124"/>
      <c r="R71" s="18"/>
    </row>
    <row r="72" spans="1:20" ht="12" customHeight="1" thickBot="1">
      <c r="A72" s="13"/>
      <c r="B72" s="86"/>
      <c r="C72" s="86"/>
      <c r="D72" s="86"/>
      <c r="E72" s="86"/>
      <c r="F72" s="86"/>
      <c r="G72" s="86"/>
      <c r="H72" s="86"/>
      <c r="I72" s="86"/>
      <c r="J72" s="86"/>
      <c r="K72" s="86"/>
      <c r="L72" s="116"/>
      <c r="M72" s="86"/>
      <c r="N72" s="86"/>
      <c r="O72" s="86"/>
      <c r="P72" s="86"/>
      <c r="Q72" s="253" t="s">
        <v>298</v>
      </c>
      <c r="R72" s="254"/>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214" t="s">
        <v>327</v>
      </c>
      <c r="B74" s="215"/>
      <c r="C74" s="215"/>
      <c r="D74" s="215"/>
      <c r="E74" s="215"/>
      <c r="F74" s="215"/>
      <c r="G74" s="215"/>
      <c r="H74" s="215"/>
      <c r="I74" s="215"/>
      <c r="J74" s="215"/>
      <c r="K74" s="215"/>
      <c r="L74" s="215"/>
      <c r="M74" s="215"/>
      <c r="N74" s="215"/>
      <c r="O74" s="215"/>
      <c r="P74" s="215"/>
      <c r="Q74" s="215"/>
      <c r="R74" s="216"/>
    </row>
    <row r="75" spans="1:20" ht="15" customHeight="1">
      <c r="A75" s="217"/>
      <c r="B75" s="218"/>
      <c r="C75" s="218"/>
      <c r="D75" s="218"/>
      <c r="E75" s="218"/>
      <c r="F75" s="218"/>
      <c r="G75" s="218"/>
      <c r="H75" s="218"/>
      <c r="I75" s="218"/>
      <c r="J75" s="218"/>
      <c r="K75" s="218"/>
      <c r="L75" s="218"/>
      <c r="M75" s="218"/>
      <c r="N75" s="218"/>
      <c r="O75" s="218"/>
      <c r="P75" s="218"/>
      <c r="Q75" s="218"/>
      <c r="R75" s="219"/>
    </row>
    <row r="76" spans="1:20">
      <c r="A76" s="217"/>
      <c r="B76" s="218"/>
      <c r="C76" s="218"/>
      <c r="D76" s="218"/>
      <c r="E76" s="218"/>
      <c r="F76" s="218"/>
      <c r="G76" s="218"/>
      <c r="H76" s="218"/>
      <c r="I76" s="218"/>
      <c r="J76" s="218"/>
      <c r="K76" s="218"/>
      <c r="L76" s="218"/>
      <c r="M76" s="218"/>
      <c r="N76" s="218"/>
      <c r="O76" s="218"/>
      <c r="P76" s="218"/>
      <c r="Q76" s="218"/>
      <c r="R76" s="219"/>
    </row>
    <row r="77" spans="1:20" ht="48" customHeight="1" thickBot="1">
      <c r="A77" s="217"/>
      <c r="B77" s="218"/>
      <c r="C77" s="218"/>
      <c r="D77" s="218"/>
      <c r="E77" s="218"/>
      <c r="F77" s="218"/>
      <c r="G77" s="218"/>
      <c r="H77" s="218"/>
      <c r="I77" s="218"/>
      <c r="J77" s="218"/>
      <c r="K77" s="218"/>
      <c r="L77" s="218"/>
      <c r="M77" s="218"/>
      <c r="N77" s="218"/>
      <c r="O77" s="218"/>
      <c r="P77" s="218"/>
      <c r="Q77" s="218"/>
      <c r="R77" s="219"/>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09" t="s">
        <v>300</v>
      </c>
      <c r="B79" s="210"/>
      <c r="C79" s="210"/>
      <c r="D79" s="210"/>
      <c r="E79" s="210"/>
      <c r="F79" s="210"/>
      <c r="G79" s="210"/>
      <c r="H79" s="211"/>
      <c r="I79" s="209" t="s">
        <v>294</v>
      </c>
      <c r="J79" s="210"/>
      <c r="K79" s="210"/>
      <c r="L79" s="211"/>
      <c r="M79" s="209" t="s">
        <v>295</v>
      </c>
      <c r="N79" s="210"/>
      <c r="O79" s="211"/>
      <c r="P79" s="206" t="s">
        <v>305</v>
      </c>
      <c r="Q79" s="207"/>
      <c r="R79" s="208"/>
    </row>
    <row r="80" spans="1:20" ht="15.75" customHeight="1">
      <c r="A80" s="87">
        <v>1</v>
      </c>
      <c r="B80" s="221" t="s">
        <v>311</v>
      </c>
      <c r="C80" s="221"/>
      <c r="D80" s="221"/>
      <c r="E80" s="221"/>
      <c r="F80" s="221"/>
      <c r="G80" s="221"/>
      <c r="H80" s="221"/>
      <c r="I80" s="266">
        <v>1573.2</v>
      </c>
      <c r="J80" s="266"/>
      <c r="K80" s="266"/>
      <c r="L80" s="266"/>
      <c r="M80" s="221" t="s">
        <v>328</v>
      </c>
      <c r="N80" s="221"/>
      <c r="O80" s="221"/>
      <c r="P80" s="212" t="s">
        <v>318</v>
      </c>
      <c r="Q80" s="212"/>
      <c r="R80" s="213"/>
      <c r="S80">
        <f>300*0.75</f>
        <v>225</v>
      </c>
      <c r="T80">
        <f>300-S80</f>
        <v>75</v>
      </c>
    </row>
    <row r="81" spans="1:20" ht="15.75" customHeight="1">
      <c r="A81" s="87">
        <v>2</v>
      </c>
      <c r="B81" s="221"/>
      <c r="C81" s="221"/>
      <c r="D81" s="221"/>
      <c r="E81" s="221"/>
      <c r="F81" s="221"/>
      <c r="G81" s="221"/>
      <c r="H81" s="221"/>
      <c r="I81" s="220"/>
      <c r="J81" s="220"/>
      <c r="K81" s="220"/>
      <c r="L81" s="220"/>
      <c r="M81" s="222"/>
      <c r="N81" s="222"/>
      <c r="O81" s="222"/>
      <c r="P81" s="212"/>
      <c r="Q81" s="212"/>
      <c r="R81" s="213"/>
      <c r="S81">
        <f>750*0.75</f>
        <v>562.5</v>
      </c>
      <c r="T81">
        <f>750-S81</f>
        <v>187.5</v>
      </c>
    </row>
    <row r="82" spans="1:20" ht="15.75" customHeight="1">
      <c r="A82" s="87">
        <v>3</v>
      </c>
      <c r="B82" s="222"/>
      <c r="C82" s="222"/>
      <c r="D82" s="222"/>
      <c r="E82" s="222"/>
      <c r="F82" s="222"/>
      <c r="G82" s="222"/>
      <c r="H82" s="222"/>
      <c r="I82" s="220"/>
      <c r="J82" s="220"/>
      <c r="K82" s="220"/>
      <c r="L82" s="220"/>
      <c r="M82" s="222"/>
      <c r="N82" s="222"/>
      <c r="O82" s="222"/>
      <c r="P82" s="250"/>
      <c r="Q82" s="250"/>
      <c r="R82" s="251"/>
    </row>
    <row r="83" spans="1:20" ht="15.75" customHeight="1">
      <c r="A83" s="87">
        <v>4</v>
      </c>
      <c r="B83" s="222"/>
      <c r="C83" s="222"/>
      <c r="D83" s="222"/>
      <c r="E83" s="222"/>
      <c r="F83" s="222"/>
      <c r="G83" s="222"/>
      <c r="H83" s="222"/>
      <c r="I83" s="220"/>
      <c r="J83" s="220"/>
      <c r="K83" s="220"/>
      <c r="L83" s="220"/>
      <c r="M83" s="222"/>
      <c r="N83" s="222"/>
      <c r="O83" s="222"/>
      <c r="P83" s="250"/>
      <c r="Q83" s="250"/>
      <c r="R83" s="251"/>
    </row>
    <row r="84" spans="1:20" ht="15.75" customHeight="1">
      <c r="A84" s="87">
        <v>5</v>
      </c>
      <c r="B84" s="222"/>
      <c r="C84" s="222"/>
      <c r="D84" s="222"/>
      <c r="E84" s="222"/>
      <c r="F84" s="222"/>
      <c r="G84" s="222"/>
      <c r="H84" s="222"/>
      <c r="I84" s="220"/>
      <c r="J84" s="220"/>
      <c r="K84" s="220"/>
      <c r="L84" s="220"/>
      <c r="M84" s="222"/>
      <c r="N84" s="222"/>
      <c r="O84" s="222"/>
      <c r="P84" s="250"/>
      <c r="Q84" s="250"/>
      <c r="R84" s="251"/>
    </row>
    <row r="85" spans="1:20" ht="3" customHeight="1">
      <c r="A85" s="13"/>
      <c r="B85" s="86"/>
      <c r="C85" s="86"/>
      <c r="D85" s="202"/>
      <c r="E85" s="202"/>
      <c r="F85" s="202"/>
      <c r="G85" s="202"/>
      <c r="H85" s="86"/>
      <c r="I85" s="86"/>
      <c r="J85" s="86"/>
      <c r="K85" s="86"/>
      <c r="L85" s="86"/>
      <c r="M85" s="124"/>
      <c r="N85" s="124"/>
      <c r="O85" s="124"/>
      <c r="P85" s="124"/>
      <c r="Q85" s="124"/>
      <c r="R85" s="18"/>
    </row>
    <row r="86" spans="1:20">
      <c r="A86" s="273" t="s">
        <v>30</v>
      </c>
      <c r="B86" s="274"/>
      <c r="C86" s="274"/>
      <c r="D86" s="86"/>
      <c r="E86" s="86"/>
      <c r="F86" s="86"/>
      <c r="G86" s="86"/>
      <c r="H86" s="86"/>
      <c r="I86" s="86"/>
      <c r="J86" s="86"/>
      <c r="K86" s="274" t="s">
        <v>296</v>
      </c>
      <c r="L86" s="274"/>
      <c r="M86" s="274"/>
      <c r="N86" s="86"/>
      <c r="O86" s="86"/>
      <c r="P86" s="86"/>
      <c r="Q86" s="86"/>
      <c r="R86" s="14"/>
    </row>
    <row r="87" spans="1:20" ht="12" customHeight="1">
      <c r="A87" s="273"/>
      <c r="B87" s="274"/>
      <c r="C87" s="274"/>
      <c r="D87" s="278" t="s">
        <v>330</v>
      </c>
      <c r="E87" s="279"/>
      <c r="F87" s="279"/>
      <c r="G87" s="279"/>
      <c r="H87" s="279"/>
      <c r="I87" s="279"/>
      <c r="J87" s="279"/>
      <c r="K87" s="274"/>
      <c r="L87" s="274"/>
      <c r="M87" s="274"/>
      <c r="N87" s="267" t="s">
        <v>329</v>
      </c>
      <c r="O87" s="268"/>
      <c r="P87" s="268"/>
      <c r="Q87" s="268"/>
      <c r="R87" s="269"/>
    </row>
    <row r="88" spans="1:20" ht="12" customHeight="1" thickBot="1">
      <c r="A88" s="275"/>
      <c r="B88" s="276"/>
      <c r="C88" s="276"/>
      <c r="D88" s="277" t="s">
        <v>319</v>
      </c>
      <c r="E88" s="277"/>
      <c r="F88" s="277"/>
      <c r="G88" s="277"/>
      <c r="H88" s="277"/>
      <c r="I88" s="277"/>
      <c r="J88" s="277"/>
      <c r="K88" s="276"/>
      <c r="L88" s="276"/>
      <c r="M88" s="276"/>
      <c r="N88" s="270" t="s">
        <v>322</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c r="A3" s="374">
        <f>'UNIFIED INTAKE'!F5</f>
        <v>45484</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83990</v>
      </c>
      <c r="AK3" s="362"/>
      <c r="AL3" s="362"/>
      <c r="AM3" s="362"/>
      <c r="AN3" s="362"/>
      <c r="AO3" s="362"/>
      <c r="AP3" s="362"/>
      <c r="AQ3" s="362"/>
      <c r="AR3" s="363"/>
      <c r="AS3" s="380" t="s">
        <v>154</v>
      </c>
      <c r="AT3" s="381"/>
      <c r="AU3" s="381"/>
      <c r="AV3" s="381"/>
      <c r="AW3" s="381"/>
      <c r="AX3" s="381"/>
      <c r="AY3" s="381"/>
      <c r="AZ3" s="381"/>
      <c r="BA3" s="381"/>
      <c r="BB3" s="382"/>
    </row>
    <row r="4" spans="1:54" ht="15.75" customHeight="1">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LLORCA, LOURDES</v>
      </c>
      <c r="B8" s="387"/>
      <c r="C8" s="387"/>
      <c r="D8" s="387"/>
      <c r="E8" s="387"/>
      <c r="F8" s="387"/>
      <c r="G8" s="387"/>
      <c r="H8" s="387"/>
      <c r="I8" s="388"/>
      <c r="J8" s="386" t="str">
        <f>IF('UNIFIED INTAKE'!Q6=0,"",'UNIFIED INTAKE'!Q6)</f>
        <v>SPOUSE</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9634716515</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 ca="1">'UNIFIED INTAKE'!G12</f>
        <v>63</v>
      </c>
      <c r="AI12" s="362"/>
      <c r="AJ12" s="363"/>
      <c r="AK12" s="364" t="str">
        <f>IF('UNIFIED INTAKE'!R10=0,"",'UNIFIED INTAKE'!R10)</f>
        <v>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c r="A13" s="358" t="str">
        <f>IF('UNIFIED INTAKE'!D10=0,"",'UNIFIED INTAKE'!D10)</f>
        <v>LLORCA, GENE POON</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c r="A15" s="463">
        <f>'UNIFIED INTAKE'!A12:D12</f>
        <v>22453</v>
      </c>
      <c r="B15" s="464"/>
      <c r="C15" s="465"/>
      <c r="D15" s="358" t="str">
        <f>IF('UNIFIED INTAKE'!M12=0,"",'UNIFIED INTAKE'!M12)</f>
        <v>SIPOCOT, CAMARINES SUR</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METHODIST</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c r="A17" s="530" t="str">
        <f>IF('UNIFIED INTAKE'!E14=0,"",'UNIFIED INTAKE'!E14)</f>
        <v>LUBIGAN JR., SIPOCOT, CAMARINES SUR</v>
      </c>
      <c r="B17" s="531"/>
      <c r="C17" s="531"/>
      <c r="D17" s="531"/>
      <c r="E17" s="531"/>
      <c r="F17" s="531"/>
      <c r="G17" s="531"/>
      <c r="H17" s="531"/>
      <c r="I17" s="531"/>
      <c r="J17" s="531"/>
      <c r="K17" s="531"/>
      <c r="L17" s="531"/>
      <c r="M17" s="532"/>
      <c r="N17" s="530" t="str">
        <f>IF('UNIFIED INTAKE'!E16=0,"",'UNIFIED INTAKE'!E16)</f>
        <v>LUBIGAN JR., SIPOCOT, CAMARINES SUR</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c r="A20" s="523"/>
      <c r="B20" s="523"/>
      <c r="C20" s="523" t="str">
        <f>IF('UNIFIED INTAKE'!D24=0,"",'UNIFIED INTAKE'!D24)</f>
        <v>COCONUT FARMER</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c r="A26" s="324" t="str">
        <f>IF('UNIFIED INTAKE'!A31=0,"",'UNIFIED INTAKE'!A31)</f>
        <v>LLORCA, LOURDES</v>
      </c>
      <c r="B26" s="325"/>
      <c r="C26" s="325"/>
      <c r="D26" s="325"/>
      <c r="E26" s="325"/>
      <c r="F26" s="325"/>
      <c r="G26" s="325"/>
      <c r="H26" s="325"/>
      <c r="I26" s="325"/>
      <c r="J26" s="326"/>
      <c r="K26" s="327" t="str">
        <f>IF('UNIFIED INTAKE'!S31=0,"",'UNIFIED INTAKE'!S31)</f>
        <v/>
      </c>
      <c r="L26" s="328"/>
      <c r="M26" s="328"/>
      <c r="N26" s="329"/>
      <c r="O26" s="327" t="str">
        <f>IF('UNIFIED INTAKE'!K31=0,"",'UNIFIED INTAKE'!K31)</f>
        <v>M</v>
      </c>
      <c r="P26" s="328"/>
      <c r="Q26" s="328"/>
      <c r="R26" s="328"/>
      <c r="S26" s="329"/>
      <c r="T26" s="327" t="str">
        <f>IF('UNIFIED INTAKE'!L31=0,"",'UNIFIED INTAKE'!L31)</f>
        <v>SPOUSE</v>
      </c>
      <c r="U26" s="328"/>
      <c r="V26" s="328"/>
      <c r="W26" s="328"/>
      <c r="X26" s="328"/>
      <c r="Y26" s="328"/>
      <c r="Z26" s="328"/>
      <c r="AA26" s="329"/>
      <c r="AB26" s="327" t="str">
        <f>IF('UNIFIED INTAKE'!M31=0,"",'UNIFIED INTAKE'!M31)</f>
        <v>ELEM GRD</v>
      </c>
      <c r="AC26" s="328"/>
      <c r="AD26" s="328"/>
      <c r="AE26" s="328"/>
      <c r="AF26" s="328"/>
      <c r="AG26" s="328"/>
      <c r="AH26" s="328"/>
      <c r="AI26" s="329"/>
      <c r="AJ26" s="327" t="str">
        <f>IF('UNIFIED INTAKE'!P31=0,"",'UNIFIED INTAKE'!P31)</f>
        <v>NONE</v>
      </c>
      <c r="AK26" s="328"/>
      <c r="AL26" s="328"/>
      <c r="AM26" s="328"/>
      <c r="AN26" s="328"/>
      <c r="AO26" s="328"/>
      <c r="AP26" s="328"/>
      <c r="AQ26" s="329"/>
      <c r="AR26" s="330" t="str">
        <f>IF('UNIFIED INTAKE'!R31=0,"",'UNIFIED INTAKE'!R31)</f>
        <v>NONE</v>
      </c>
      <c r="AS26" s="331"/>
      <c r="AT26" s="331"/>
      <c r="AU26" s="331"/>
      <c r="AV26" s="331"/>
      <c r="AW26" s="331"/>
      <c r="AX26" s="331"/>
      <c r="AY26" s="331"/>
      <c r="AZ26" s="331"/>
      <c r="BA26" s="331"/>
      <c r="BB26" s="332"/>
    </row>
    <row r="27" spans="1:84">
      <c r="A27" s="324" t="str">
        <f>IF('UNIFIED INTAKE'!A32=0,"",'UNIFIED INTAKE'!A32)</f>
        <v/>
      </c>
      <c r="B27" s="325"/>
      <c r="C27" s="325"/>
      <c r="D27" s="325"/>
      <c r="E27" s="325"/>
      <c r="F27" s="325"/>
      <c r="G27" s="325"/>
      <c r="H27" s="325"/>
      <c r="I27" s="325"/>
      <c r="J27" s="326"/>
      <c r="K27" s="327" t="str">
        <f>IF('UNIFIED INTAKE'!S32=0,"",'UNIFIED INTAKE'!S32)</f>
        <v/>
      </c>
      <c r="L27" s="328"/>
      <c r="M27" s="328"/>
      <c r="N27" s="329"/>
      <c r="O27" s="327" t="str">
        <f>IF('UNIFIED INTAKE'!K32=0,"",'UNIFIED INTAKE'!K32)</f>
        <v/>
      </c>
      <c r="P27" s="328"/>
      <c r="Q27" s="328"/>
      <c r="R27" s="328"/>
      <c r="S27" s="329"/>
      <c r="T27" s="327" t="str">
        <f>IF('UNIFIED INTAKE'!L32=0,"",'UNIFIED INTAKE'!L32)</f>
        <v/>
      </c>
      <c r="U27" s="328"/>
      <c r="V27" s="328"/>
      <c r="W27" s="328"/>
      <c r="X27" s="328"/>
      <c r="Y27" s="328"/>
      <c r="Z27" s="328"/>
      <c r="AA27" s="329"/>
      <c r="AB27" s="327" t="str">
        <f>IF('UNIFIED INTAKE'!M32=0,"",'UNIFIED INTAKE'!M32)</f>
        <v/>
      </c>
      <c r="AC27" s="328"/>
      <c r="AD27" s="328"/>
      <c r="AE27" s="328"/>
      <c r="AF27" s="328"/>
      <c r="AG27" s="328"/>
      <c r="AH27" s="328"/>
      <c r="AI27" s="329"/>
      <c r="AJ27" s="327" t="str">
        <f>IF('UNIFIED INTAKE'!P32=0,"",'UNIFIED INTAKE'!P32)</f>
        <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c r="A28" s="324" t="str">
        <f>IF('UNIFIED INTAKE'!A33=0,"",'UNIFIED INTAKE'!A33)</f>
        <v/>
      </c>
      <c r="B28" s="325"/>
      <c r="C28" s="325"/>
      <c r="D28" s="325"/>
      <c r="E28" s="325"/>
      <c r="F28" s="325"/>
      <c r="G28" s="325"/>
      <c r="H28" s="325"/>
      <c r="I28" s="325"/>
      <c r="J28" s="326"/>
      <c r="K28" s="327" t="str">
        <f>IF('UNIFIED INTAKE'!S33=0,"",'UNIFIED INTAKE'!S33)</f>
        <v/>
      </c>
      <c r="L28" s="328"/>
      <c r="M28" s="328"/>
      <c r="N28" s="329"/>
      <c r="O28" s="327" t="str">
        <f>IF('UNIFIED INTAKE'!K33=0,"",'UNIFIED INTAKE'!K33)</f>
        <v/>
      </c>
      <c r="P28" s="328"/>
      <c r="Q28" s="328"/>
      <c r="R28" s="328"/>
      <c r="S28" s="329"/>
      <c r="T28" s="327" t="str">
        <f>IF('UNIFIED INTAKE'!L33=0,"",'UNIFIED INTAKE'!L33)</f>
        <v/>
      </c>
      <c r="U28" s="328"/>
      <c r="V28" s="328"/>
      <c r="W28" s="328"/>
      <c r="X28" s="328"/>
      <c r="Y28" s="328"/>
      <c r="Z28" s="328"/>
      <c r="AA28" s="329"/>
      <c r="AB28" s="327" t="str">
        <f>IF('UNIFIED INTAKE'!M33=0,"",'UNIFIED INTAKE'!M33)</f>
        <v/>
      </c>
      <c r="AC28" s="328"/>
      <c r="AD28" s="328"/>
      <c r="AE28" s="328"/>
      <c r="AF28" s="328"/>
      <c r="AG28" s="328"/>
      <c r="AH28" s="328"/>
      <c r="AI28" s="329"/>
      <c r="AJ28" s="327" t="str">
        <f>IF('UNIFIED INTAKE'!P33=0,"",'UNIFIED INTAKE'!P33)</f>
        <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c r="A29" s="324" t="str">
        <f>IF('UNIFIED INTAKE'!A34=0,"",'UNIFIED INTAKE'!A34)</f>
        <v/>
      </c>
      <c r="B29" s="325"/>
      <c r="C29" s="325"/>
      <c r="D29" s="325"/>
      <c r="E29" s="325"/>
      <c r="F29" s="325"/>
      <c r="G29" s="325"/>
      <c r="H29" s="325"/>
      <c r="I29" s="325"/>
      <c r="J29" s="326"/>
      <c r="K29" s="327" t="str">
        <f>IF('UNIFIED INTAKE'!S34=0,"",'UNIFIED INTAKE'!S34)</f>
        <v/>
      </c>
      <c r="L29" s="328"/>
      <c r="M29" s="328"/>
      <c r="N29" s="329"/>
      <c r="O29" s="327" t="str">
        <f>IF('UNIFIED INTAKE'!K34=0,"",'UNIFIED INTAKE'!K34)</f>
        <v/>
      </c>
      <c r="P29" s="328"/>
      <c r="Q29" s="328"/>
      <c r="R29" s="328"/>
      <c r="S29" s="329"/>
      <c r="T29" s="327" t="str">
        <f>IF('UNIFIED INTAKE'!L34=0,"",'UNIFIED INTAKE'!L34)</f>
        <v/>
      </c>
      <c r="U29" s="328"/>
      <c r="V29" s="328"/>
      <c r="W29" s="328"/>
      <c r="X29" s="328"/>
      <c r="Y29" s="328"/>
      <c r="Z29" s="328"/>
      <c r="AA29" s="329"/>
      <c r="AB29" s="327" t="str">
        <f>IF('UNIFIED INTAKE'!M34=0,"",'UNIFIED INTAKE'!M34)</f>
        <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c r="A30" s="324" t="str">
        <f>IF('UNIFIED INTAKE'!A35=0,"",'UNIFIED INTAKE'!A35)</f>
        <v/>
      </c>
      <c r="B30" s="325"/>
      <c r="C30" s="325"/>
      <c r="D30" s="325"/>
      <c r="E30" s="325"/>
      <c r="F30" s="325"/>
      <c r="G30" s="325"/>
      <c r="H30" s="325"/>
      <c r="I30" s="325"/>
      <c r="J30" s="326"/>
      <c r="K30" s="327" t="str">
        <f>IF('UNIFIED INTAKE'!S35=0,"",'UNIFIED INTAKE'!S35)</f>
        <v/>
      </c>
      <c r="L30" s="328"/>
      <c r="M30" s="328"/>
      <c r="N30" s="329"/>
      <c r="O30" s="327" t="str">
        <f>IF('UNIFIED INTAKE'!K35=0,"",'UNIFIED INTAKE'!K35)</f>
        <v/>
      </c>
      <c r="P30" s="328"/>
      <c r="Q30" s="328"/>
      <c r="R30" s="328"/>
      <c r="S30" s="329"/>
      <c r="T30" s="327" t="str">
        <f>IF('UNIFIED INTAKE'!L35=0,"",'UNIFIED INTAKE'!L35)</f>
        <v/>
      </c>
      <c r="U30" s="328"/>
      <c r="V30" s="328"/>
      <c r="W30" s="328"/>
      <c r="X30" s="328"/>
      <c r="Y30" s="328"/>
      <c r="Z30" s="328"/>
      <c r="AA30" s="329"/>
      <c r="AB30" s="327" t="str">
        <f>IF('UNIFIED INTAKE'!M35=0,"",'UNIFIED INTAKE'!M35)</f>
        <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c r="A31" s="324" t="str">
        <f>IF('UNIFIED INTAKE'!A36=0,"",'UNIFIED INTAKE'!A36)</f>
        <v/>
      </c>
      <c r="B31" s="325"/>
      <c r="C31" s="325"/>
      <c r="D31" s="325"/>
      <c r="E31" s="325"/>
      <c r="F31" s="325"/>
      <c r="G31" s="325"/>
      <c r="H31" s="325"/>
      <c r="I31" s="325"/>
      <c r="J31" s="326"/>
      <c r="K31" s="327" t="str">
        <f>IF('UNIFIED INTAKE'!S36=0,"",'UNIFIED INTAKE'!S36)</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c r="A32" s="324" t="str">
        <f>IF('UNIFIED INTAKE'!A37=0,"",'UNIFIED INTAKE'!A37)</f>
        <v/>
      </c>
      <c r="B32" s="325"/>
      <c r="C32" s="325"/>
      <c r="D32" s="325"/>
      <c r="E32" s="325"/>
      <c r="F32" s="325"/>
      <c r="G32" s="325"/>
      <c r="H32" s="325"/>
      <c r="I32" s="325"/>
      <c r="J32" s="326"/>
      <c r="K32" s="327" t="str">
        <f>IF('UNIFIED INTAKE'!S37=0,"",'UNIFIED INTAKE'!S37)</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c r="A37" s="333" t="str">
        <f>IF('UNIFIED INTAKE'!A44=0,"",'UNIFIED INTAKE'!A44)</f>
        <v/>
      </c>
      <c r="B37" s="334"/>
      <c r="C37" s="334"/>
      <c r="D37" s="334"/>
      <c r="E37" s="334"/>
      <c r="F37" s="334"/>
      <c r="G37" s="334"/>
      <c r="H37" s="33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3">
        <f>'UNIFIED INTAKE'!P45</f>
        <v>1833.33</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c r="A38" s="333" t="str">
        <f>IF('UNIFIED INTAKE'!A45=0,"",'UNIFIED INTAKE'!A45)</f>
        <v>RICE FARM LABORER</v>
      </c>
      <c r="B38" s="334"/>
      <c r="C38" s="334"/>
      <c r="D38" s="334"/>
      <c r="E38" s="334"/>
      <c r="F38" s="334"/>
      <c r="G38" s="334"/>
      <c r="H38" s="334"/>
      <c r="I38" s="392">
        <f>IF('UNIFIED INTAKE'!I45=0,"",'UNIFIED INTAKE'!I45)</f>
        <v>833.33</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3" t="str">
        <f>IF('UNIFIED INTAKE'!A46=0,"",'UNIFIED INTAKE'!A46)</f>
        <v/>
      </c>
      <c r="B39" s="334"/>
      <c r="C39" s="334"/>
      <c r="D39" s="334"/>
      <c r="E39" s="334"/>
      <c r="F39" s="334"/>
      <c r="G39" s="334"/>
      <c r="H39" s="33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5" customHeight="1">
      <c r="A42" s="32"/>
      <c r="B42" s="33"/>
      <c r="C42" s="280">
        <f>IF('UNIFIED INTAKE'!D50="",'UNIFIED INTAKE'!D50)</f>
        <v>0</v>
      </c>
      <c r="D42" s="280"/>
      <c r="E42" s="280"/>
      <c r="F42" s="280"/>
      <c r="G42" s="281"/>
      <c r="H42" s="296"/>
      <c r="I42" s="296"/>
      <c r="J42" s="507" t="s">
        <v>149</v>
      </c>
      <c r="K42" s="507"/>
      <c r="L42" s="507"/>
      <c r="M42" s="507"/>
      <c r="N42" s="507"/>
      <c r="O42" s="507"/>
      <c r="P42" s="301">
        <f>'UNIFIED INTAKE'!K50</f>
        <v>120</v>
      </c>
      <c r="Q42" s="301"/>
      <c r="R42" s="301"/>
      <c r="S42" s="301"/>
      <c r="T42" s="301"/>
      <c r="U42" s="301"/>
      <c r="V42" s="301"/>
      <c r="W42" s="302"/>
      <c r="X42" s="22"/>
      <c r="Y42" s="7" t="s">
        <v>144</v>
      </c>
      <c r="Z42" s="20"/>
      <c r="AA42" s="20"/>
      <c r="AB42" s="20"/>
      <c r="AC42" s="20"/>
      <c r="AD42" s="296"/>
      <c r="AE42" s="296"/>
      <c r="AF42" s="4"/>
      <c r="AG42" s="303" t="str">
        <f>'UNIFIED INTAKE'!I56</f>
        <v>JETMATIC PUMP</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c r="A47" s="408">
        <f>IF('UNIFIED INTAKE'!Q52="","",'UNIFIED INTAKE'!Q52)</f>
        <v>3000</v>
      </c>
      <c r="B47" s="408"/>
      <c r="C47" s="408"/>
      <c r="D47" s="408"/>
      <c r="E47" s="408"/>
      <c r="F47" s="408"/>
      <c r="G47" s="408"/>
      <c r="H47" s="409" t="str">
        <f>IF('UNIFIED INTAKE'!Q51="","",'UNIFIED INTAKE'!Q51)</f>
        <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c r="A49" s="410" t="str">
        <f>IF('UNIFIED INTAKE'!Q50="","",'UNIFIED INTAKE'!Q50)</f>
        <v/>
      </c>
      <c r="B49" s="410"/>
      <c r="C49" s="410"/>
      <c r="D49" s="410"/>
      <c r="E49" s="410" t="str">
        <f>IF('UNIFIED INTAKE'!Q53="","",'UNIFIED INTAKE'!Q53)</f>
        <v/>
      </c>
      <c r="F49" s="410"/>
      <c r="G49" s="410"/>
      <c r="H49" s="410"/>
      <c r="I49" s="410"/>
      <c r="J49" s="410"/>
      <c r="K49" s="410"/>
      <c r="L49" s="410"/>
      <c r="M49" s="410"/>
      <c r="N49" s="410"/>
      <c r="O49" s="410" t="str">
        <f>IF('UNIFIED INTAKE'!Q56="","",'UNIFIED INTAKE'!Q56)</f>
        <v/>
      </c>
      <c r="P49" s="410"/>
      <c r="Q49" s="410"/>
      <c r="R49" s="410"/>
      <c r="S49" s="410"/>
      <c r="T49" s="410"/>
      <c r="U49" s="410"/>
      <c r="V49" s="410"/>
      <c r="W49" s="410"/>
      <c r="X49" s="410"/>
      <c r="Y49" s="410" t="str">
        <f>IF('UNIFIED INTAKE'!Q58="","",'UNIFIED INTAKE'!Q58)</f>
        <v/>
      </c>
      <c r="Z49" s="410"/>
      <c r="AA49" s="410"/>
      <c r="AB49" s="410"/>
      <c r="AC49" s="410"/>
      <c r="AD49" s="410"/>
      <c r="AE49" s="410"/>
      <c r="AF49" s="410"/>
      <c r="AG49" s="410"/>
      <c r="AH49" s="410"/>
      <c r="AI49" s="410"/>
      <c r="AJ49" s="410"/>
      <c r="AK49" s="394">
        <f>'UNIFIED INTAKE'!P45</f>
        <v>1833.33</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 customHeight="1">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 customHeight="1">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 customHeight="1">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2" t="str">
        <f>'UNIFIED INTAKE'!A74</f>
        <v xml:space="preserve">PATIENT IS IN NEED OF MEDICAL ASSISTANCE FOR HIS OPD BILL FOR HIS MEDICINES SINCE HE IS FOLLOW UP UNDER CARDIO SERVICE. THEY ARE ONLY 2 IN THE HH. THEIR 3 MARRIED CHILDREN CAN NO LONGER PROVIDE FS TO THEM DUE TO LIMITED RESOURCES ALSO. THE HOUSEHOLDS' PRIMARY MEANS OF INCOME IS BEING DERIVED FROM FARMING LABOR WORKS. HAVING NOT ENOUGH RESOURCES, HE IS CLASSIFIED AS C3. </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INTAKE'!D87</f>
        <v>JANA LUISA E. ARRIOLA,  RSW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4" t="s">
        <v>217</v>
      </c>
      <c r="B1" s="534"/>
      <c r="C1" s="534"/>
      <c r="D1" s="534"/>
      <c r="E1" s="534"/>
      <c r="F1" s="534"/>
      <c r="G1" s="534"/>
      <c r="H1" s="534"/>
      <c r="I1" s="534"/>
      <c r="J1" s="534"/>
      <c r="K1" s="534"/>
      <c r="L1" s="534"/>
      <c r="M1" s="534"/>
      <c r="N1" s="534"/>
    </row>
    <row r="2" spans="1:14" ht="18.75">
      <c r="B2" s="45" t="s">
        <v>218</v>
      </c>
      <c r="C2" s="535">
        <f>IF('UNIFIED INTAKE'!Q3=0,"",'UNIFIED INTAKE'!Q3)</f>
        <v>83990</v>
      </c>
      <c r="D2" s="536"/>
      <c r="E2" s="536"/>
      <c r="M2" s="45" t="s">
        <v>29</v>
      </c>
      <c r="N2" s="46">
        <f>'UNIFIED INTAKE'!F5</f>
        <v>45484</v>
      </c>
    </row>
    <row r="3" spans="1:14" ht="18.75">
      <c r="B3" s="45" t="s">
        <v>219</v>
      </c>
      <c r="C3" s="537">
        <f>'UNIFIED INTAKE'!D3</f>
        <v>0</v>
      </c>
      <c r="D3" s="537"/>
      <c r="E3" s="537"/>
      <c r="M3" s="45" t="s">
        <v>220</v>
      </c>
      <c r="N3" s="47">
        <f>'UNIFIED INTAKE'!R5</f>
        <v>0.63263888888888897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8" t="str">
        <f>IF('UNIFIED INTAKE'!D10=0,"",'UNIFIED INTAKE'!D10)</f>
        <v>LLORCA, GENE POON</v>
      </c>
      <c r="D6" s="538"/>
      <c r="E6" s="538"/>
      <c r="F6" s="538"/>
      <c r="G6" s="538"/>
      <c r="H6" s="538"/>
      <c r="I6" s="538"/>
      <c r="J6" s="538"/>
      <c r="K6" s="538"/>
      <c r="L6" s="538"/>
      <c r="M6" s="51" t="s">
        <v>222</v>
      </c>
      <c r="N6" s="52" t="str">
        <f>IF('UNIFIED INTAKE'!R10=0,"",'UNIFIED INTAKE'!R10)</f>
        <v>MALE</v>
      </c>
    </row>
    <row r="7" spans="1:14" ht="18.75">
      <c r="A7" s="49" t="s">
        <v>223</v>
      </c>
      <c r="B7" s="49"/>
      <c r="C7" s="538" t="str">
        <f>'UNIFIED INTAKE'!E14</f>
        <v>LUBIGAN JR., SIPOCOT, CAMARINES SUR</v>
      </c>
      <c r="D7" s="538"/>
      <c r="E7" s="538"/>
      <c r="F7" s="538"/>
      <c r="G7" s="538"/>
      <c r="H7" s="538"/>
      <c r="I7" s="538"/>
      <c r="J7" s="538"/>
      <c r="K7" s="538"/>
      <c r="L7" s="538"/>
      <c r="M7" s="538"/>
      <c r="N7" s="538"/>
    </row>
    <row r="8" spans="1:14" ht="18.75">
      <c r="A8" s="49" t="s">
        <v>224</v>
      </c>
      <c r="B8" s="49"/>
      <c r="C8" s="53" t="s">
        <v>307</v>
      </c>
      <c r="D8" s="54"/>
      <c r="E8" s="51" t="s">
        <v>225</v>
      </c>
      <c r="F8" s="539">
        <f ca="1">'UNIFIED INTAKE'!G12</f>
        <v>63</v>
      </c>
      <c r="G8" s="539"/>
      <c r="H8" s="539"/>
      <c r="I8" s="539"/>
      <c r="J8" s="540" t="s">
        <v>226</v>
      </c>
      <c r="K8" s="540"/>
      <c r="L8" s="540"/>
      <c r="M8" s="541" t="str">
        <f>IF('UNIFIED INTAKE'!D19=0,"",'UNIFIED INTAKE'!D19)</f>
        <v>METHODIST</v>
      </c>
      <c r="N8" s="541"/>
    </row>
    <row r="9" spans="1:14" ht="18.75">
      <c r="A9" s="49" t="s">
        <v>227</v>
      </c>
      <c r="B9" s="49"/>
      <c r="C9" s="546">
        <f>'UNIFIED INTAKE'!A12</f>
        <v>22453</v>
      </c>
      <c r="D9" s="546"/>
      <c r="E9" s="546"/>
      <c r="F9" s="546"/>
      <c r="G9" s="546"/>
      <c r="H9" s="546"/>
      <c r="I9" s="547" t="s">
        <v>228</v>
      </c>
      <c r="J9" s="547"/>
      <c r="K9" s="538" t="str">
        <f>IF('UNIFIED INTAKE'!M12="","",'UNIFIED INTAKE'!M12)</f>
        <v>SIPOCOT, CAMARINES SUR</v>
      </c>
      <c r="L9" s="538"/>
      <c r="M9" s="538"/>
      <c r="N9" s="538"/>
    </row>
    <row r="10" spans="1:14" ht="18.75">
      <c r="A10" s="49" t="s">
        <v>229</v>
      </c>
      <c r="B10" s="49"/>
      <c r="C10" s="49"/>
      <c r="D10" s="538"/>
      <c r="E10" s="538"/>
      <c r="F10" s="538"/>
      <c r="G10" s="538"/>
      <c r="H10" s="538"/>
      <c r="I10" s="538"/>
      <c r="J10" s="538"/>
      <c r="K10" s="538"/>
      <c r="L10" s="538"/>
      <c r="M10" s="538"/>
      <c r="N10" s="538"/>
    </row>
    <row r="11" spans="1:14" ht="18.75">
      <c r="A11" s="49" t="s">
        <v>230</v>
      </c>
      <c r="B11" s="49"/>
      <c r="C11" s="538" t="str">
        <f>IF('UNIFIED INTAKE'!D24=0,"",'UNIFIED INTAKE'!D24)</f>
        <v>COCONUT FARMER</v>
      </c>
      <c r="D11" s="538"/>
      <c r="E11" s="538"/>
      <c r="F11" s="538"/>
      <c r="G11" s="538"/>
      <c r="H11" s="538"/>
      <c r="I11" s="538"/>
      <c r="J11" s="55" t="s">
        <v>231</v>
      </c>
      <c r="K11" s="548" t="str">
        <f>IF('UNIFIED INTAKE'!M24="","",'UNIFIED INTAKE'!M24)</f>
        <v/>
      </c>
      <c r="L11" s="548"/>
      <c r="M11" s="548"/>
      <c r="N11" s="548"/>
    </row>
    <row r="12" spans="1:14" ht="18.75">
      <c r="A12" s="49" t="s">
        <v>232</v>
      </c>
      <c r="B12" s="49"/>
      <c r="C12" s="538"/>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75">
      <c r="A14" s="49" t="s">
        <v>233</v>
      </c>
      <c r="B14" s="49"/>
      <c r="C14" s="538" t="s">
        <v>308</v>
      </c>
      <c r="D14" s="538"/>
      <c r="E14" s="538"/>
      <c r="F14" s="538"/>
      <c r="G14" s="538"/>
      <c r="H14" s="538"/>
      <c r="I14" s="538"/>
      <c r="J14" s="538"/>
      <c r="K14" s="538"/>
      <c r="L14" s="538"/>
      <c r="M14" s="538"/>
      <c r="N14" s="538"/>
    </row>
    <row r="15" spans="1:14" ht="18.75">
      <c r="A15" s="49" t="s">
        <v>234</v>
      </c>
      <c r="B15" s="49"/>
      <c r="C15" s="49"/>
      <c r="D15" s="543">
        <v>45121</v>
      </c>
      <c r="E15" s="544"/>
      <c r="F15" s="544"/>
      <c r="G15" s="544"/>
      <c r="H15" s="544"/>
      <c r="I15" s="544"/>
      <c r="J15" s="544"/>
      <c r="K15" s="545" t="s">
        <v>235</v>
      </c>
      <c r="L15" s="545"/>
      <c r="M15" s="545"/>
      <c r="N15" s="56">
        <f>D15</f>
        <v>45121</v>
      </c>
    </row>
    <row r="16" spans="1:14" ht="18.75">
      <c r="A16" s="49" t="s">
        <v>236</v>
      </c>
      <c r="B16" s="49"/>
      <c r="C16" s="49"/>
      <c r="D16" s="538" t="s">
        <v>306</v>
      </c>
      <c r="E16" s="538"/>
      <c r="F16" s="538"/>
      <c r="G16" s="538"/>
      <c r="H16" s="538"/>
      <c r="I16" s="538"/>
      <c r="J16" s="538"/>
      <c r="K16" s="538"/>
      <c r="L16" s="538"/>
      <c r="M16" s="538"/>
      <c r="N16" s="538"/>
    </row>
    <row r="17" spans="1:14" ht="9.75" customHeight="1"/>
    <row r="18" spans="1:14" ht="18.75">
      <c r="A18" s="48" t="s">
        <v>237</v>
      </c>
      <c r="B18" s="49"/>
      <c r="C18" s="49"/>
      <c r="D18" s="542"/>
      <c r="E18" s="542"/>
      <c r="F18" s="50"/>
      <c r="G18" s="50"/>
      <c r="H18" s="49"/>
      <c r="I18" s="49"/>
      <c r="J18" s="49"/>
      <c r="K18" s="49"/>
      <c r="L18" s="49"/>
      <c r="M18" s="49"/>
      <c r="N18" s="49"/>
    </row>
    <row r="19" spans="1:14">
      <c r="A19" s="554" t="s">
        <v>18</v>
      </c>
      <c r="B19" s="554"/>
      <c r="C19" s="57" t="s">
        <v>238</v>
      </c>
      <c r="D19" s="554" t="s">
        <v>239</v>
      </c>
      <c r="E19" s="554"/>
      <c r="F19" s="57" t="s">
        <v>240</v>
      </c>
      <c r="G19" s="554" t="s">
        <v>241</v>
      </c>
      <c r="H19" s="554"/>
      <c r="I19" s="555" t="s">
        <v>229</v>
      </c>
      <c r="J19" s="555"/>
      <c r="K19" s="555"/>
      <c r="L19" s="555"/>
      <c r="M19" s="57" t="s">
        <v>230</v>
      </c>
      <c r="N19" s="57" t="s">
        <v>242</v>
      </c>
    </row>
    <row r="20" spans="1:14">
      <c r="A20" s="549" t="str">
        <f>IF('UNIFIED INTAKE'!A31=0,"",'UNIFIED INTAKE'!A31)</f>
        <v>LLORCA, LOURDES</v>
      </c>
      <c r="B20" s="550"/>
      <c r="C20" s="73" t="str">
        <f>IF('UNIFIED INTAKE'!L31=0,"",'UNIFIED INTAKE'!L31)</f>
        <v>SPOUSE</v>
      </c>
      <c r="D20" s="551" t="str">
        <f>IF('UNIFIED INTAKE'!S31=0,"",'UNIFIED INTAKE'!S31)</f>
        <v/>
      </c>
      <c r="E20" s="552"/>
      <c r="F20" s="73" t="str">
        <f>IF('UNIFIED INTAKE'!I31=0,"",'UNIFIED INTAKE'!I31)</f>
        <v>F</v>
      </c>
      <c r="G20" s="551" t="str">
        <f>IF('UNIFIED INTAKE'!K31=0,"",'UNIFIED INTAKE'!K31)</f>
        <v>M</v>
      </c>
      <c r="H20" s="552"/>
      <c r="I20" s="551" t="str">
        <f>IF('UNIFIED INTAKE'!M31=0,"",'UNIFIED INTAKE'!M31)</f>
        <v>ELEM GRD</v>
      </c>
      <c r="J20" s="553"/>
      <c r="K20" s="553"/>
      <c r="L20" s="552"/>
      <c r="M20" s="73" t="str">
        <f>IF('UNIFIED INTAKE'!P31=0,"",'UNIFIED INTAKE'!P31)</f>
        <v>NONE</v>
      </c>
      <c r="N20" s="76" t="str">
        <f>'UNIFIED INTAKE'!R31</f>
        <v>NONE</v>
      </c>
    </row>
    <row r="21" spans="1:14">
      <c r="A21" s="549" t="str">
        <f>IF('UNIFIED INTAKE'!A32=0,"",'UNIFIED INTAKE'!A32)</f>
        <v/>
      </c>
      <c r="B21" s="550"/>
      <c r="C21" s="73" t="str">
        <f>IF('UNIFIED INTAKE'!L32=0,"",'UNIFIED INTAKE'!L32)</f>
        <v/>
      </c>
      <c r="D21" s="551" t="str">
        <f>IF('UNIFIED INTAKE'!S32=0,"",'UNIFIED INTAKE'!S32)</f>
        <v/>
      </c>
      <c r="E21" s="552"/>
      <c r="F21" s="73" t="str">
        <f>IF('UNIFIED INTAKE'!I32=0,"",'UNIFIED INTAKE'!I32)</f>
        <v/>
      </c>
      <c r="G21" s="551" t="str">
        <f>IF('UNIFIED INTAKE'!K32=0,"",'UNIFIED INTAKE'!K32)</f>
        <v/>
      </c>
      <c r="H21" s="552"/>
      <c r="I21" s="551" t="str">
        <f>IF('UNIFIED INTAKE'!M32=0,"",'UNIFIED INTAKE'!M32)</f>
        <v/>
      </c>
      <c r="J21" s="553"/>
      <c r="K21" s="553"/>
      <c r="L21" s="552"/>
      <c r="M21" s="73" t="str">
        <f>IF('UNIFIED INTAKE'!P32=0,"",'UNIFIED INTAKE'!P32)</f>
        <v/>
      </c>
      <c r="N21" s="76">
        <f>'UNIFIED INTAKE'!R32</f>
        <v>0</v>
      </c>
    </row>
    <row r="22" spans="1:14">
      <c r="A22" s="549" t="str">
        <f>IF('UNIFIED INTAKE'!A33=0,"",'UNIFIED INTAKE'!A33)</f>
        <v/>
      </c>
      <c r="B22" s="550"/>
      <c r="C22" s="73" t="str">
        <f>IF('UNIFIED INTAKE'!L33=0,"",'UNIFIED INTAKE'!L33)</f>
        <v/>
      </c>
      <c r="D22" s="551" t="str">
        <f>IF('UNIFIED INTAKE'!S33=0,"",'UNIFIED INTAKE'!S33)</f>
        <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'UNIFIED INTAKE'!R33</f>
        <v>0</v>
      </c>
    </row>
    <row r="23" spans="1:14">
      <c r="A23" s="549" t="str">
        <f>IF('UNIFIED INTAKE'!A34=0,"",'UNIFIED INTAKE'!A34)</f>
        <v/>
      </c>
      <c r="B23" s="550"/>
      <c r="C23" s="73" t="str">
        <f>IF('UNIFIED INTAKE'!L34=0,"",'UNIFIED INTAKE'!L34)</f>
        <v/>
      </c>
      <c r="D23" s="551" t="str">
        <f>IF('UNIFIED INTAKE'!S34=0,"",'UNIFIED INTAKE'!S34)</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'UNIFIED INTAKE'!R34</f>
        <v>0</v>
      </c>
    </row>
    <row r="24" spans="1:14">
      <c r="A24" s="549" t="str">
        <f>IF('UNIFIED INTAKE'!A35=0,"",'UNIFIED INTAKE'!A35)</f>
        <v/>
      </c>
      <c r="B24" s="550"/>
      <c r="C24" s="73" t="str">
        <f>IF('UNIFIED INTAKE'!L35=0,"",'UNIFIED INTAKE'!L35)</f>
        <v/>
      </c>
      <c r="D24" s="551" t="str">
        <f>IF('UNIFIED INTAKE'!S35=0,"",'UNIFIED INTAKE'!S35)</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'UNIFIED INTAKE'!R35</f>
        <v>0</v>
      </c>
    </row>
    <row r="25" spans="1:14">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'UNIFIED INTAKE'!R36</f>
        <v>0</v>
      </c>
    </row>
    <row r="26" spans="1:14">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'UNIFIED INTAKE'!R37</f>
        <v>0</v>
      </c>
    </row>
    <row r="27" spans="1:14">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row r="31" spans="1:14">
      <c r="A31" s="560" t="s">
        <v>21</v>
      </c>
      <c r="B31" s="560"/>
      <c r="C31" s="58" t="s">
        <v>22</v>
      </c>
      <c r="D31" s="59"/>
      <c r="E31" s="556" t="s">
        <v>23</v>
      </c>
      <c r="F31" s="556"/>
      <c r="G31" s="556"/>
      <c r="H31" s="556"/>
      <c r="I31" s="556" t="s">
        <v>214</v>
      </c>
      <c r="J31" s="556"/>
      <c r="K31" s="59"/>
      <c r="L31" s="556" t="s">
        <v>24</v>
      </c>
      <c r="M31" s="556"/>
      <c r="N31" s="58" t="s">
        <v>22</v>
      </c>
    </row>
    <row r="32" spans="1:14" ht="15.75">
      <c r="A32" s="25"/>
      <c r="B32" t="s">
        <v>129</v>
      </c>
      <c r="C32" s="74">
        <f>'UNIFIED INTAKE'!D50</f>
        <v>0</v>
      </c>
      <c r="E32" s="25"/>
      <c r="F32" s="557" t="s">
        <v>130</v>
      </c>
      <c r="G32" s="55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8" t="s">
        <v>138</v>
      </c>
      <c r="G34" s="558"/>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6" t="s">
        <v>26</v>
      </c>
      <c r="F37" s="556"/>
      <c r="G37" s="556"/>
      <c r="H37" s="556"/>
      <c r="I37" s="556" t="s">
        <v>22</v>
      </c>
      <c r="J37" s="556"/>
      <c r="L37" s="25"/>
      <c r="M37" s="62" t="s">
        <v>143</v>
      </c>
      <c r="N37" s="75">
        <f>'UNIFIED INTAKE'!Q55</f>
        <v>0</v>
      </c>
    </row>
    <row r="38" spans="1:14" ht="15.75">
      <c r="A38" s="25"/>
      <c r="B38" t="s">
        <v>129</v>
      </c>
      <c r="C38" s="74">
        <f>'UNIFIED INTAKE'!D56</f>
        <v>0</v>
      </c>
      <c r="E38" s="25"/>
      <c r="F38" s="558" t="s">
        <v>144</v>
      </c>
      <c r="G38" s="558"/>
      <c r="H38" s="558"/>
      <c r="I38" s="559" t="str">
        <f>'UNIFIED INTAKE'!I56:L56</f>
        <v>JETMATIC PUMP</v>
      </c>
      <c r="J38" s="559"/>
      <c r="L38" s="25"/>
      <c r="M38" t="s">
        <v>245</v>
      </c>
      <c r="N38" s="75">
        <f>'UNIFIED INTAKE'!Q56</f>
        <v>0</v>
      </c>
    </row>
    <row r="39" spans="1:14" ht="15.75">
      <c r="A39" s="25"/>
      <c r="B39" t="s">
        <v>137</v>
      </c>
      <c r="C39" s="74">
        <f>'UNIFIED INTAKE'!D57</f>
        <v>0</v>
      </c>
      <c r="E39" s="25"/>
      <c r="F39" s="558" t="s">
        <v>145</v>
      </c>
      <c r="G39" s="558"/>
      <c r="H39" s="558"/>
      <c r="I39" s="559">
        <f>'UNIFIED INTAKE'!I57:L57</f>
        <v>0</v>
      </c>
      <c r="J39" s="559"/>
      <c r="L39" s="25"/>
      <c r="M39" t="s">
        <v>149</v>
      </c>
      <c r="N39" s="75">
        <f>'UNIFIED INTAKE'!Q57</f>
        <v>0</v>
      </c>
    </row>
    <row r="40" spans="1:14" ht="15.75">
      <c r="A40" s="25"/>
      <c r="B40" t="s">
        <v>147</v>
      </c>
      <c r="C40" s="74">
        <f>'UNIFIED INTAKE'!D58</f>
        <v>0</v>
      </c>
      <c r="E40" s="25"/>
      <c r="F40" s="558" t="s">
        <v>146</v>
      </c>
      <c r="G40" s="558"/>
      <c r="H40" s="558"/>
      <c r="I40" s="559">
        <f>'UNIFIED INTAKE'!I58:L58</f>
        <v>0</v>
      </c>
      <c r="J40" s="559"/>
      <c r="L40" s="25"/>
      <c r="M40" t="s">
        <v>163</v>
      </c>
      <c r="N40" s="75">
        <f>'UNIFIED INTAKE'!Q58</f>
        <v>0</v>
      </c>
    </row>
    <row r="41" spans="1:14" ht="15.75">
      <c r="A41" s="25"/>
      <c r="B41" s="59" t="s">
        <v>148</v>
      </c>
      <c r="C41" s="74">
        <f>'UNIFIED INTAKE'!D59</f>
        <v>0</v>
      </c>
      <c r="E41" s="25"/>
      <c r="F41" s="558" t="s">
        <v>246</v>
      </c>
      <c r="G41" s="558"/>
      <c r="H41" s="558"/>
      <c r="I41" s="559">
        <f>'UNIFIED INTAKE'!I59:L59</f>
        <v>0</v>
      </c>
      <c r="J41" s="559"/>
      <c r="N41" s="75">
        <f>'UNIFIED INTAKE'!Q59</f>
        <v>0</v>
      </c>
    </row>
    <row r="42" spans="1:14" ht="4.5" customHeight="1">
      <c r="A42" s="25"/>
      <c r="C42" s="70"/>
    </row>
    <row r="43" spans="1:14" ht="15.75">
      <c r="A43" s="561" t="s">
        <v>247</v>
      </c>
      <c r="B43" s="561"/>
      <c r="C43" s="561"/>
      <c r="D43" s="63"/>
      <c r="E43" s="561" t="s">
        <v>22</v>
      </c>
      <c r="F43" s="561"/>
      <c r="G43" s="561"/>
      <c r="H43" s="561"/>
      <c r="I43" s="64"/>
      <c r="J43" s="60" t="s">
        <v>248</v>
      </c>
      <c r="K43" s="60"/>
      <c r="L43" s="561"/>
      <c r="M43" s="561"/>
      <c r="N43" s="60"/>
    </row>
    <row r="44" spans="1:14" ht="15.75">
      <c r="A44" s="562" t="str">
        <f>IF('UNIFIED INTAKE'!A44=0,"",'UNIFIED INTAKE'!A44)</f>
        <v/>
      </c>
      <c r="B44" s="562"/>
      <c r="C44" s="562"/>
      <c r="D44" s="65"/>
      <c r="E44" s="563">
        <f>'UNIFIED INTAKE'!I44</f>
        <v>0</v>
      </c>
      <c r="F44" s="563"/>
      <c r="G44" s="563"/>
      <c r="H44" s="563"/>
      <c r="I44" s="65"/>
      <c r="J44" s="72"/>
      <c r="L44" s="25"/>
      <c r="N44" s="71"/>
    </row>
    <row r="45" spans="1:14" ht="15.75">
      <c r="A45" s="562" t="str">
        <f>IF('UNIFIED INTAKE'!A45=0,"",'UNIFIED INTAKE'!A45)</f>
        <v>RICE FARM LABORER</v>
      </c>
      <c r="B45" s="562"/>
      <c r="C45" s="562"/>
      <c r="D45" s="65"/>
      <c r="E45" s="563">
        <f>'UNIFIED INTAKE'!I45</f>
        <v>833.33</v>
      </c>
      <c r="F45" s="563"/>
      <c r="G45" s="563"/>
      <c r="H45" s="563"/>
      <c r="I45" s="65"/>
      <c r="J45" s="66"/>
      <c r="L45" s="25"/>
      <c r="N45" s="71"/>
    </row>
    <row r="46" spans="1:14" ht="15.75">
      <c r="A46" s="562" t="str">
        <f>IF('UNIFIED INTAKE'!A46=0,"",'UNIFIED INTAKE'!A46)</f>
        <v/>
      </c>
      <c r="B46" s="562"/>
      <c r="C46" s="562"/>
      <c r="D46" s="65"/>
      <c r="E46" s="563">
        <f>'UNIFIED INTAKE'!I46</f>
        <v>0</v>
      </c>
      <c r="F46" s="563"/>
      <c r="G46" s="563"/>
      <c r="H46" s="563"/>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9" t="s">
        <v>254</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75">
      <c r="A51" s="570" t="s">
        <v>250</v>
      </c>
      <c r="B51" s="570"/>
      <c r="C51" s="570"/>
      <c r="D51" s="570"/>
      <c r="E51" s="570"/>
      <c r="F51" s="570"/>
      <c r="G51" s="49"/>
      <c r="H51" s="49"/>
      <c r="I51" s="49"/>
      <c r="J51" s="49"/>
      <c r="K51" s="49"/>
      <c r="L51" s="49"/>
      <c r="M51" s="49"/>
      <c r="N51" s="49"/>
    </row>
    <row r="52" spans="1:14" ht="149.25" customHeight="1">
      <c r="A52" s="571" t="str">
        <f>IF('UNIFIED INTAKE'!A74=0,"",'UNIFIED INTAKE'!A74)</f>
        <v xml:space="preserve">PATIENT IS IN NEED OF MEDICAL ASSISTANCE FOR HIS OPD BILL FOR HIS MEDICINES SINCE HE IS FOLLOW UP UNDER CARDIO SERVICE. THEY ARE ONLY 2 IN THE HH. THEIR 3 MARRIED CHILDREN CAN NO LONGER PROVIDE FS TO THEM DUE TO LIMITED RESOURCES ALSO. THE HOUSEHOLDS' PRIMARY MEANS OF INCOME IS BEING DERIVED FROM FARMING LABOR WORKS. HAVING NOT ENOUGH RESOURCES, HE IS CLASSIFIED AS C3. </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3" t="str">
        <f>IF('UNIFIED INTAKE'!G6=0,"",'UNIFIED INTAKE'!G6)</f>
        <v>LLORCA, LOURDES</v>
      </c>
      <c r="B55" s="573"/>
      <c r="C55" s="573"/>
      <c r="D55" s="573"/>
      <c r="E55" s="573"/>
      <c r="F55" s="573" t="str">
        <f>IF('UNIFIED INTAKE'!Q6=0,"",'UNIFIED INTAKE'!Q6)</f>
        <v>SPOUSE</v>
      </c>
      <c r="G55" s="573"/>
      <c r="H55" s="573"/>
      <c r="I55" s="573"/>
      <c r="J55" s="573"/>
      <c r="K55" s="574">
        <f>IF('UNIFIED INTAKE'!Q7=0,"",'UNIFIED INTAKE'!Q7)</f>
        <v>9634716515</v>
      </c>
      <c r="L55" s="574"/>
      <c r="M55" s="574"/>
      <c r="N55" s="574"/>
    </row>
    <row r="56" spans="1:14" ht="4.5" customHeight="1">
      <c r="A56" s="49"/>
      <c r="B56" s="49"/>
      <c r="C56" s="49"/>
      <c r="D56" s="49"/>
      <c r="E56" s="49"/>
      <c r="F56" s="49"/>
      <c r="G56" s="49"/>
      <c r="H56" s="49"/>
      <c r="I56" s="49"/>
      <c r="J56" s="49"/>
      <c r="K56" s="49"/>
      <c r="L56" s="49"/>
      <c r="M56" s="49"/>
      <c r="N56" s="49"/>
    </row>
    <row r="57" spans="1:14" ht="18.75">
      <c r="A57" s="564" t="s">
        <v>252</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5" t="str">
        <f>'UNIFIED INTAKE'!D87</f>
        <v>JANA LUISA E. ARRIOLA,  RSW</v>
      </c>
      <c r="B59" s="565"/>
      <c r="C59" s="565"/>
      <c r="D59" s="565"/>
      <c r="E59" s="565"/>
      <c r="F59" s="49"/>
      <c r="G59" s="49"/>
      <c r="H59" s="49"/>
      <c r="I59" s="49"/>
      <c r="J59" s="69"/>
      <c r="K59" s="566"/>
      <c r="L59" s="566"/>
      <c r="M59" s="566"/>
      <c r="N59" s="566"/>
    </row>
    <row r="60" spans="1:14" ht="18.7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2024-07-11T07:14:04Z</cp:lastPrinted>
  <dcterms:created xsi:type="dcterms:W3CDTF">2021-01-18T06:35:54Z</dcterms:created>
  <dcterms:modified xsi:type="dcterms:W3CDTF">2024-07-11T07:15:28Z</dcterms:modified>
</cp:coreProperties>
</file>