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B402665-3F1D-4E00-8F72-A57FD8A9CF5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R31" i="2"/>
  <c r="G12" i="2"/>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<sst xmlns="http://schemas.openxmlformats.org/spreadsheetml/2006/main" count="427" uniqueCount="349">
  <si>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</si>
  <si>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</si>
  <si>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</si>
  <si>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</si>
  <si>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</si>
  <si>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</si>
  <si>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</si>
  <si>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</si>
  <si>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</si>
  <si>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</si>
  <si>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</si>
  <si>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</si>
  <si>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</si>
  <si>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</si>
  <si>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</si>
  <si>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</si>
  <si>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</si>
  <si>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</si>
  <si>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</si>
  <si>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</si>
  <si>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</si>
  <si>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</si>
  <si>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</si>
  <si>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</si>
  <si>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</si>
  <si>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</si>
  <si>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</si>
  <si>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</si>
  <si>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</si>
  <si>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</si>
  <si>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</si>
  <si>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</si>
  <si>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</si>
  <si>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</si>
  <si>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</si>
  <si>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</si>
  <si>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</si>
  <si>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</si>
  <si>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</si>
  <si>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</si>
  <si>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</si>
  <si>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</si>
  <si>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</si>
  <si>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</si>
  <si>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</si>
  <si>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</si>
  <si>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</si>
  <si>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</si>
  <si>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</si>
  <si>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</si>
  <si>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</si>
  <si>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</si>
  <si>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</si>
  <si>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</si>
  <si>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</si>
  <si>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</si>
  <si>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</si>
  <si>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</si>
  <si>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</si>
  <si>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</si>
  <si>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</si>
  <si>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</si>
  <si>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</si>
  <si>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</si>
  <si>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</si>
  <si>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</si>
  <si>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</si>
  <si>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</si>
  <si>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</si>
  <si>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</si>
  <si>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</si>
  <si>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</si>
  <si>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</si>
  <si>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</si>
  <si>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</si>
  <si>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</si>
  <si>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</si>
  <si>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</si>
  <si>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</si>
  <si>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</si>
  <si>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</si>
  <si>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</si>
  <si>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</si>
  <si>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</si>
  <si>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</si>
  <si>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</si>
  <si>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</si>
  <si>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</si>
  <si>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</si>
  <si>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</si>
  <si>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</si>
  <si>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</si>
  <si>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</si>
  <si>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</si>
  <si>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</si>
  <si>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</si>
  <si>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</si>
  <si>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</si>
  <si>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</si>
  <si>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</si>
  <si>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</si>
  <si>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</si>
  <si>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</si>
  <si>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</si>
  <si>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</si>
  <si>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</si>
  <si>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</si>
  <si>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</si>
  <si>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</si>
  <si>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</si>
  <si>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</si>
  <si>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</si>
  <si>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</si>
  <si>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</si>
  <si>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</si>
  <si>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</si>
  <si>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</si>
  <si>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</si>
  <si>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</si>
  <si>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</si>
  <si>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</si>
  <si>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</si>
  <si>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</si>
  <si>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</si>
  <si>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</si>
  <si>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</si>
  <si>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</si>
  <si>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</si>
  <si>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</si>
  <si>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</si>
  <si>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</si>
  <si>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</si>
  <si>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</si>
  <si>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</si>
  <si>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</si>
  <si>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</si>
  <si>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</si>
  <si>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</si>
  <si>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</si>
  <si>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</si>
  <si>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</si>
  <si>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</si>
  <si>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</si>
  <si>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</si>
  <si>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</si>
  <si>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</si>
  <si>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</si>
  <si>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</si>
  <si>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</si>
  <si>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</si>
  <si>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</si>
  <si>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</si>
  <si>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</si>
  <si>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</si>
  <si>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</si>
  <si>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</si>
  <si>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</si>
  <si>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</si>
  <si>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</si>
  <si>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</si>
  <si>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</si>
  <si>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</si>
  <si>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</si>
  <si>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</si>
  <si>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</si>
  <si>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</si>
  <si>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</si>
  <si>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</si>
  <si>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</si>
  <si>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</si>
  <si>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</si>
  <si>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</si>
  <si>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</si>
  <si>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</si>
  <si>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</si>
  <si>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</si>
  <si>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</si>
  <si>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</si>
  <si>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</si>
  <si>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</si>
  <si>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</si>
  <si>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</si>
  <si>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</si>
  <si>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</si>
  <si>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</si>
  <si>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</si>
  <si>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</si>
  <si>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</si>
  <si>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</si>
  <si>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</si>
  <si>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</si>
  <si>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</si>
  <si>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</si>
  <si>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</si>
  <si>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</si>
  <si>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</si>
  <si>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</si>
  <si>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</si>
  <si>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</si>
  <si>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</si>
  <si>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</si>
  <si>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</si>
  <si>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</si>
  <si>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</si>
  <si>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</si>
  <si>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</si>
  <si>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</si>
  <si>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</si>
  <si>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</si>
  <si>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</si>
  <si>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</si>
  <si>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</si>
  <si>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</si>
  <si>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</si>
  <si>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</si>
  <si>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</si>
  <si>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</si>
  <si>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</si>
  <si>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</si>
  <si>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</si>
  <si>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</si>
  <si>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</si>
  <si>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</si>
  <si>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</si>
  <si>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</si>
  <si>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</si>
  <si>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</si>
  <si>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</si>
  <si>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</si>
  <si>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</si>
  <si>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</si>
  <si>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</si>
  <si>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</si>
  <si>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</si>
  <si>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</si>
  <si>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</si>
  <si>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</si>
  <si>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</si>
  <si>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</si>
  <si>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</si>
  <si>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</si>
  <si>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</si>
  <si>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</si>
  <si>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</si>
  <si>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</si>
  <si>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</si>
  <si>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</si>
  <si>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</si>
  <si>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</si>
  <si>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</si>
  <si>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</si>
  <si>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</si>
  <si>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</si>
  <si>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</si>
  <si>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</si>
  <si>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</si>
  <si>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</si>
  <si>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</si>
  <si>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</si>
  <si>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</si>
  <si>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</si>
  <si>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</si>
  <si>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</si>
  <si>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</si>
  <si>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</si>
  <si>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</si>
  <si>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</si>
  <si>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</si>
  <si>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</si>
  <si>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</si>
  <si>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</si>
  <si>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</si>
  <si>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</si>
  <si>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</si>
  <si>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</si>
  <si>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</si>
  <si>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</si>
  <si>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</si>
  <si>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</si>
  <si>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</si>
  <si>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</si>
  <si>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</si>
  <si>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</si>
  <si>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</si>
  <si>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</si>
  <si>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</si>
  <si>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</si>
  <si>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</si>
  <si>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</si>
  <si>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</si>
  <si>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</si>
  <si>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</si>
  <si>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</si>
  <si>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</si>
  <si>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</si>
  <si>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</si>
  <si>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</si>
  <si>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</si>
  <si>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</si>
  <si>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</si>
  <si>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</si>
  <si>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</si>
  <si>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</si>
  <si>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</si>
  <si>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</si>
  <si>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</si>
  <si>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</si>
  <si>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</si>
  <si>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</si>
  <si>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</si>
  <si>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</si>
  <si>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</si>
  <si>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</si>
  <si>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</si>
  <si>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</si>
  <si>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</si>
  <si>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</si>
  <si>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</si>
  <si>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</si>
  <si>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</si>
  <si>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</si>
  <si>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</si>
  <si>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</si>
  <si>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</si>
  <si>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</si>
  <si>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</si>
  <si>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</si>
  <si>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MEDICAL</t>
  </si>
  <si>
    <t>HOSPITALIZATION</t>
  </si>
  <si>
    <t>MAIFIPP</t>
  </si>
  <si>
    <t>NIERVES, BRENDALYN</t>
  </si>
  <si>
    <t>SISTER</t>
  </si>
  <si>
    <t>PALONG. LIBMANAN, CAMARINES SUR</t>
  </si>
  <si>
    <t>LUSTRE, AMADO TOMAS</t>
  </si>
  <si>
    <t>MALE</t>
  </si>
  <si>
    <t>LIBMANAN, CAMARINES SUR</t>
  </si>
  <si>
    <t>LUSTRE, BIENVENIDO</t>
  </si>
  <si>
    <t>LUSTRE, EUFRANCIA</t>
  </si>
  <si>
    <t>FATHER</t>
  </si>
  <si>
    <t>MOTHER</t>
  </si>
  <si>
    <t>HS GRADUATE</t>
  </si>
  <si>
    <t>RICE FARMER</t>
  </si>
  <si>
    <t>ELEM LEVEL</t>
  </si>
  <si>
    <t>SOCIAL PENSION (BOTH)</t>
  </si>
  <si>
    <t>SINGLE</t>
  </si>
  <si>
    <t>DYSPNEA</t>
  </si>
  <si>
    <t>PATIENT IS IN NEED OF MEDICAL ASSISTANCE FOR HIS OPD BILL FOR HIS MEDICINES FOR HIS FOLLOW UP CHECK UP SINCE HE WAS ADMITTED LAST APRIL 2024. HE IS SINGLE LIVING WITH HIS PARENTS ONLY. HH INCOME DEPENDS FROM THEIR RICE FARM WHICH EARNS SEASONAL AND IN IRREGULAR BASIS. MORESO, HE CAN NO LONGER WORK DUE TO HIS CURRENT CONDITION. PATIENT IS THEN ASSESSED AS C3.</t>
  </si>
  <si>
    <t>MEDICINES</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</si>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</sst>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2" fillId="0" borderId="8" xfId="0" applyFont="1" applyBorder="1" applyAlignment="1">
      <alignment horizontal="center" wrapText="1"/>
    </xf>
    <xf numFmtId="0" fontId="62" fillId="0" borderId="5" xfId="0" applyFont="1" applyBorder="1" applyAlignment="1">
      <alignment horizont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7">
        <v>102023050894</v>
      </c>
      <c r="E3" s="267"/>
      <c r="F3" s="267"/>
      <c r="G3" s="267"/>
      <c r="H3" s="267"/>
      <c r="I3" s="267"/>
      <c r="J3" s="267"/>
      <c r="K3" s="79"/>
      <c r="L3" s="79"/>
      <c r="M3" s="8"/>
      <c r="N3" s="8"/>
      <c r="O3" s="8"/>
      <c r="P3" s="9" t="s">
        <v>264</v>
      </c>
      <c r="Q3" s="268">
        <v>191282</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265</v>
      </c>
      <c r="B5" s="282"/>
      <c r="C5" s="282"/>
      <c r="D5" s="282"/>
      <c r="E5" s="282"/>
      <c r="F5" s="269">
        <v>45426</v>
      </c>
      <c r="G5" s="269"/>
      <c r="H5" s="269"/>
      <c r="I5" s="269"/>
      <c r="J5" s="269"/>
      <c r="K5" s="269"/>
      <c r="L5" s="266" t="s">
        <v>268</v>
      </c>
      <c r="M5" s="266"/>
      <c r="N5" s="266"/>
      <c r="O5" s="266"/>
      <c r="P5" s="266"/>
      <c r="Q5" s="266"/>
      <c r="R5" s="28">
        <v>0.59097222222222201</v>
      </c>
    </row>
    <row r="6" spans="1:18" ht="15" customHeight="1">
      <c r="A6" s="270" t="s">
        <v>266</v>
      </c>
      <c r="B6" s="271"/>
      <c r="C6" s="271"/>
      <c r="D6" s="271"/>
      <c r="E6" s="271"/>
      <c r="F6" s="271"/>
      <c r="G6" s="194" t="s">
        <v>330</v>
      </c>
      <c r="H6" s="194"/>
      <c r="I6" s="194"/>
      <c r="J6" s="194"/>
      <c r="K6" s="194"/>
      <c r="L6" s="194"/>
      <c r="M6" s="280" t="s">
        <v>269</v>
      </c>
      <c r="N6" s="280"/>
      <c r="O6" s="280"/>
      <c r="P6" s="280"/>
      <c r="Q6" s="278" t="s">
        <v>331</v>
      </c>
      <c r="R6" s="279"/>
    </row>
    <row r="7" spans="1:18" ht="15" customHeight="1">
      <c r="A7" s="270" t="s">
        <v>267</v>
      </c>
      <c r="B7" s="271"/>
      <c r="C7" s="271"/>
      <c r="D7" s="217" t="s">
        <v>332</v>
      </c>
      <c r="E7" s="217"/>
      <c r="F7" s="217"/>
      <c r="G7" s="217"/>
      <c r="H7" s="217"/>
      <c r="I7" s="217"/>
      <c r="J7" s="217"/>
      <c r="K7" s="217"/>
      <c r="L7" s="217"/>
      <c r="M7" s="216" t="s">
        <v>270</v>
      </c>
      <c r="N7" s="216"/>
      <c r="O7" s="216"/>
      <c r="P7" s="216"/>
      <c r="Q7" s="283">
        <v>9501625659</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333</v>
      </c>
      <c r="E10" s="213"/>
      <c r="F10" s="213"/>
      <c r="G10" s="213"/>
      <c r="H10" s="213"/>
      <c r="I10" s="213"/>
      <c r="J10" s="213"/>
      <c r="K10" s="213"/>
      <c r="L10" s="213"/>
      <c r="M10" s="213"/>
      <c r="N10" s="213"/>
      <c r="O10" s="213"/>
      <c r="P10" s="213"/>
      <c r="Q10" s="89"/>
      <c r="R10" s="27" t="s">
        <v>334</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2">
        <v>27859</v>
      </c>
      <c r="B12" s="273"/>
      <c r="C12" s="273"/>
      <c r="D12" s="273"/>
      <c r="E12" s="103"/>
      <c r="F12" s="80"/>
      <c r="G12" s="277">
        <f ca="1">IF(DATEDIF(A12,NOW(),"y")&gt;120,"",DATEDIF(A12,NOW(),"y"))</f>
        <v>48</v>
      </c>
      <c r="H12" s="277"/>
      <c r="I12" s="277"/>
      <c r="J12" s="277"/>
      <c r="K12" s="80"/>
      <c r="L12" s="80"/>
      <c r="M12" s="219" t="s">
        <v>335</v>
      </c>
      <c r="N12" s="219"/>
      <c r="O12" s="219"/>
      <c r="P12" s="219"/>
      <c r="Q12" s="219"/>
      <c r="R12" s="220"/>
    </row>
    <row r="13" spans="1:18" ht="12" customHeight="1">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c r="A14" s="257" t="s">
        <v>8</v>
      </c>
      <c r="B14" s="258"/>
      <c r="C14" s="258"/>
      <c r="D14" s="258"/>
      <c r="E14" s="219" t="str">
        <f>D7</f>
        <v>PALONG. LIBMANAN, CAMARINES SUR</v>
      </c>
      <c r="F14" s="219"/>
      <c r="G14" s="219"/>
      <c r="H14" s="219"/>
      <c r="I14" s="219"/>
      <c r="J14" s="219"/>
      <c r="K14" s="219"/>
      <c r="L14" s="219"/>
      <c r="M14" s="219"/>
      <c r="N14" s="219"/>
      <c r="O14" s="219"/>
      <c r="P14" s="219"/>
      <c r="Q14" s="219"/>
      <c r="R14" s="220"/>
    </row>
    <row r="15" spans="1:18" s="88" customFormat="1" ht="9.75" customHeight="1">
      <c r="A15" s="274" t="s">
        <v>276</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PALONG. LIBMANAN, CAMARINES SUR</v>
      </c>
      <c r="F16" s="223"/>
      <c r="G16" s="223"/>
      <c r="H16" s="223"/>
      <c r="I16" s="223"/>
      <c r="J16" s="223"/>
      <c r="K16" s="223"/>
      <c r="L16" s="223"/>
      <c r="M16" s="223"/>
      <c r="N16" s="223"/>
      <c r="O16" s="223"/>
      <c r="P16" s="223"/>
      <c r="Q16" s="223"/>
      <c r="R16" s="224"/>
    </row>
    <row r="17" spans="1:28" s="88" customFormat="1" ht="13.5" customHeight="1">
      <c r="A17" s="274" t="s">
        <v>277</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6"/>
    </row>
    <row r="19" spans="1:28" ht="13.5" customHeight="1">
      <c r="A19" s="215" t="s">
        <v>279</v>
      </c>
      <c r="B19" s="216"/>
      <c r="C19" s="216"/>
      <c r="D19" s="217" t="s">
        <v>326</v>
      </c>
      <c r="E19" s="217"/>
      <c r="F19" s="217"/>
      <c r="G19" s="217"/>
      <c r="H19" s="80"/>
      <c r="I19" s="80"/>
      <c r="J19" s="80"/>
      <c r="K19" s="209" t="s">
        <v>280</v>
      </c>
      <c r="L19" s="209"/>
      <c r="M19" s="209"/>
      <c r="N19" s="159" t="s">
        <v>308</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c r="A22" s="192" t="s">
        <v>285</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286</v>
      </c>
      <c r="B24" s="209"/>
      <c r="C24" s="209"/>
      <c r="D24" s="256" t="s">
        <v>306</v>
      </c>
      <c r="E24" s="256"/>
      <c r="F24" s="256"/>
      <c r="G24" s="256"/>
      <c r="H24" s="256"/>
      <c r="I24" s="256"/>
      <c r="J24" s="256"/>
      <c r="K24" s="262" t="s">
        <v>287</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261</v>
      </c>
      <c r="Q26" s="336"/>
      <c r="R26" s="76" t="s">
        <v>256</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309</v>
      </c>
      <c r="W29" s="292"/>
      <c r="X29" s="292"/>
      <c r="Y29" s="292"/>
      <c r="Z29" s="293"/>
      <c r="AA29" s="315" t="s">
        <v>311</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336</v>
      </c>
      <c r="B31" s="161"/>
      <c r="C31" s="161"/>
      <c r="D31" s="161"/>
      <c r="E31" s="161"/>
      <c r="F31" s="161"/>
      <c r="G31" s="161"/>
      <c r="H31" s="162"/>
      <c r="I31" s="173" t="s">
        <v>176</v>
      </c>
      <c r="J31" s="174"/>
      <c r="K31" s="96" t="s">
        <v>176</v>
      </c>
      <c r="L31" s="96" t="s">
        <v>338</v>
      </c>
      <c r="M31" s="173" t="s">
        <v>340</v>
      </c>
      <c r="N31" s="175"/>
      <c r="O31" s="174"/>
      <c r="P31" s="334" t="s">
        <v>341</v>
      </c>
      <c r="Q31" s="335"/>
      <c r="R31" s="97">
        <f>3000</f>
        <v>3000</v>
      </c>
      <c r="S31" s="60">
        <v>75</v>
      </c>
      <c r="U31" s="125"/>
      <c r="V31" s="294"/>
      <c r="W31" s="295"/>
      <c r="X31" s="295"/>
      <c r="Y31" s="295"/>
      <c r="Z31" s="296"/>
      <c r="AA31" s="316"/>
      <c r="AB31" s="126"/>
    </row>
    <row r="32" spans="1:28" ht="15.75" customHeight="1" thickBot="1">
      <c r="A32" s="160" t="s">
        <v>337</v>
      </c>
      <c r="B32" s="161"/>
      <c r="C32" s="161"/>
      <c r="D32" s="161"/>
      <c r="E32" s="161"/>
      <c r="F32" s="161"/>
      <c r="G32" s="161"/>
      <c r="H32" s="162"/>
      <c r="I32" s="173" t="s">
        <v>178</v>
      </c>
      <c r="J32" s="174"/>
      <c r="K32" s="96" t="s">
        <v>176</v>
      </c>
      <c r="L32" s="96" t="s">
        <v>339</v>
      </c>
      <c r="M32" s="173" t="s">
        <v>342</v>
      </c>
      <c r="N32" s="175"/>
      <c r="O32" s="174"/>
      <c r="P32" s="173" t="s">
        <v>306</v>
      </c>
      <c r="Q32" s="174"/>
      <c r="R32" s="97"/>
      <c r="S32" s="60">
        <v>67</v>
      </c>
      <c r="U32" s="125"/>
      <c r="V32" s="297"/>
      <c r="W32" s="298"/>
      <c r="X32" s="298"/>
      <c r="Y32" s="298"/>
      <c r="Z32" s="299"/>
      <c r="AA32" s="317"/>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4" t="s">
        <v>310</v>
      </c>
      <c r="W33" s="318" t="s">
        <v>317</v>
      </c>
      <c r="X33" s="306" t="s">
        <v>312</v>
      </c>
      <c r="Y33" s="309" t="s">
        <v>313</v>
      </c>
      <c r="Z33" s="321" t="s">
        <v>314</v>
      </c>
      <c r="AA33" s="312"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5"/>
      <c r="W34" s="319"/>
      <c r="X34" s="307"/>
      <c r="Y34" s="310"/>
      <c r="Z34" s="322"/>
      <c r="AA34" s="313"/>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6"/>
      <c r="W35" s="320"/>
      <c r="X35" s="308"/>
      <c r="Y35" s="311"/>
      <c r="Z35" s="323"/>
      <c r="AA35" s="313"/>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7" t="s">
        <v>322</v>
      </c>
      <c r="W36" s="289" t="s">
        <v>323</v>
      </c>
      <c r="X36" s="331" t="s">
        <v>318</v>
      </c>
      <c r="Y36" s="331" t="s">
        <v>319</v>
      </c>
      <c r="Z36" s="329" t="s">
        <v>321</v>
      </c>
      <c r="AA36" s="313"/>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343</v>
      </c>
      <c r="B45" s="240"/>
      <c r="C45" s="240"/>
      <c r="D45" s="240"/>
      <c r="E45" s="240"/>
      <c r="F45" s="240"/>
      <c r="G45" s="240"/>
      <c r="H45" s="86"/>
      <c r="I45" s="247">
        <v>1000</v>
      </c>
      <c r="J45" s="247"/>
      <c r="K45" s="247"/>
      <c r="L45" s="247"/>
      <c r="M45" s="84"/>
      <c r="N45" s="84"/>
      <c r="O45" s="84"/>
      <c r="P45" s="249">
        <f>(I44/2)+SUM(I45:L46)+SUM(R31:R42)+P24</f>
        <v>4000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3500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1333.33</v>
      </c>
      <c r="T49" s="23" t="s">
        <v>216</v>
      </c>
    </row>
    <row r="50" spans="1:21" s="23" customFormat="1" ht="14.1" customHeight="1">
      <c r="A50" s="24"/>
      <c r="B50" s="140" t="s">
        <v>129</v>
      </c>
      <c r="C50" s="140"/>
      <c r="D50" s="186"/>
      <c r="E50" s="186"/>
      <c r="F50" s="25"/>
      <c r="G50" s="80"/>
      <c r="H50" s="140" t="s">
        <v>149</v>
      </c>
      <c r="I50" s="140"/>
      <c r="J50" s="140"/>
      <c r="K50" s="29">
        <v>200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c r="R51" s="178"/>
      <c r="S51" s="23">
        <f>COUNTA(A31:H42,D10)</f>
        <v>3</v>
      </c>
      <c r="U51" s="23" t="s">
        <v>315</v>
      </c>
    </row>
    <row r="52" spans="1:21" s="23" customFormat="1" ht="14.1" customHeight="1">
      <c r="A52" s="24"/>
      <c r="B52" s="140" t="s">
        <v>137</v>
      </c>
      <c r="C52" s="140"/>
      <c r="D52" s="186"/>
      <c r="E52" s="186"/>
      <c r="F52" s="25"/>
      <c r="G52" s="80"/>
      <c r="H52" s="8" t="s">
        <v>172</v>
      </c>
      <c r="I52" s="8"/>
      <c r="K52" s="29"/>
      <c r="M52" s="25"/>
      <c r="N52" s="243" t="s">
        <v>140</v>
      </c>
      <c r="O52" s="243"/>
      <c r="P52" s="243"/>
      <c r="Q52" s="177">
        <f>100*30</f>
        <v>3000</v>
      </c>
      <c r="R52" s="178"/>
    </row>
    <row r="53" spans="1:21" s="23" customFormat="1" ht="14.1" customHeight="1">
      <c r="A53" s="24"/>
      <c r="B53" s="140" t="s">
        <v>163</v>
      </c>
      <c r="C53" s="140"/>
      <c r="D53" s="186"/>
      <c r="E53" s="186"/>
      <c r="F53" s="8"/>
      <c r="G53" s="8"/>
      <c r="H53" s="8" t="s">
        <v>163</v>
      </c>
      <c r="I53" s="8"/>
      <c r="K53" s="42"/>
      <c r="M53" s="25"/>
      <c r="N53" s="243" t="s">
        <v>164</v>
      </c>
      <c r="O53" s="243"/>
      <c r="P53" s="243"/>
      <c r="Q53" s="177"/>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300</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345</v>
      </c>
      <c r="G62" s="287"/>
      <c r="H62" s="287"/>
      <c r="I62" s="287"/>
      <c r="J62" s="120"/>
      <c r="K62" s="120"/>
      <c r="L62" s="120"/>
      <c r="M62" s="120"/>
      <c r="N62" s="120"/>
      <c r="O62" s="120"/>
      <c r="P62" s="120"/>
      <c r="Q62" s="120"/>
      <c r="R62" s="17"/>
    </row>
    <row r="63" spans="1:21" s="23" customFormat="1" ht="12.75" customHeight="1">
      <c r="A63" s="24"/>
      <c r="B63" s="187" t="s">
        <v>167</v>
      </c>
      <c r="C63" s="187"/>
      <c r="D63" s="187"/>
      <c r="E63" s="187"/>
      <c r="F63" s="288"/>
      <c r="G63" s="288"/>
      <c r="H63" s="288"/>
      <c r="I63" s="288"/>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328</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NIERVES, BRENDALYN</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346</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22.5"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327</v>
      </c>
      <c r="C80" s="139"/>
      <c r="D80" s="139"/>
      <c r="E80" s="139"/>
      <c r="F80" s="139"/>
      <c r="G80" s="139"/>
      <c r="H80" s="139"/>
      <c r="I80" s="138">
        <v>884</v>
      </c>
      <c r="J80" s="138"/>
      <c r="K80" s="138"/>
      <c r="L80" s="138"/>
      <c r="M80" s="139" t="s">
        <v>347</v>
      </c>
      <c r="N80" s="139"/>
      <c r="O80" s="139"/>
      <c r="P80" s="232" t="s">
        <v>329</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348</v>
      </c>
      <c r="E87" s="158"/>
      <c r="F87" s="158"/>
      <c r="G87" s="158"/>
      <c r="H87" s="158"/>
      <c r="I87" s="158"/>
      <c r="J87" s="158"/>
      <c r="K87" s="153"/>
      <c r="L87" s="153"/>
      <c r="M87" s="153"/>
      <c r="N87" s="142" t="s">
        <v>316</v>
      </c>
      <c r="O87" s="143"/>
      <c r="P87" s="143"/>
      <c r="Q87" s="143"/>
      <c r="R87" s="144"/>
    </row>
    <row r="88" spans="1:18" ht="12" customHeight="1" thickBot="1">
      <c r="A88" s="154"/>
      <c r="B88" s="155"/>
      <c r="C88" s="155"/>
      <c r="D88" s="156" t="s">
        <v>324</v>
      </c>
      <c r="E88" s="156"/>
      <c r="F88" s="156"/>
      <c r="G88" s="156"/>
      <c r="H88" s="156"/>
      <c r="I88" s="156"/>
      <c r="J88" s="156"/>
      <c r="K88" s="155"/>
      <c r="L88" s="155"/>
      <c r="M88" s="155"/>
      <c r="N88" s="145" t="s">
        <v>325</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45426</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191282</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NIERVES, BRENDALYN</v>
      </c>
      <c r="B8" s="389"/>
      <c r="C8" s="389"/>
      <c r="D8" s="389"/>
      <c r="E8" s="389"/>
      <c r="F8" s="389"/>
      <c r="G8" s="389"/>
      <c r="H8" s="389"/>
      <c r="I8" s="390"/>
      <c r="J8" s="388" t="str">
        <f>IF('UNIFIED INTAKE'!Q6=0,"",'UNIFIED INTAKE'!Q6)</f>
        <v>SISTER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9501625659</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48</v>
      </c>
      <c r="AI12" s="367"/>
      <c r="AJ12" s="537"/>
      <c r="AK12" s="381" t="str">
        <f>IF('UNIFIED INTAKE'!R10=0,"",'UNIFIED INTAKE'!R10)</f>
        <v>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LUSTRE, AMADO TOMAS</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27859</v>
      </c>
      <c r="B15" s="453"/>
      <c r="C15" s="454"/>
      <c r="D15" s="433" t="str">
        <f>IF('UNIFIED INTAKE'!M12=0,"",'UNIFIED INTAKE'!M12)</f>
        <v>LIBMANAN,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PALONG. LIBMANAN, CAMARINES SUR</v>
      </c>
      <c r="B17" s="386"/>
      <c r="C17" s="386"/>
      <c r="D17" s="386"/>
      <c r="E17" s="386"/>
      <c r="F17" s="386"/>
      <c r="G17" s="386"/>
      <c r="H17" s="386"/>
      <c r="I17" s="386"/>
      <c r="J17" s="386"/>
      <c r="K17" s="386"/>
      <c r="L17" s="386"/>
      <c r="M17" s="387"/>
      <c r="N17" s="385" t="str">
        <f>IF('UNIFIED INTAKE'!E16=0,"",'UNIFIED INTAKE'!E16)</f>
        <v>PALONG. LIBMANAN,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LUSTRE, BIENVENIDO</v>
      </c>
      <c r="B26" s="395"/>
      <c r="C26" s="395"/>
      <c r="D26" s="395"/>
      <c r="E26" s="395"/>
      <c r="F26" s="395"/>
      <c r="G26" s="395"/>
      <c r="H26" s="395"/>
      <c r="I26" s="395"/>
      <c r="J26" s="396"/>
      <c r="K26" s="397">
        <f>IF('UNIFIED INTAKE'!S31=0,"",'UNIFIED INTAKE'!S31)</f>
        <v>75</v>
      </c>
      <c r="L26" s="398"/>
      <c r="M26" s="398"/>
      <c r="N26" s="399"/>
      <c r="O26" s="397" t="str">
        <f>IF('UNIFIED INTAKE'!K31=0,"",'UNIFIED INTAKE'!K31)</f>
        <v>M</v>
      </c>
      <c r="P26" s="398"/>
      <c r="Q26" s="398"/>
      <c r="R26" s="398"/>
      <c r="S26" s="399"/>
      <c r="T26" s="397" t="str">
        <f>IF('UNIFIED INTAKE'!L31=0,"",'UNIFIED INTAKE'!L31)</f>
        <v>FATHER</v>
      </c>
      <c r="U26" s="398"/>
      <c r="V26" s="398"/>
      <c r="W26" s="398"/>
      <c r="X26" s="398"/>
      <c r="Y26" s="398"/>
      <c r="Z26" s="398"/>
      <c r="AA26" s="399"/>
      <c r="AB26" s="397" t="str">
        <f>IF('UNIFIED INTAKE'!M31=0,"",'UNIFIED INTAKE'!M31)</f>
        <v>HS GRADUATE</v>
      </c>
      <c r="AC26" s="398"/>
      <c r="AD26" s="398"/>
      <c r="AE26" s="398"/>
      <c r="AF26" s="398"/>
      <c r="AG26" s="398"/>
      <c r="AH26" s="398"/>
      <c r="AI26" s="399"/>
      <c r="AJ26" s="397" t="str">
        <f>IF('UNIFIED INTAKE'!P31=0,"",'UNIFIED INTAKE'!P31)</f>
        <v>RICE FARMER</v>
      </c>
      <c r="AK26" s="398"/>
      <c r="AL26" s="398"/>
      <c r="AM26" s="398"/>
      <c r="AN26" s="398"/>
      <c r="AO26" s="398"/>
      <c r="AP26" s="398"/>
      <c r="AQ26" s="399"/>
      <c r="AR26" s="517">
        <f>IF('UNIFIED INTAKE'!R31=0,"",'UNIFIED INTAKE'!R31)</f>
        <v>3000</v>
      </c>
      <c r="AS26" s="518"/>
      <c r="AT26" s="518"/>
      <c r="AU26" s="518"/>
      <c r="AV26" s="518"/>
      <c r="AW26" s="518"/>
      <c r="AX26" s="518"/>
      <c r="AY26" s="518"/>
      <c r="AZ26" s="518"/>
      <c r="BA26" s="518"/>
      <c r="BB26" s="519"/>
    </row>
    <row r="27" spans="1:84">
      <c r="A27" s="394" t="str">
        <f>IF('UNIFIED INTAKE'!A32=0,"",'UNIFIED INTAKE'!A32)</f>
        <v>LUSTRE, EUFRANCIA</v>
      </c>
      <c r="B27" s="395"/>
      <c r="C27" s="395"/>
      <c r="D27" s="395"/>
      <c r="E27" s="395"/>
      <c r="F27" s="395"/>
      <c r="G27" s="395"/>
      <c r="H27" s="395"/>
      <c r="I27" s="395"/>
      <c r="J27" s="396"/>
      <c r="K27" s="397">
        <f>IF('UNIFIED INTAKE'!S32=0,"",'UNIFIED INTAKE'!S32)</f>
        <v>67</v>
      </c>
      <c r="L27" s="398"/>
      <c r="M27" s="398"/>
      <c r="N27" s="399"/>
      <c r="O27" s="397" t="str">
        <f>IF('UNIFIED INTAKE'!K32=0,"",'UNIFIED INTAKE'!K32)</f>
        <v>M</v>
      </c>
      <c r="P27" s="398"/>
      <c r="Q27" s="398"/>
      <c r="R27" s="398"/>
      <c r="S27" s="399"/>
      <c r="T27" s="397" t="str">
        <f>IF('UNIFIED INTAKE'!L32=0,"",'UNIFIED INTAKE'!L32)</f>
        <v>MOTHER</v>
      </c>
      <c r="U27" s="398"/>
      <c r="V27" s="398"/>
      <c r="W27" s="398"/>
      <c r="X27" s="398"/>
      <c r="Y27" s="398"/>
      <c r="Z27" s="398"/>
      <c r="AA27" s="399"/>
      <c r="AB27" s="397" t="str">
        <f>IF('UNIFIED INTAKE'!M32=0,"",'UNIFIED INTAKE'!M32)</f>
        <v>ELEM LEVEL</v>
      </c>
      <c r="AC27" s="398"/>
      <c r="AD27" s="398"/>
      <c r="AE27" s="398"/>
      <c r="AF27" s="398"/>
      <c r="AG27" s="398"/>
      <c r="AH27" s="398"/>
      <c r="AI27" s="399"/>
      <c r="AJ27" s="397" t="str">
        <f>IF('UNIFIED INTAKE'!P32=0,"",'UNIFIED INTAKE'!P32)</f>
        <v>NONE</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4000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SOCIAL PENSION (BOTH)</v>
      </c>
      <c r="B38" s="522"/>
      <c r="C38" s="522"/>
      <c r="D38" s="522"/>
      <c r="E38" s="522"/>
      <c r="F38" s="522"/>
      <c r="G38" s="522"/>
      <c r="H38" s="522"/>
      <c r="I38" s="520">
        <f>IF('UNIFIED INTAKE'!I45=0,"",'UNIFIED INTAKE'!I45)</f>
        <v>1000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200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300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4000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PATIENT IS IN NEED OF MEDICAL ASSISTANCE FOR HIS OPD BILL FOR HIS MEDICINES FOR HIS FOLLOW UP CHECK UP SINCE HE WAS ADMITTED LAST APRIL 2024. HE IS SINGLE LIVING WITH HIS PARENTS ONLY. HH INCOME DEPENDS FROM THEIR RICE FARM WHICH EARNS SEASONAL AND IN IRREGULAR BASIS. MORESO, HE CAN NO LONGER WORK DUE TO HIS CURRENT CONDITION. PATIENT IS THEN ASSESSED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D16" sqref="D16:N16"/>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191282</v>
      </c>
      <c r="D2" s="632"/>
      <c r="E2" s="632"/>
      <c r="M2" s="45" t="s">
        <v>29</v>
      </c>
      <c r="N2" s="46">
        <f>'UNIFIED INTAKE'!F5</f>
        <v>45426</v>
      </c>
    </row>
    <row r="3" spans="1:14" ht="18.75">
      <c r="B3" s="45" t="s">
        <v>219</v>
      </c>
      <c r="C3" s="633">
        <f>'UNIFIED INTAKE'!D3</f>
        <v>102023050894</v>
      </c>
      <c r="D3" s="633"/>
      <c r="E3" s="633"/>
      <c r="M3" s="45" t="s">
        <v>220</v>
      </c>
      <c r="N3" s="47">
        <f>'UNIFIED INTAKE'!R5</f>
        <v>0.59097222222222201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LUSTRE, AMADO TOMAS</v>
      </c>
      <c r="D6" s="622"/>
      <c r="E6" s="622"/>
      <c r="F6" s="622"/>
      <c r="G6" s="622"/>
      <c r="H6" s="622"/>
      <c r="I6" s="622"/>
      <c r="J6" s="622"/>
      <c r="K6" s="622"/>
      <c r="L6" s="622"/>
      <c r="M6" s="51" t="s">
        <v>222</v>
      </c>
      <c r="N6" s="136" t="str">
        <f>IF('UNIFIED INTAKE'!R10=0,"",'UNIFIED INTAKE'!R10)</f>
        <v>MALE</v>
      </c>
    </row>
    <row r="7" spans="1:14" ht="18.75">
      <c r="A7" s="49" t="s">
        <v>223</v>
      </c>
      <c r="B7" s="49"/>
      <c r="C7" s="622" t="str">
        <f>'UNIFIED INTAKE'!E14</f>
        <v>PALONG. LIBMANAN, CAMARINES SUR</v>
      </c>
      <c r="D7" s="622"/>
      <c r="E7" s="622"/>
      <c r="F7" s="622"/>
      <c r="G7" s="622"/>
      <c r="H7" s="622"/>
      <c r="I7" s="622"/>
      <c r="J7" s="622"/>
      <c r="K7" s="622"/>
      <c r="L7" s="622"/>
      <c r="M7" s="622"/>
      <c r="N7" s="622"/>
    </row>
    <row r="8" spans="1:14" ht="18.75">
      <c r="A8" s="49" t="s">
        <v>224</v>
      </c>
      <c r="B8" s="49"/>
      <c r="C8" s="135" t="s">
        <v>344</v>
      </c>
      <c r="D8" s="52"/>
      <c r="E8" s="51" t="s">
        <v>225</v>
      </c>
      <c r="F8" s="634">
        <f ca="1">'UNIFIED INTAKE'!G12</f>
        <v>48</v>
      </c>
      <c r="G8" s="634"/>
      <c r="H8" s="634"/>
      <c r="I8" s="634"/>
      <c r="J8" s="635" t="s">
        <v>226</v>
      </c>
      <c r="K8" s="635"/>
      <c r="L8" s="635"/>
      <c r="M8" s="636" t="str">
        <f>IF('UNIFIED INTAKE'!D19=0,"",'UNIFIED INTAKE'!D19)</f>
        <v>ROMAN CATHOLIC</v>
      </c>
      <c r="N8" s="636"/>
    </row>
    <row r="9" spans="1:14" ht="18.75">
      <c r="A9" s="49" t="s">
        <v>227</v>
      </c>
      <c r="B9" s="49"/>
      <c r="C9" s="626">
        <f>'UNIFIED INTAKE'!A12</f>
        <v>27859</v>
      </c>
      <c r="D9" s="626"/>
      <c r="E9" s="626"/>
      <c r="F9" s="626"/>
      <c r="G9" s="626"/>
      <c r="H9" s="626"/>
      <c r="I9" s="627" t="s">
        <v>228</v>
      </c>
      <c r="J9" s="627"/>
      <c r="K9" s="628" t="str">
        <f>IF('UNIFIED INTAKE'!M12="","",'UNIFIED INTAKE'!M12)</f>
        <v>LIBMANAN, CAMARINES SUR</v>
      </c>
      <c r="L9" s="628"/>
      <c r="M9" s="628"/>
      <c r="N9" s="628"/>
    </row>
    <row r="10" spans="1:14" ht="18.75">
      <c r="A10" s="49" t="s">
        <v>229</v>
      </c>
      <c r="B10" s="49"/>
      <c r="C10" s="49"/>
      <c r="D10" s="622" t="s">
        <v>340</v>
      </c>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t="s">
        <v>306</v>
      </c>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307</v>
      </c>
      <c r="D14" s="622"/>
      <c r="E14" s="622"/>
      <c r="F14" s="622"/>
      <c r="G14" s="622"/>
      <c r="H14" s="622"/>
      <c r="I14" s="622"/>
      <c r="J14" s="622"/>
      <c r="K14" s="622"/>
      <c r="L14" s="622"/>
      <c r="M14" s="622"/>
      <c r="N14" s="622"/>
    </row>
    <row r="15" spans="1:14" ht="18.75">
      <c r="A15" s="49" t="s">
        <v>234</v>
      </c>
      <c r="B15" s="49"/>
      <c r="C15" s="49"/>
      <c r="D15" s="623">
        <v>45408</v>
      </c>
      <c r="E15" s="624"/>
      <c r="F15" s="624"/>
      <c r="G15" s="624"/>
      <c r="H15" s="624"/>
      <c r="I15" s="624"/>
      <c r="J15" s="624"/>
      <c r="K15" s="625" t="s">
        <v>235</v>
      </c>
      <c r="L15" s="625"/>
      <c r="M15" s="625"/>
      <c r="N15" s="54">
        <f>D15</f>
        <v>45408</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LUSTRE, BIENVENIDO</v>
      </c>
      <c r="B20" s="615"/>
      <c r="C20" s="71" t="str">
        <f>IF('UNIFIED INTAKE'!L31=0,"",'UNIFIED INTAKE'!L31)</f>
        <v>FATHER</v>
      </c>
      <c r="D20" s="616">
        <f>IF('UNIFIED INTAKE'!S31=0,"",'UNIFIED INTAKE'!S31)</f>
        <v>75</v>
      </c>
      <c r="E20" s="617"/>
      <c r="F20" s="71" t="str">
        <f>IF('UNIFIED INTAKE'!I31=0,"",'UNIFIED INTAKE'!I31)</f>
        <v>M</v>
      </c>
      <c r="G20" s="616" t="str">
        <f>IF('UNIFIED INTAKE'!K31=0,"",'UNIFIED INTAKE'!K31)</f>
        <v>M</v>
      </c>
      <c r="H20" s="617"/>
      <c r="I20" s="616" t="str">
        <f>IF('UNIFIED INTAKE'!M31=0,"",'UNIFIED INTAKE'!M31)</f>
        <v>HS GRADUATE</v>
      </c>
      <c r="J20" s="618"/>
      <c r="K20" s="618"/>
      <c r="L20" s="617"/>
      <c r="M20" s="71" t="str">
        <f>IF('UNIFIED INTAKE'!P31=0,"",'UNIFIED INTAKE'!P31)</f>
        <v>RICE FARMER</v>
      </c>
      <c r="N20" s="74">
        <f>'UNIFIED INTAKE'!R31</f>
        <v>3000</v>
      </c>
    </row>
    <row r="21" spans="1:14">
      <c r="A21" s="614" t="str">
        <f>IF('UNIFIED INTAKE'!A32=0,"",'UNIFIED INTAKE'!A32)</f>
        <v>LUSTRE, EUFRANCIA</v>
      </c>
      <c r="B21" s="615"/>
      <c r="C21" s="71" t="str">
        <f>IF('UNIFIED INTAKE'!L32=0,"",'UNIFIED INTAKE'!L32)</f>
        <v>MOTHER</v>
      </c>
      <c r="D21" s="616">
        <f>IF('UNIFIED INTAKE'!S32=0,"",'UNIFIED INTAKE'!S32)</f>
        <v>67</v>
      </c>
      <c r="E21" s="617"/>
      <c r="F21" s="71" t="str">
        <f>IF('UNIFIED INTAKE'!I32=0,"",'UNIFIED INTAKE'!I32)</f>
        <v>F</v>
      </c>
      <c r="G21" s="616" t="str">
        <f>IF('UNIFIED INTAKE'!K32=0,"",'UNIFIED INTAKE'!K32)</f>
        <v>M</v>
      </c>
      <c r="H21" s="617"/>
      <c r="I21" s="616" t="str">
        <f>IF('UNIFIED INTAKE'!M32=0,"",'UNIFIED INTAKE'!M32)</f>
        <v>ELEM LEVEL</v>
      </c>
      <c r="J21" s="618"/>
      <c r="K21" s="618"/>
      <c r="L21" s="617"/>
      <c r="M21" s="71" t="str">
        <f>IF('UNIFIED INTAKE'!P32=0,"",'UNIFIED INTAKE'!P32)</f>
        <v>NONE</v>
      </c>
      <c r="N21" s="74">
        <f>'UNIFIED INTAKE'!R32</f>
        <v>0</v>
      </c>
    </row>
    <row r="22" spans="1:14">
      <c r="A22" s="614" t="str">
        <f>IF('UNIFIED INTAKE'!A33=0,"",'UNIFIED INTAKE'!A33)</f>
        <v/>
      </c>
      <c r="B22" s="615"/>
      <c r="C22" s="71" t="str">
        <f>IF('UNIFIED INTAKE'!L33=0,"",'UNIFIED INTAKE'!L33)</f>
        <v/>
      </c>
      <c r="D22" s="616" t="str">
        <f>IF('UNIFIED INTAKE'!S33=0,"",'UNIFIED INTAKE'!S33)</f>
        <v/>
      </c>
      <c r="E22" s="617"/>
      <c r="F22" s="71" t="str">
        <f>IF('UNIFIED INTAKE'!I33=0,"",'UNIFIED INTAKE'!I33)</f>
        <v/>
      </c>
      <c r="G22" s="616" t="str">
        <f>IF('UNIFIED INTAKE'!K33=0,"",'UNIFIED INTAKE'!K33)</f>
        <v/>
      </c>
      <c r="H22" s="617"/>
      <c r="I22" s="616" t="str">
        <f>IF('UNIFIED INTAKE'!M33=0,"",'UNIFIED INTAKE'!M33)</f>
        <v/>
      </c>
      <c r="J22" s="618"/>
      <c r="K22" s="618"/>
      <c r="L22" s="617"/>
      <c r="M22" s="71" t="str">
        <f>IF('UNIFIED INTAKE'!P33=0,"",'UNIFIED INTAKE'!P33)</f>
        <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300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SOCIAL PENSION (BOTH)</v>
      </c>
      <c r="B45" s="607"/>
      <c r="C45" s="607"/>
      <c r="D45" s="63"/>
      <c r="E45" s="608">
        <f>'UNIFIED INTAKE'!I45</f>
        <v>1000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PATIENT IS IN NEED OF MEDICAL ASSISTANCE FOR HIS OPD BILL FOR HIS MEDICINES FOR HIS FOLLOW UP CHECK UP SINCE HE WAS ADMITTED LAST APRIL 2024. HE IS SINGLE LIVING WITH HIS PARENTS ONLY. HH INCOME DEPENDS FROM THEIR RICE FARM WHICH EARNS SEASONAL AND IN IRREGULAR BASIS. MORESO, HE CAN NO LONGER WORK DUE TO HIS CURRENT CONDITION. PATIENT IS THEN ASSESSED AS C3.</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NIERVES, BRENDALYN</v>
      </c>
      <c r="B55" s="604"/>
      <c r="C55" s="604"/>
      <c r="D55" s="604"/>
      <c r="E55" s="604"/>
      <c r="F55" s="604" t="str">
        <f>IF('UNIFIED INTAKE'!Q6=0,"",'UNIFIED INTAKE'!Q6)</f>
        <v>SISTER</v>
      </c>
      <c r="G55" s="604"/>
      <c r="H55" s="604"/>
      <c r="I55" s="604"/>
      <c r="J55" s="604"/>
      <c r="K55" s="605">
        <f>IF('UNIFIED INTAKE'!Q7=0,"",'UNIFIED INTAKE'!Q7)</f>
        <v>9501625659</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JANA LUISA E. ARRIOLA, RSW</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2024-05-14T06:12:22Z</cp:lastPrinted>
  <dcterms:created xsi:type="dcterms:W3CDTF">2021-01-18T06:35:54Z</dcterms:created>
  <dcterms:modified xsi:type="dcterms:W3CDTF">2024-05-14T06:14:08Z</dcterms:modified>
</cp:coreProperties>
</file>