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BF0A6C88-B6D1-4423-A8A7-BEB6550AE8B9}"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2" i="2" l="1"/>
  <c r="N20" i="4"/>
  <c r="N21" i="4"/>
  <c r="N22" i="4"/>
  <c r="N23" i="4"/>
  <c r="N24" i="4"/>
  <c r="N25" i="4"/>
  <c r="N26" i="4"/>
  <c r="N27" i="4"/>
  <c r="N28" i="4"/>
  <c r="N29"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<sst xmlns="http://schemas.openxmlformats.org/spreadsheetml/2006/main" count="428" uniqueCount="344">
  <si>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</si>
  <si>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</si>
  <si>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</si>
  <si>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</si>
  <si>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</si>
  <si>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</si>
  <si>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</si>
  <si>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</si>
  <si>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</si>
  <si>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</si>
  <si>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</si>
  <si>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</si>
  <si>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</si>
  <si>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</si>
  <si>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</si>
  <si>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</si>
  <si>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</si>
  <si>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</si>
  <si>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</si>
  <si>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</si>
  <si>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</si>
  <si>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</si>
  <si>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</si>
  <si>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</si>
  <si>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</si>
  <si>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</si>
  <si>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</si>
  <si>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</si>
  <si>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</si>
  <si>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</si>
  <si>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</si>
  <si>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</si>
  <si>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</si>
  <si>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</si>
  <si>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</si>
  <si>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</si>
  <si>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</si>
  <si>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</si>
  <si>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</si>
  <si>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</si>
  <si>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</si>
  <si>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</si>
  <si>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</si>
  <si>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</si>
  <si>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</si>
  <si>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</si>
  <si>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</si>
  <si>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</si>
  <si>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</si>
  <si>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</si>
  <si>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</si>
  <si>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</si>
  <si>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</si>
  <si>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</si>
  <si>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</si>
  <si>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</si>
  <si>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</si>
  <si>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</si>
  <si>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</si>
  <si>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</si>
  <si>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</si>
  <si>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</si>
  <si>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</si>
  <si>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</si>
  <si>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</si>
  <si>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</si>
  <si>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</si>
  <si>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</si>
  <si>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</si>
  <si>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</si>
  <si>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</si>
  <si>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</si>
  <si>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</si>
  <si>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</si>
  <si>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</si>
  <si>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</si>
  <si>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</si>
  <si>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</si>
  <si>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</si>
  <si>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</si>
  <si>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</si>
  <si>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</si>
  <si>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</si>
  <si>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</si>
  <si>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</si>
  <si>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</si>
  <si>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</si>
  <si>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</si>
  <si>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</si>
  <si>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</si>
  <si>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</si>
  <si>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</si>
  <si>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</si>
  <si>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</si>
  <si>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</si>
  <si>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</si>
  <si>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</si>
  <si>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</si>
  <si>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</si>
  <si>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</si>
  <si>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</si>
  <si>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</si>
  <si>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</si>
  <si>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</si>
  <si>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</si>
  <si>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</si>
  <si>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</si>
  <si>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</si>
  <si>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</si>
  <si>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</si>
  <si>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</si>
  <si>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</si>
  <si>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</si>
  <si>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</si>
  <si>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</si>
  <si>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</si>
  <si>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</si>
  <si>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</si>
  <si>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</si>
  <si>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</si>
  <si>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</si>
  <si>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</si>
  <si>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</si>
  <si>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</si>
  <si>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</si>
  <si>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</si>
  <si>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</si>
  <si>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</si>
  <si>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</si>
  <si>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</si>
  <si>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</si>
  <si>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</si>
  <si>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</si>
  <si>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</si>
  <si>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</si>
  <si>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</si>
  <si>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</si>
  <si>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</si>
  <si>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</si>
  <si>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</si>
  <si>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</si>
  <si>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</si>
  <si>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</si>
  <si>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</si>
  <si>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</si>
  <si>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</si>
  <si>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</si>
  <si>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</si>
  <si>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</si>
  <si>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</si>
  <si>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</si>
  <si>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</si>
  <si>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</si>
  <si>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</si>
  <si>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</si>
  <si>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</si>
  <si>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</si>
  <si>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</si>
  <si>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</si>
  <si>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</si>
  <si>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</si>
  <si>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</si>
  <si>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</si>
  <si>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</si>
  <si>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</si>
  <si>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</si>
  <si>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</si>
  <si>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</si>
  <si>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</si>
  <si>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</si>
  <si>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</si>
  <si>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</si>
  <si>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</si>
  <si>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</si>
  <si>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</si>
  <si>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</si>
  <si>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</si>
  <si>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</si>
  <si>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</si>
  <si>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</si>
  <si>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</si>
  <si>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</si>
  <si>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</si>
  <si>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</si>
  <si>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</si>
  <si>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</si>
  <si>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</si>
  <si>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</si>
  <si>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</si>
  <si>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</si>
  <si>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</si>
  <si>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</si>
  <si>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</si>
  <si>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</si>
  <si>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</si>
  <si>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</si>
  <si>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</si>
  <si>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</si>
  <si>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</si>
  <si>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</si>
  <si>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</si>
  <si>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</si>
  <si>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</si>
  <si>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</si>
  <si>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</si>
  <si>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</si>
  <si>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</si>
  <si>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</si>
  <si>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</si>
  <si>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</si>
  <si>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</si>
  <si>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</si>
  <si>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</si>
  <si>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</si>
  <si>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</si>
  <si>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</si>
  <si>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</si>
  <si>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</si>
  <si>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</si>
  <si>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</si>
  <si>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</si>
  <si>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</si>
  <si>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</si>
  <si>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</si>
  <si>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</si>
  <si>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</si>
  <si>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</si>
  <si>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</si>
  <si>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</si>
  <si>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</si>
  <si>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</si>
  <si>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</si>
  <si>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</si>
  <si>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</si>
  <si>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</si>
  <si>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</si>
  <si>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</si>
  <si>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</si>
  <si>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</si>
  <si>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</si>
  <si>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</si>
  <si>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</si>
  <si>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</si>
  <si>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</si>
  <si>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</si>
  <si>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</si>
  <si>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</si>
  <si>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</si>
  <si>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</si>
  <si>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</si>
  <si>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</si>
  <si>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</si>
  <si>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</si>
  <si>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</si>
  <si>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</si>
  <si>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</si>
  <si>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</si>
  <si>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</si>
  <si>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</si>
  <si>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</si>
  <si>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</si>
  <si>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</si>
  <si>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</si>
  <si>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</si>
  <si>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</si>
  <si>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</si>
  <si>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</si>
  <si>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</si>
  <si>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</si>
  <si>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</si>
  <si>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</si>
  <si>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</si>
  <si>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</si>
  <si>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</si>
  <si>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</si>
  <si>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</si>
  <si>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</si>
  <si>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</si>
  <si>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</si>
  <si>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</si>
  <si>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</si>
  <si>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</si>
  <si>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</si>
  <si>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</si>
  <si>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</si>
  <si>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</si>
  <si>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</si>
  <si>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</si>
  <si>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</si>
  <si>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</si>
  <si>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</si>
  <si>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</si>
  <si>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</si>
  <si>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</si>
  <si>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</si>
  <si>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</si>
  <si>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</si>
  <si>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</si>
  <si>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</si>
  <si>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</si>
  <si>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</si>
  <si>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</si>
  <si>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</si>
  <si>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</si>
  <si>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</si>
  <si>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</si>
  <si>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</si>
  <si>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</si>
  <si>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</si>
  <si>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</si>
  <si>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CATHOLIC</t>
  </si>
  <si>
    <t>OPD BILL</t>
  </si>
  <si>
    <t>MEDICAL</t>
  </si>
  <si>
    <t>MAIFIPP</t>
  </si>
  <si>
    <t>S</t>
  </si>
  <si>
    <t>FEMALE</t>
  </si>
  <si>
    <t>HS GRAD</t>
  </si>
  <si>
    <t xml:space="preserve">MARRIED </t>
  </si>
  <si>
    <t xml:space="preserve">GERY Z. VILLAREAL, RSW </t>
  </si>
  <si>
    <t>Social Welfare Officer III</t>
  </si>
  <si>
    <t>daugther</t>
  </si>
  <si>
    <t xml:space="preserve">PADERON, LHEA </t>
  </si>
  <si>
    <t>CAPULUAN TULON, GUINAYNGAN, QUEZON</t>
  </si>
  <si>
    <t>PADERON, HONORIO RUBIO</t>
  </si>
  <si>
    <t>GUINYANGAN, QUEZON</t>
  </si>
  <si>
    <t>FARMER</t>
  </si>
  <si>
    <t>PADERON, SIONETA LUMBIRA</t>
  </si>
  <si>
    <t xml:space="preserve">WIFE </t>
  </si>
  <si>
    <t>HOUSEWIFE</t>
  </si>
  <si>
    <t xml:space="preserve">PADERON, JANE </t>
  </si>
  <si>
    <t>DAUGTHER</t>
  </si>
  <si>
    <t>HSLEVEL</t>
  </si>
  <si>
    <t>STUDENT</t>
  </si>
  <si>
    <t>PADERON, RODELIO</t>
  </si>
  <si>
    <t>GRADE 2</t>
  </si>
  <si>
    <t>SON</t>
  </si>
  <si>
    <t xml:space="preserve">4PS </t>
  </si>
  <si>
    <t>FS FROM CHILDREN</t>
  </si>
  <si>
    <t xml:space="preserve">HPN, ASTMA </t>
  </si>
  <si>
    <t>PATIENT IS IN NEED OF MEDICAL ASSISTANCE FOR HIS LABORATORY AND MEDICINES  DUE TO HER FOLLOW UP CHECK UP. HE IS CURRENTLY LIVING FAMILY WHICH IS THE INCOME IS MINIMAL AMOUNT TO SUSTAIN THE MEDICAL NEEDS OF PATIENT. HER WIFE IS A 4PS MEMBER AND HER 2 OTHER CHILDREN IS GIVING SUPPORT ON THE MINIMAL AMOUNT.   W. THEY HAVE NO OTHER SOURCE OF INCOME. ASSESSD AND CLASSIFIED AS C3.</t>
  </si>
  <si>
    <t xml:space="preserve">MEDICINES </t>
  </si>
  <si>
    <t>MED SUPPLIES</t>
  </si>
  <si>
    <t>CT SCAN</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</si>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</sst>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quotePrefix="1"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15</xdr:col>
      <xdr:colOff>685800</xdr:colOff>
      <xdr:row>61</xdr:row>
      <xdr:rowOff>95250</xdr:rowOff>
    </xdr:from>
    <xdr:to>
      <xdr:col>17</xdr:col>
      <xdr:colOff>889635</xdr:colOff>
      <xdr:row>70</xdr:row>
      <xdr:rowOff>137077</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7772400" y="9963150"/>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0" zoomScaleNormal="100" zoomScaleSheetLayoutView="100" zoomScalePageLayoutView="85" workbookViewId="0">
      <selection activeCell="D89" sqref="D8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191601</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45440</v>
      </c>
      <c r="G5" s="138"/>
      <c r="H5" s="138"/>
      <c r="I5" s="138"/>
      <c r="J5" s="138"/>
      <c r="K5" s="138"/>
      <c r="L5" s="135" t="s">
        <v>268</v>
      </c>
      <c r="M5" s="135"/>
      <c r="N5" s="135"/>
      <c r="O5" s="135"/>
      <c r="P5" s="135"/>
      <c r="Q5" s="135"/>
      <c r="R5" s="28">
        <v>0.54444444444444395</v>
      </c>
    </row>
    <row r="6" spans="1:18" ht="15" customHeight="1">
      <c r="A6" s="139" t="s">
        <v>266</v>
      </c>
      <c r="B6" s="140"/>
      <c r="C6" s="140"/>
      <c r="D6" s="140"/>
      <c r="E6" s="140"/>
      <c r="F6" s="140"/>
      <c r="G6" s="230" t="s">
        <v>321</v>
      </c>
      <c r="H6" s="230"/>
      <c r="I6" s="230"/>
      <c r="J6" s="230"/>
      <c r="K6" s="230"/>
      <c r="L6" s="230"/>
      <c r="M6" s="151" t="s">
        <v>269</v>
      </c>
      <c r="N6" s="151"/>
      <c r="O6" s="151"/>
      <c r="P6" s="151"/>
      <c r="Q6" s="149" t="s">
        <v>320</v>
      </c>
      <c r="R6" s="150"/>
    </row>
    <row r="7" spans="1:18" ht="15" customHeight="1">
      <c r="A7" s="139" t="s">
        <v>267</v>
      </c>
      <c r="B7" s="140"/>
      <c r="C7" s="140"/>
      <c r="D7" s="146" t="s">
        <v>322</v>
      </c>
      <c r="E7" s="146"/>
      <c r="F7" s="146"/>
      <c r="G7" s="146"/>
      <c r="H7" s="146"/>
      <c r="I7" s="146"/>
      <c r="J7" s="146"/>
      <c r="K7" s="146"/>
      <c r="L7" s="146"/>
      <c r="M7" s="154" t="s">
        <v>270</v>
      </c>
      <c r="N7" s="154"/>
      <c r="O7" s="154"/>
      <c r="P7" s="154"/>
      <c r="Q7" s="155">
        <v>9306893377</v>
      </c>
      <c r="R7" s="156"/>
    </row>
    <row r="8" spans="1:18" ht="6" customHeight="1" thickBot="1">
      <c r="A8" s="241"/>
      <c r="B8" s="242"/>
      <c r="C8" s="242"/>
      <c r="D8" s="242"/>
      <c r="E8" s="242"/>
      <c r="F8" s="242"/>
      <c r="G8" s="242"/>
      <c r="H8" s="242"/>
      <c r="I8" s="242"/>
      <c r="J8" s="242"/>
      <c r="K8" s="242"/>
      <c r="L8" s="242"/>
      <c r="M8" s="83"/>
      <c r="N8" s="242"/>
      <c r="O8" s="242"/>
      <c r="P8" s="242"/>
      <c r="Q8" s="242"/>
      <c r="R8" s="243"/>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4" t="s">
        <v>323</v>
      </c>
      <c r="E10" s="244"/>
      <c r="F10" s="244"/>
      <c r="G10" s="244"/>
      <c r="H10" s="244"/>
      <c r="I10" s="244"/>
      <c r="J10" s="244"/>
      <c r="K10" s="244"/>
      <c r="L10" s="244"/>
      <c r="M10" s="244"/>
      <c r="N10" s="244"/>
      <c r="O10" s="244"/>
      <c r="P10" s="244"/>
      <c r="Q10" s="91"/>
      <c r="R10" s="27" t="s">
        <v>315</v>
      </c>
    </row>
    <row r="11" spans="1:18" s="89" customFormat="1" ht="11.25" customHeight="1">
      <c r="A11" s="175" t="s">
        <v>272</v>
      </c>
      <c r="B11" s="229"/>
      <c r="C11" s="229"/>
      <c r="D11" s="176" t="s">
        <v>273</v>
      </c>
      <c r="E11" s="176"/>
      <c r="F11" s="176"/>
      <c r="G11" s="176"/>
      <c r="H11" s="176"/>
      <c r="I11" s="176"/>
      <c r="J11" s="176"/>
      <c r="K11" s="176"/>
      <c r="L11" s="176"/>
      <c r="M11" s="176"/>
      <c r="N11" s="176"/>
      <c r="O11" s="176"/>
      <c r="P11" s="176"/>
      <c r="Q11" s="104"/>
      <c r="R11" s="92" t="s">
        <v>297</v>
      </c>
    </row>
    <row r="12" spans="1:18" ht="18.75" customHeight="1">
      <c r="A12" s="142">
        <v>24108</v>
      </c>
      <c r="B12" s="143"/>
      <c r="C12" s="143"/>
      <c r="D12" s="143"/>
      <c r="E12" s="105"/>
      <c r="F12" s="82"/>
      <c r="G12" s="148">
        <f ca="1">IF(DATEDIF(A12,NOW(),"y")&gt;120,"",DATEDIF(A12,NOW(),"y"))</f>
        <v>58</v>
      </c>
      <c r="H12" s="148"/>
      <c r="I12" s="148"/>
      <c r="J12" s="148"/>
      <c r="K12" s="82"/>
      <c r="L12" s="82"/>
      <c r="M12" s="167" t="s">
        <v>324</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CAPULUAN TULON, GUINAYNGAN, QUEZON</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8" t="s">
        <v>9</v>
      </c>
      <c r="F15" s="248"/>
      <c r="G15" s="248"/>
      <c r="H15" s="248"/>
      <c r="I15" s="248"/>
      <c r="J15" s="248"/>
      <c r="K15" s="248"/>
      <c r="L15" s="248"/>
      <c r="M15" s="248"/>
      <c r="N15" s="248"/>
      <c r="O15" s="248"/>
      <c r="P15" s="248"/>
      <c r="Q15" s="248"/>
      <c r="R15" s="249"/>
    </row>
    <row r="16" spans="1:18" ht="15.75" customHeight="1">
      <c r="A16" s="159" t="s">
        <v>10</v>
      </c>
      <c r="B16" s="160"/>
      <c r="C16" s="160"/>
      <c r="D16" s="160"/>
      <c r="E16" s="250" t="str">
        <f>E14</f>
        <v>CAPULUAN TULON, GUINAYNGAN, QUEZON</v>
      </c>
      <c r="F16" s="250"/>
      <c r="G16" s="250"/>
      <c r="H16" s="250"/>
      <c r="I16" s="250"/>
      <c r="J16" s="250"/>
      <c r="K16" s="250"/>
      <c r="L16" s="250"/>
      <c r="M16" s="250"/>
      <c r="N16" s="250"/>
      <c r="O16" s="250"/>
      <c r="P16" s="250"/>
      <c r="Q16" s="250"/>
      <c r="R16" s="251"/>
    </row>
    <row r="17" spans="1:19" s="90" customFormat="1" ht="13.5" customHeight="1">
      <c r="A17" s="144" t="s">
        <v>277</v>
      </c>
      <c r="B17" s="145"/>
      <c r="C17" s="145"/>
      <c r="D17" s="145"/>
      <c r="E17" s="248" t="s">
        <v>9</v>
      </c>
      <c r="F17" s="248"/>
      <c r="G17" s="248"/>
      <c r="H17" s="248"/>
      <c r="I17" s="248"/>
      <c r="J17" s="248"/>
      <c r="K17" s="248"/>
      <c r="L17" s="248"/>
      <c r="M17" s="248"/>
      <c r="N17" s="248"/>
      <c r="O17" s="248"/>
      <c r="P17" s="248"/>
      <c r="Q17" s="248"/>
      <c r="R17" s="249"/>
    </row>
    <row r="18" spans="1:19">
      <c r="A18" s="245" t="s">
        <v>11</v>
      </c>
      <c r="B18" s="154"/>
      <c r="C18" s="154"/>
      <c r="D18" s="82"/>
      <c r="E18" s="82" t="s">
        <v>160</v>
      </c>
      <c r="F18" s="82"/>
      <c r="G18" s="82" t="s">
        <v>161</v>
      </c>
      <c r="H18" s="82"/>
      <c r="I18" s="82"/>
      <c r="J18" s="174" t="s">
        <v>278</v>
      </c>
      <c r="K18" s="174"/>
      <c r="L18" s="82"/>
      <c r="M18" s="82"/>
      <c r="N18" s="82"/>
      <c r="O18" s="82"/>
      <c r="P18" s="82" t="s">
        <v>162</v>
      </c>
      <c r="Q18" s="146" t="s">
        <v>317</v>
      </c>
      <c r="R18" s="147"/>
    </row>
    <row r="19" spans="1:19" ht="13.5" customHeight="1">
      <c r="A19" s="245" t="s">
        <v>279</v>
      </c>
      <c r="B19" s="154"/>
      <c r="C19" s="154"/>
      <c r="D19" s="146" t="s">
        <v>310</v>
      </c>
      <c r="E19" s="146"/>
      <c r="F19" s="146"/>
      <c r="G19" s="146"/>
      <c r="H19" s="82"/>
      <c r="I19" s="82"/>
      <c r="J19" s="82"/>
      <c r="K19" s="174" t="s">
        <v>280</v>
      </c>
      <c r="L19" s="174"/>
      <c r="M19" s="174"/>
      <c r="N19" s="246" t="s">
        <v>309</v>
      </c>
      <c r="O19" s="246"/>
      <c r="P19" s="246"/>
      <c r="Q19" s="246"/>
      <c r="R19" s="24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325</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239</v>
      </c>
    </row>
    <row r="30" spans="1:19" ht="10.5" customHeight="1">
      <c r="A30" s="240" t="s">
        <v>301</v>
      </c>
      <c r="B30" s="234"/>
      <c r="C30" s="234"/>
      <c r="D30" s="234"/>
      <c r="E30" s="234"/>
      <c r="F30" s="234"/>
      <c r="G30" s="234"/>
      <c r="H30" s="131"/>
      <c r="I30" s="130"/>
      <c r="J30" s="131"/>
      <c r="K30" s="232"/>
      <c r="L30" s="232"/>
      <c r="M30" s="130"/>
      <c r="N30" s="234"/>
      <c r="O30" s="131"/>
      <c r="P30" s="130"/>
      <c r="Q30" s="131"/>
      <c r="R30" s="236"/>
      <c r="S30" s="132"/>
    </row>
    <row r="31" spans="1:19" ht="18" customHeight="1">
      <c r="A31" s="191" t="s">
        <v>326</v>
      </c>
      <c r="B31" s="192"/>
      <c r="C31" s="192"/>
      <c r="D31" s="192"/>
      <c r="E31" s="192"/>
      <c r="F31" s="192"/>
      <c r="G31" s="192"/>
      <c r="H31" s="193"/>
      <c r="I31" s="161" t="s">
        <v>178</v>
      </c>
      <c r="J31" s="162"/>
      <c r="K31" s="98" t="s">
        <v>176</v>
      </c>
      <c r="L31" s="98" t="s">
        <v>327</v>
      </c>
      <c r="M31" s="161" t="s">
        <v>316</v>
      </c>
      <c r="N31" s="163"/>
      <c r="O31" s="162"/>
      <c r="P31" s="164" t="s">
        <v>328</v>
      </c>
      <c r="Q31" s="165"/>
      <c r="R31" s="99"/>
      <c r="S31">
        <v>54</v>
      </c>
    </row>
    <row r="32" spans="1:19" ht="15.75" customHeight="1">
      <c r="A32" s="191" t="s">
        <v>329</v>
      </c>
      <c r="B32" s="192"/>
      <c r="C32" s="192"/>
      <c r="D32" s="192"/>
      <c r="E32" s="192"/>
      <c r="F32" s="192"/>
      <c r="G32" s="192"/>
      <c r="H32" s="193"/>
      <c r="I32" s="161" t="s">
        <v>178</v>
      </c>
      <c r="J32" s="162"/>
      <c r="K32" s="98" t="s">
        <v>314</v>
      </c>
      <c r="L32" s="98" t="s">
        <v>330</v>
      </c>
      <c r="M32" s="161" t="s">
        <v>331</v>
      </c>
      <c r="N32" s="163"/>
      <c r="O32" s="162"/>
      <c r="P32" s="161" t="s">
        <v>332</v>
      </c>
      <c r="Q32" s="162"/>
      <c r="R32" s="99"/>
      <c r="S32">
        <v>17</v>
      </c>
    </row>
    <row r="33" spans="1:20" ht="15.75" customHeight="1">
      <c r="A33" s="191" t="s">
        <v>333</v>
      </c>
      <c r="B33" s="192"/>
      <c r="C33" s="192"/>
      <c r="D33" s="192"/>
      <c r="E33" s="192"/>
      <c r="F33" s="192"/>
      <c r="G33" s="192"/>
      <c r="H33" s="193"/>
      <c r="I33" s="161" t="s">
        <v>176</v>
      </c>
      <c r="J33" s="162"/>
      <c r="K33" s="98" t="s">
        <v>314</v>
      </c>
      <c r="L33" s="98" t="s">
        <v>335</v>
      </c>
      <c r="M33" s="161" t="s">
        <v>334</v>
      </c>
      <c r="N33" s="163"/>
      <c r="O33" s="162"/>
      <c r="P33" s="161" t="s">
        <v>325</v>
      </c>
      <c r="Q33" s="162"/>
      <c r="R33" s="99"/>
      <c r="S33">
        <v>40</v>
      </c>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336</v>
      </c>
      <c r="B45" s="184"/>
      <c r="C45" s="184"/>
      <c r="D45" s="184"/>
      <c r="E45" s="184"/>
      <c r="F45" s="184"/>
      <c r="G45" s="184"/>
      <c r="H45" s="88"/>
      <c r="I45" s="185">
        <v>3200</v>
      </c>
      <c r="J45" s="185"/>
      <c r="K45" s="185"/>
      <c r="L45" s="185"/>
      <c r="M45" s="86"/>
      <c r="N45" s="86"/>
      <c r="O45" s="86"/>
      <c r="P45" s="194">
        <f>(I44/2)+SUM(I45:L46)+SUM(R31:R42)+P24</f>
        <v>3700</v>
      </c>
      <c r="Q45" s="194"/>
      <c r="R45" s="195"/>
    </row>
    <row r="46" spans="1:20">
      <c r="A46" s="183" t="s">
        <v>337</v>
      </c>
      <c r="B46" s="184"/>
      <c r="C46" s="184"/>
      <c r="D46" s="184"/>
      <c r="E46" s="184"/>
      <c r="F46" s="184"/>
      <c r="G46" s="184"/>
      <c r="H46" s="88"/>
      <c r="I46" s="185">
        <v>500</v>
      </c>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6700</v>
      </c>
      <c r="T48" t="s">
        <v>215</v>
      </c>
    </row>
    <row r="49" spans="1:20" s="23" customFormat="1">
      <c r="A49" s="265" t="s">
        <v>21</v>
      </c>
      <c r="B49" s="196"/>
      <c r="C49" s="196"/>
      <c r="D49" s="196" t="s">
        <v>22</v>
      </c>
      <c r="E49" s="196"/>
      <c r="F49" s="84"/>
      <c r="G49" s="252" t="s">
        <v>288</v>
      </c>
      <c r="H49" s="252"/>
      <c r="I49" s="252"/>
      <c r="J49" s="252"/>
      <c r="K49" s="118" t="s">
        <v>22</v>
      </c>
      <c r="M49" s="196" t="s">
        <v>24</v>
      </c>
      <c r="N49" s="196"/>
      <c r="O49" s="196"/>
      <c r="P49" s="196"/>
      <c r="Q49" s="196"/>
      <c r="R49" s="26" t="s">
        <v>22</v>
      </c>
      <c r="S49" s="44">
        <f>P45/7</f>
        <v>528.57000000000005</v>
      </c>
      <c r="T49" s="23" t="s">
        <v>216</v>
      </c>
    </row>
    <row r="50" spans="1:20" s="23" customFormat="1" ht="14.1" customHeight="1">
      <c r="A50" s="24"/>
      <c r="B50" s="134" t="s">
        <v>129</v>
      </c>
      <c r="C50" s="134"/>
      <c r="D50" s="197"/>
      <c r="E50" s="197"/>
      <c r="F50" s="25"/>
      <c r="G50" s="82"/>
      <c r="H50" s="134" t="s">
        <v>149</v>
      </c>
      <c r="I50" s="134"/>
      <c r="J50" s="134"/>
      <c r="K50" s="29">
        <v>800</v>
      </c>
      <c r="M50" s="25"/>
      <c r="N50" s="201" t="s">
        <v>132</v>
      </c>
      <c r="O50" s="201"/>
      <c r="P50" s="201"/>
      <c r="Q50" s="257"/>
      <c r="R50" s="258"/>
    </row>
    <row r="51" spans="1:20" s="23" customFormat="1" ht="14.1" customHeight="1">
      <c r="A51" s="24"/>
      <c r="B51" s="134" t="s">
        <v>133</v>
      </c>
      <c r="C51" s="134"/>
      <c r="D51" s="197"/>
      <c r="E51" s="197"/>
      <c r="F51" s="25"/>
      <c r="G51" s="82"/>
      <c r="H51" s="8" t="s">
        <v>150</v>
      </c>
      <c r="I51" s="8"/>
      <c r="K51" s="29"/>
      <c r="M51" s="25"/>
      <c r="N51" s="201" t="s">
        <v>136</v>
      </c>
      <c r="O51" s="201"/>
      <c r="P51" s="201"/>
      <c r="Q51" s="257">
        <v>400</v>
      </c>
      <c r="R51" s="258"/>
    </row>
    <row r="52" spans="1:20" s="23" customFormat="1" ht="14.1" customHeight="1">
      <c r="A52" s="24"/>
      <c r="B52" s="134" t="s">
        <v>137</v>
      </c>
      <c r="C52" s="134"/>
      <c r="D52" s="197"/>
      <c r="E52" s="197"/>
      <c r="F52" s="25"/>
      <c r="G52" s="82"/>
      <c r="H52" s="8" t="s">
        <v>172</v>
      </c>
      <c r="I52" s="8"/>
      <c r="K52" s="29"/>
      <c r="M52" s="25"/>
      <c r="N52" s="201" t="s">
        <v>140</v>
      </c>
      <c r="O52" s="201"/>
      <c r="P52" s="201"/>
      <c r="Q52" s="257">
        <v>5000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c r="E56" s="197"/>
      <c r="F56" s="25"/>
      <c r="G56" s="134" t="s">
        <v>144</v>
      </c>
      <c r="H56" s="134"/>
      <c r="I56" s="264"/>
      <c r="J56" s="264"/>
      <c r="K56" s="264"/>
      <c r="L56" s="264"/>
      <c r="M56" s="25"/>
      <c r="N56" s="134" t="s">
        <v>165</v>
      </c>
      <c r="O56" s="134"/>
      <c r="P56" s="134"/>
      <c r="Q56" s="257"/>
      <c r="R56" s="258"/>
    </row>
    <row r="57" spans="1:20" s="23" customFormat="1" ht="14.1" customHeight="1">
      <c r="A57" s="24"/>
      <c r="B57" s="134" t="s">
        <v>137</v>
      </c>
      <c r="C57" s="134"/>
      <c r="D57" s="197"/>
      <c r="E57" s="197"/>
      <c r="F57" s="25"/>
      <c r="G57" s="134" t="s">
        <v>145</v>
      </c>
      <c r="H57" s="134"/>
      <c r="I57" s="264"/>
      <c r="J57" s="264"/>
      <c r="K57" s="264"/>
      <c r="L57" s="264"/>
      <c r="M57" s="25"/>
      <c r="N57" s="134" t="s">
        <v>289</v>
      </c>
      <c r="O57" s="134"/>
      <c r="P57" s="134"/>
      <c r="Q57" s="257"/>
      <c r="R57" s="258"/>
    </row>
    <row r="58" spans="1:20" s="23" customFormat="1" ht="14.1" customHeight="1">
      <c r="A58" s="24"/>
      <c r="B58" s="134" t="s">
        <v>147</v>
      </c>
      <c r="C58" s="134"/>
      <c r="D58" s="197"/>
      <c r="E58" s="197"/>
      <c r="F58" s="25"/>
      <c r="G58" s="134" t="s">
        <v>146</v>
      </c>
      <c r="H58" s="134"/>
      <c r="I58" s="264">
        <v>500</v>
      </c>
      <c r="J58" s="264"/>
      <c r="K58" s="264"/>
      <c r="L58" s="264"/>
      <c r="M58" s="25"/>
      <c r="N58" s="134" t="s">
        <v>163</v>
      </c>
      <c r="O58" s="134"/>
      <c r="P58" s="134"/>
      <c r="Q58" s="257"/>
      <c r="R58" s="258"/>
    </row>
    <row r="59" spans="1:20" s="23" customFormat="1" ht="14.1" customHeight="1">
      <c r="A59" s="24"/>
      <c r="B59" s="205" t="s">
        <v>148</v>
      </c>
      <c r="C59" s="205"/>
      <c r="D59" s="197"/>
      <c r="E59" s="197"/>
      <c r="F59" s="25"/>
      <c r="G59" s="134" t="s">
        <v>166</v>
      </c>
      <c r="H59" s="134"/>
      <c r="I59" s="264"/>
      <c r="J59" s="264"/>
      <c r="K59" s="264"/>
      <c r="L59" s="264"/>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9" t="s">
        <v>167</v>
      </c>
      <c r="C63" s="259"/>
      <c r="D63" s="259"/>
      <c r="E63" s="259"/>
      <c r="F63" s="203" t="s">
        <v>338</v>
      </c>
      <c r="G63" s="203"/>
      <c r="H63" s="203"/>
      <c r="I63" s="203"/>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311</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302</v>
      </c>
      <c r="B68" s="86"/>
      <c r="C68" s="225" t="str">
        <f>G6</f>
        <v xml:space="preserve">PADERON, LHEA </v>
      </c>
      <c r="D68" s="225"/>
      <c r="E68" s="225"/>
      <c r="F68" s="225"/>
      <c r="G68" s="225"/>
      <c r="H68" s="226" t="s">
        <v>303</v>
      </c>
      <c r="I68" s="226"/>
      <c r="J68" s="226"/>
      <c r="K68" s="226"/>
      <c r="L68" s="226"/>
      <c r="M68" s="226"/>
      <c r="N68" s="226"/>
      <c r="O68" s="226"/>
      <c r="P68" s="226"/>
      <c r="Q68" s="124"/>
      <c r="R68" s="18"/>
    </row>
    <row r="69" spans="1:20" ht="32.25" customHeight="1">
      <c r="A69" s="227" t="s">
        <v>304</v>
      </c>
      <c r="B69" s="228"/>
      <c r="C69" s="228"/>
      <c r="D69" s="228"/>
      <c r="E69" s="228"/>
      <c r="F69" s="228"/>
      <c r="G69" s="228"/>
      <c r="H69" s="228"/>
      <c r="I69" s="228"/>
      <c r="J69" s="228"/>
      <c r="K69" s="228"/>
      <c r="L69" s="228"/>
      <c r="M69" s="228"/>
      <c r="N69" s="228"/>
      <c r="O69" s="228"/>
      <c r="P69" s="228"/>
      <c r="Q69" s="124"/>
      <c r="R69" s="18"/>
    </row>
    <row r="70" spans="1:20" ht="39" customHeight="1">
      <c r="A70" s="13"/>
      <c r="B70" s="86"/>
      <c r="C70" s="86"/>
      <c r="D70" s="86"/>
      <c r="E70" s="86"/>
      <c r="F70" s="256"/>
      <c r="G70" s="256"/>
      <c r="H70" s="256"/>
      <c r="I70" s="256"/>
      <c r="J70" s="256"/>
      <c r="K70" s="256"/>
      <c r="L70" s="256"/>
      <c r="M70" s="86"/>
      <c r="N70" s="86"/>
      <c r="O70" s="86"/>
      <c r="P70" s="86"/>
      <c r="Q70" s="124"/>
      <c r="R70" s="18"/>
    </row>
    <row r="71" spans="1:20">
      <c r="A71" s="255" t="s">
        <v>292</v>
      </c>
      <c r="B71" s="226"/>
      <c r="C71" s="226"/>
      <c r="D71" s="226"/>
      <c r="E71" s="226"/>
      <c r="F71" s="226"/>
      <c r="G71" s="226"/>
      <c r="H71" s="226"/>
      <c r="I71" s="226"/>
      <c r="J71" s="226"/>
      <c r="K71" s="226"/>
      <c r="L71" s="226"/>
      <c r="M71" s="226"/>
      <c r="N71" s="226"/>
      <c r="O71" s="226"/>
      <c r="P71" s="226"/>
      <c r="Q71" s="124"/>
      <c r="R71" s="18"/>
    </row>
    <row r="72" spans="1:20" ht="12" customHeight="1" thickBot="1">
      <c r="A72" s="13"/>
      <c r="B72" s="86"/>
      <c r="C72" s="86"/>
      <c r="D72" s="86"/>
      <c r="E72" s="86"/>
      <c r="F72" s="86"/>
      <c r="G72" s="86"/>
      <c r="H72" s="86"/>
      <c r="I72" s="86"/>
      <c r="J72" s="86"/>
      <c r="K72" s="86"/>
      <c r="L72" s="116"/>
      <c r="M72" s="86"/>
      <c r="N72" s="86"/>
      <c r="O72" s="86"/>
      <c r="P72" s="86"/>
      <c r="Q72" s="253" t="s">
        <v>298</v>
      </c>
      <c r="R72" s="254"/>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4" t="s">
        <v>339</v>
      </c>
      <c r="B74" s="215"/>
      <c r="C74" s="215"/>
      <c r="D74" s="215"/>
      <c r="E74" s="215"/>
      <c r="F74" s="215"/>
      <c r="G74" s="215"/>
      <c r="H74" s="215"/>
      <c r="I74" s="215"/>
      <c r="J74" s="215"/>
      <c r="K74" s="215"/>
      <c r="L74" s="215"/>
      <c r="M74" s="215"/>
      <c r="N74" s="215"/>
      <c r="O74" s="215"/>
      <c r="P74" s="215"/>
      <c r="Q74" s="215"/>
      <c r="R74" s="216"/>
    </row>
    <row r="75" spans="1:20" ht="15" customHeight="1">
      <c r="A75" s="217"/>
      <c r="B75" s="218"/>
      <c r="C75" s="218"/>
      <c r="D75" s="218"/>
      <c r="E75" s="218"/>
      <c r="F75" s="218"/>
      <c r="G75" s="218"/>
      <c r="H75" s="218"/>
      <c r="I75" s="218"/>
      <c r="J75" s="218"/>
      <c r="K75" s="218"/>
      <c r="L75" s="218"/>
      <c r="M75" s="218"/>
      <c r="N75" s="218"/>
      <c r="O75" s="218"/>
      <c r="P75" s="218"/>
      <c r="Q75" s="218"/>
      <c r="R75" s="219"/>
    </row>
    <row r="76" spans="1:20">
      <c r="A76" s="217"/>
      <c r="B76" s="218"/>
      <c r="C76" s="218"/>
      <c r="D76" s="218"/>
      <c r="E76" s="218"/>
      <c r="F76" s="218"/>
      <c r="G76" s="218"/>
      <c r="H76" s="218"/>
      <c r="I76" s="218"/>
      <c r="J76" s="218"/>
      <c r="K76" s="218"/>
      <c r="L76" s="218"/>
      <c r="M76" s="218"/>
      <c r="N76" s="218"/>
      <c r="O76" s="218"/>
      <c r="P76" s="218"/>
      <c r="Q76" s="218"/>
      <c r="R76" s="219"/>
    </row>
    <row r="77" spans="1:20" ht="48" customHeight="1" thickBot="1">
      <c r="A77" s="217"/>
      <c r="B77" s="218"/>
      <c r="C77" s="218"/>
      <c r="D77" s="218"/>
      <c r="E77" s="218"/>
      <c r="F77" s="218"/>
      <c r="G77" s="218"/>
      <c r="H77" s="218"/>
      <c r="I77" s="218"/>
      <c r="J77" s="218"/>
      <c r="K77" s="218"/>
      <c r="L77" s="218"/>
      <c r="M77" s="218"/>
      <c r="N77" s="218"/>
      <c r="O77" s="218"/>
      <c r="P77" s="218"/>
      <c r="Q77" s="218"/>
      <c r="R77" s="219"/>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20" ht="15.75" customHeight="1">
      <c r="A80" s="87">
        <v>1</v>
      </c>
      <c r="B80" s="221" t="s">
        <v>312</v>
      </c>
      <c r="C80" s="221"/>
      <c r="D80" s="221"/>
      <c r="E80" s="221"/>
      <c r="F80" s="221"/>
      <c r="G80" s="221"/>
      <c r="H80" s="221"/>
      <c r="I80" s="266">
        <v>3195</v>
      </c>
      <c r="J80" s="266"/>
      <c r="K80" s="266"/>
      <c r="L80" s="266"/>
      <c r="M80" s="221" t="s">
        <v>340</v>
      </c>
      <c r="N80" s="221"/>
      <c r="O80" s="221"/>
      <c r="P80" s="212" t="s">
        <v>313</v>
      </c>
      <c r="Q80" s="212"/>
      <c r="R80" s="213"/>
      <c r="S80">
        <f>300*0.75</f>
        <v>225</v>
      </c>
      <c r="T80">
        <f>300-S80</f>
        <v>75</v>
      </c>
    </row>
    <row r="81" spans="1:20" ht="15.75" customHeight="1">
      <c r="A81" s="87">
        <v>2</v>
      </c>
      <c r="B81" s="221" t="s">
        <v>312</v>
      </c>
      <c r="C81" s="221"/>
      <c r="D81" s="221"/>
      <c r="E81" s="221"/>
      <c r="F81" s="221"/>
      <c r="G81" s="221"/>
      <c r="H81" s="221"/>
      <c r="I81" s="220">
        <v>303</v>
      </c>
      <c r="J81" s="220"/>
      <c r="K81" s="220"/>
      <c r="L81" s="220"/>
      <c r="M81" s="222" t="s">
        <v>341</v>
      </c>
      <c r="N81" s="222"/>
      <c r="O81" s="222"/>
      <c r="P81" s="212" t="s">
        <v>313</v>
      </c>
      <c r="Q81" s="212"/>
      <c r="R81" s="213"/>
      <c r="S81">
        <f>750*0.75</f>
        <v>562.5</v>
      </c>
      <c r="T81">
        <f>750-S81</f>
        <v>187.5</v>
      </c>
    </row>
    <row r="82" spans="1:20" ht="15.75" customHeight="1">
      <c r="A82" s="87">
        <v>3</v>
      </c>
      <c r="B82" s="221" t="s">
        <v>312</v>
      </c>
      <c r="C82" s="221"/>
      <c r="D82" s="221"/>
      <c r="E82" s="221"/>
      <c r="F82" s="221"/>
      <c r="G82" s="221"/>
      <c r="H82" s="221"/>
      <c r="I82" s="220">
        <f>4500+4500</f>
        <v>9000</v>
      </c>
      <c r="J82" s="220"/>
      <c r="K82" s="220"/>
      <c r="L82" s="220"/>
      <c r="M82" s="222" t="s">
        <v>342</v>
      </c>
      <c r="N82" s="222"/>
      <c r="O82" s="222"/>
      <c r="P82" s="212" t="s">
        <v>313</v>
      </c>
      <c r="Q82" s="212"/>
      <c r="R82" s="213"/>
    </row>
    <row r="83" spans="1:20" ht="15.75" customHeight="1">
      <c r="A83" s="87">
        <v>4</v>
      </c>
      <c r="B83" s="221" t="s">
        <v>312</v>
      </c>
      <c r="C83" s="221"/>
      <c r="D83" s="221"/>
      <c r="E83" s="221"/>
      <c r="F83" s="221"/>
      <c r="G83" s="221"/>
      <c r="H83" s="221"/>
      <c r="I83" s="220">
        <v>75</v>
      </c>
      <c r="J83" s="220"/>
      <c r="K83" s="220"/>
      <c r="L83" s="220"/>
      <c r="M83" s="222" t="s">
        <v>311</v>
      </c>
      <c r="N83" s="222"/>
      <c r="O83" s="222"/>
      <c r="P83" s="212" t="s">
        <v>313</v>
      </c>
      <c r="Q83" s="212"/>
      <c r="R83" s="213"/>
    </row>
    <row r="84" spans="1:20" ht="15.75" customHeight="1">
      <c r="A84" s="87">
        <v>5</v>
      </c>
      <c r="B84" s="222"/>
      <c r="C84" s="222"/>
      <c r="D84" s="222"/>
      <c r="E84" s="222"/>
      <c r="F84" s="222"/>
      <c r="G84" s="222"/>
      <c r="H84" s="222"/>
      <c r="I84" s="220"/>
      <c r="J84" s="220"/>
      <c r="K84" s="220"/>
      <c r="L84" s="220"/>
      <c r="M84" s="222"/>
      <c r="N84" s="222"/>
      <c r="O84" s="222"/>
      <c r="P84" s="223"/>
      <c r="Q84" s="223"/>
      <c r="R84" s="224"/>
    </row>
    <row r="85" spans="1:20" ht="3" customHeight="1">
      <c r="A85" s="13"/>
      <c r="B85" s="86"/>
      <c r="C85" s="86"/>
      <c r="D85" s="202"/>
      <c r="E85" s="202"/>
      <c r="F85" s="202"/>
      <c r="G85" s="202"/>
      <c r="H85" s="86"/>
      <c r="I85" s="86"/>
      <c r="J85" s="86"/>
      <c r="K85" s="86"/>
      <c r="L85" s="86"/>
      <c r="M85" s="124"/>
      <c r="N85" s="124"/>
      <c r="O85" s="124"/>
      <c r="P85" s="124"/>
      <c r="Q85" s="124"/>
      <c r="R85" s="18"/>
    </row>
    <row r="86" spans="1:20">
      <c r="A86" s="273" t="s">
        <v>30</v>
      </c>
      <c r="B86" s="274"/>
      <c r="C86" s="274"/>
      <c r="D86" s="86"/>
      <c r="E86" s="86"/>
      <c r="F86" s="86"/>
      <c r="G86" s="86"/>
      <c r="H86" s="86"/>
      <c r="I86" s="86"/>
      <c r="J86" s="86"/>
      <c r="K86" s="274" t="s">
        <v>296</v>
      </c>
      <c r="L86" s="274"/>
      <c r="M86" s="274"/>
      <c r="N86" s="86"/>
      <c r="O86" s="86"/>
      <c r="P86" s="86"/>
      <c r="Q86" s="86"/>
      <c r="R86" s="14"/>
    </row>
    <row r="87" spans="1:20" ht="12" customHeight="1">
      <c r="A87" s="273"/>
      <c r="B87" s="274"/>
      <c r="C87" s="274"/>
      <c r="D87" s="278" t="s">
        <v>318</v>
      </c>
      <c r="E87" s="279"/>
      <c r="F87" s="279"/>
      <c r="G87" s="279"/>
      <c r="H87" s="279"/>
      <c r="I87" s="279"/>
      <c r="J87" s="279"/>
      <c r="K87" s="274"/>
      <c r="L87" s="274"/>
      <c r="M87" s="274"/>
      <c r="N87" s="267" t="s">
        <v>343</v>
      </c>
      <c r="O87" s="268"/>
      <c r="P87" s="268"/>
      <c r="Q87" s="268"/>
      <c r="R87" s="269"/>
    </row>
    <row r="88" spans="1:20" ht="12" customHeight="1" thickBot="1">
      <c r="A88" s="275"/>
      <c r="B88" s="276"/>
      <c r="C88" s="276"/>
      <c r="D88" s="277" t="s">
        <v>253</v>
      </c>
      <c r="E88" s="277"/>
      <c r="F88" s="277"/>
      <c r="G88" s="277"/>
      <c r="H88" s="277"/>
      <c r="I88" s="277"/>
      <c r="J88" s="277"/>
      <c r="K88" s="276"/>
      <c r="L88" s="276"/>
      <c r="M88" s="276"/>
      <c r="N88" s="270" t="s">
        <v>319</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77" t="s">
        <v>173</v>
      </c>
      <c r="AC2" s="478"/>
      <c r="AD2" s="478"/>
      <c r="AE2" s="479"/>
      <c r="AF2" s="477" t="s">
        <v>174</v>
      </c>
      <c r="AG2" s="478"/>
      <c r="AH2" s="478"/>
      <c r="AI2" s="479"/>
      <c r="AJ2" s="516" t="s">
        <v>213</v>
      </c>
      <c r="AK2" s="516"/>
      <c r="AL2" s="516"/>
      <c r="AM2" s="516"/>
      <c r="AN2" s="516"/>
      <c r="AO2" s="516"/>
      <c r="AP2" s="516"/>
      <c r="AQ2" s="516"/>
      <c r="AR2" s="517"/>
      <c r="AS2" s="310" t="s">
        <v>122</v>
      </c>
      <c r="AT2" s="308"/>
      <c r="AU2" s="308"/>
      <c r="AV2" s="308"/>
      <c r="AW2" s="308"/>
      <c r="AX2" s="308"/>
      <c r="AY2" s="308"/>
      <c r="AZ2" s="308"/>
      <c r="BA2" s="308"/>
      <c r="BB2" s="311"/>
    </row>
    <row r="3" spans="1:54" ht="22.5" customHeight="1">
      <c r="A3" s="374">
        <f>'UNIFIED INTAKE'!F5</f>
        <v>45440</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0"/>
      <c r="AC3" s="481"/>
      <c r="AD3" s="481"/>
      <c r="AE3" s="482"/>
      <c r="AF3" s="480"/>
      <c r="AG3" s="481"/>
      <c r="AH3" s="481"/>
      <c r="AI3" s="482"/>
      <c r="AJ3" s="379">
        <f>IF('UNIFIED INTAKE'!Q3=0,"",'UNIFIED INTAKE'!Q3)</f>
        <v>191601</v>
      </c>
      <c r="AK3" s="362"/>
      <c r="AL3" s="362"/>
      <c r="AM3" s="362"/>
      <c r="AN3" s="362"/>
      <c r="AO3" s="362"/>
      <c r="AP3" s="362"/>
      <c r="AQ3" s="362"/>
      <c r="AR3" s="363"/>
      <c r="AS3" s="380" t="s">
        <v>154</v>
      </c>
      <c r="AT3" s="381"/>
      <c r="AU3" s="381"/>
      <c r="AV3" s="381"/>
      <c r="AW3" s="381"/>
      <c r="AX3" s="381"/>
      <c r="AY3" s="381"/>
      <c r="AZ3" s="381"/>
      <c r="BA3" s="381"/>
      <c r="BB3" s="382"/>
    </row>
    <row r="4" spans="1:54" ht="15.75" customHeight="1">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 xml:space="preserve">PADERON, LHEA </v>
      </c>
      <c r="B8" s="387"/>
      <c r="C8" s="387"/>
      <c r="D8" s="387"/>
      <c r="E8" s="387"/>
      <c r="F8" s="387"/>
      <c r="G8" s="387"/>
      <c r="H8" s="387"/>
      <c r="I8" s="388"/>
      <c r="J8" s="386" t="str">
        <f>IF('UNIFIED INTAKE'!Q6=0,"",'UNIFIED INTAKE'!Q6)</f>
        <v>daugther</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9306893377</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5" t="s">
        <v>6</v>
      </c>
      <c r="AI11" s="356"/>
      <c r="AJ11" s="357"/>
      <c r="AK11" s="460" t="s">
        <v>15</v>
      </c>
      <c r="AL11" s="461"/>
      <c r="AM11" s="462"/>
      <c r="AN11" s="398" t="s">
        <v>5</v>
      </c>
      <c r="AO11" s="340"/>
      <c r="AP11" s="340"/>
      <c r="AQ11" s="340"/>
      <c r="AR11" s="340"/>
      <c r="AS11" s="334"/>
      <c r="AT11" s="334"/>
      <c r="AU11" s="334"/>
      <c r="AV11" s="334"/>
      <c r="AW11" s="334"/>
      <c r="AX11" s="334"/>
      <c r="AY11" s="334"/>
      <c r="AZ11" s="334"/>
      <c r="BA11" s="334"/>
      <c r="BB11" s="515"/>
    </row>
    <row r="12" spans="1:54" ht="11.25" customHeight="1">
      <c r="A12" s="355" t="s">
        <v>118</v>
      </c>
      <c r="B12" s="356"/>
      <c r="C12" s="356"/>
      <c r="D12" s="356"/>
      <c r="E12" s="357"/>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1">
        <f ca="1">'UNIFIED INTAKE'!G12</f>
        <v>58</v>
      </c>
      <c r="AI12" s="362"/>
      <c r="AJ12" s="363"/>
      <c r="AK12" s="364" t="str">
        <f>IF('UNIFIED INTAKE'!R10=0,"",'UNIFIED INTAKE'!R10)</f>
        <v>FEMALE</v>
      </c>
      <c r="AL12" s="362"/>
      <c r="AM12" s="362"/>
      <c r="AN12" s="321" t="s">
        <v>176</v>
      </c>
      <c r="AO12" s="322"/>
      <c r="AP12" s="322"/>
      <c r="AQ12" s="322"/>
      <c r="AR12" s="323"/>
      <c r="AS12" s="340" t="s">
        <v>178</v>
      </c>
      <c r="AT12" s="340"/>
      <c r="AU12" s="340"/>
      <c r="AV12" s="340"/>
      <c r="AW12" s="405"/>
      <c r="AX12" s="406" t="s">
        <v>177</v>
      </c>
      <c r="AY12" s="340"/>
      <c r="AZ12" s="340"/>
      <c r="BA12" s="340"/>
      <c r="BB12" s="341"/>
    </row>
    <row r="13" spans="1:54" ht="15" customHeight="1">
      <c r="A13" s="358" t="str">
        <f>IF('UNIFIED INTAKE'!D10=0,"",'UNIFIED INTAKE'!D10)</f>
        <v>PADERON, HONORIO RUBIO</v>
      </c>
      <c r="B13" s="359"/>
      <c r="C13" s="359"/>
      <c r="D13" s="359"/>
      <c r="E13" s="359"/>
      <c r="F13" s="359"/>
      <c r="G13" s="359"/>
      <c r="H13" s="359"/>
      <c r="I13" s="359"/>
      <c r="J13" s="359"/>
      <c r="K13" s="359"/>
      <c r="L13" s="359"/>
      <c r="M13" s="359"/>
      <c r="N13" s="359"/>
      <c r="O13" s="500"/>
      <c r="P13" s="500"/>
      <c r="Q13" s="500"/>
      <c r="R13" s="500"/>
      <c r="S13" s="500"/>
      <c r="T13" s="500"/>
      <c r="U13" s="500"/>
      <c r="V13" s="500"/>
      <c r="W13" s="500"/>
      <c r="X13" s="500"/>
      <c r="Y13" s="500"/>
      <c r="Z13" s="500"/>
      <c r="AA13" s="500"/>
      <c r="AB13" s="500"/>
      <c r="AC13" s="500"/>
      <c r="AD13" s="500"/>
      <c r="AE13" s="500"/>
      <c r="AF13" s="500"/>
      <c r="AG13" s="501"/>
      <c r="AH13" s="361"/>
      <c r="AI13" s="362"/>
      <c r="AJ13" s="363"/>
      <c r="AK13" s="364"/>
      <c r="AL13" s="362"/>
      <c r="AM13" s="362"/>
      <c r="AN13" s="295"/>
      <c r="AO13" s="296"/>
      <c r="AP13" s="296"/>
      <c r="AQ13" s="296"/>
      <c r="AR13" s="297"/>
      <c r="AS13" s="296"/>
      <c r="AT13" s="296"/>
      <c r="AU13" s="296"/>
      <c r="AV13" s="296"/>
      <c r="AW13" s="407"/>
      <c r="AX13" s="518"/>
      <c r="AY13" s="296"/>
      <c r="AZ13" s="296"/>
      <c r="BA13" s="296"/>
      <c r="BB13" s="297"/>
    </row>
    <row r="14" spans="1:54" ht="11.25" customHeight="1">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0" t="s">
        <v>12</v>
      </c>
      <c r="AU14" s="461"/>
      <c r="AV14" s="461"/>
      <c r="AW14" s="461"/>
      <c r="AX14" s="461"/>
      <c r="AY14" s="461"/>
      <c r="AZ14" s="461"/>
      <c r="BA14" s="461"/>
      <c r="BB14" s="462"/>
    </row>
    <row r="15" spans="1:54" ht="15" customHeight="1">
      <c r="A15" s="463">
        <f>'UNIFIED INTAKE'!A12:D12</f>
        <v>24108</v>
      </c>
      <c r="B15" s="464"/>
      <c r="C15" s="465"/>
      <c r="D15" s="358" t="str">
        <f>IF('UNIFIED INTAKE'!M12=0,"",'UNIFIED INTAKE'!M12)</f>
        <v>GUINYANGAN, QUEZON</v>
      </c>
      <c r="E15" s="359"/>
      <c r="F15" s="359"/>
      <c r="G15" s="359"/>
      <c r="H15" s="359"/>
      <c r="I15" s="359"/>
      <c r="J15" s="359"/>
      <c r="K15" s="359"/>
      <c r="L15" s="359"/>
      <c r="M15" s="359"/>
      <c r="N15" s="466"/>
      <c r="O15" s="358"/>
      <c r="P15" s="359"/>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60" t="str">
        <f>IF('UNIFIED INTAKE'!D19="","",'UNIFIED INTAKE'!D19)</f>
        <v>CATHOLIC</v>
      </c>
      <c r="AU15" s="461"/>
      <c r="AV15" s="461"/>
      <c r="AW15" s="461"/>
      <c r="AX15" s="461"/>
      <c r="AY15" s="461"/>
      <c r="AZ15" s="461"/>
      <c r="BA15" s="461"/>
      <c r="BB15" s="462"/>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c r="A17" s="530" t="str">
        <f>IF('UNIFIED INTAKE'!E14=0,"",'UNIFIED INTAKE'!E14)</f>
        <v>CAPULUAN TULON, GUINAYNGAN, QUEZON</v>
      </c>
      <c r="B17" s="531"/>
      <c r="C17" s="531"/>
      <c r="D17" s="531"/>
      <c r="E17" s="531"/>
      <c r="F17" s="531"/>
      <c r="G17" s="531"/>
      <c r="H17" s="531"/>
      <c r="I17" s="531"/>
      <c r="J17" s="531"/>
      <c r="K17" s="531"/>
      <c r="L17" s="531"/>
      <c r="M17" s="532"/>
      <c r="N17" s="530" t="str">
        <f>IF('UNIFIED INTAKE'!E16=0,"",'UNIFIED INTAKE'!E16)</f>
        <v>CAPULUAN TULON, GUINAYNGAN, QUEZON</v>
      </c>
      <c r="O17" s="531"/>
      <c r="P17" s="531"/>
      <c r="Q17" s="531"/>
      <c r="R17" s="531"/>
      <c r="S17" s="531"/>
      <c r="T17" s="531"/>
      <c r="U17" s="531"/>
      <c r="V17" s="531"/>
      <c r="W17" s="531"/>
      <c r="X17" s="531"/>
      <c r="Y17" s="531"/>
      <c r="Z17" s="531"/>
      <c r="AA17" s="531"/>
      <c r="AB17" s="531"/>
      <c r="AC17" s="531"/>
      <c r="AD17" s="531"/>
      <c r="AE17" s="532"/>
      <c r="AF17" s="344" t="s">
        <v>184</v>
      </c>
      <c r="AG17" s="344"/>
      <c r="AH17" s="344"/>
      <c r="AI17" s="344" t="s">
        <v>185</v>
      </c>
      <c r="AJ17" s="344"/>
      <c r="AK17" s="344"/>
      <c r="AL17" s="344"/>
      <c r="AM17" s="506" t="s">
        <v>186</v>
      </c>
      <c r="AN17" s="506"/>
      <c r="AO17" s="506"/>
      <c r="AP17" s="506"/>
      <c r="AQ17" s="31"/>
      <c r="AR17" s="344" t="s">
        <v>187</v>
      </c>
      <c r="AS17" s="344"/>
      <c r="AT17" s="344"/>
      <c r="AU17" s="506" t="s">
        <v>188</v>
      </c>
      <c r="AV17" s="506"/>
      <c r="AW17" s="506"/>
      <c r="AX17" s="506"/>
      <c r="AY17" s="506" t="s">
        <v>189</v>
      </c>
      <c r="AZ17" s="506"/>
      <c r="BA17" s="506"/>
      <c r="BB17" s="50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c r="A19" s="344" t="s">
        <v>190</v>
      </c>
      <c r="B19" s="344"/>
      <c r="C19" s="522" t="s">
        <v>13</v>
      </c>
      <c r="D19" s="522"/>
      <c r="E19" s="522"/>
      <c r="F19" s="522"/>
      <c r="G19" s="522"/>
      <c r="H19" s="460" t="s">
        <v>191</v>
      </c>
      <c r="I19" s="461"/>
      <c r="J19" s="461"/>
      <c r="K19" s="461"/>
      <c r="L19" s="461"/>
      <c r="M19" s="461"/>
      <c r="N19" s="461"/>
      <c r="O19" s="461"/>
      <c r="P19" s="461"/>
      <c r="Q19" s="461"/>
      <c r="R19" s="461"/>
      <c r="S19" s="461"/>
      <c r="T19" s="461"/>
      <c r="U19" s="462"/>
      <c r="V19" s="522" t="s">
        <v>42</v>
      </c>
      <c r="W19" s="522"/>
      <c r="X19" s="522"/>
      <c r="Y19" s="522"/>
      <c r="Z19" s="522"/>
      <c r="AA19" s="522"/>
      <c r="AB19" s="522"/>
      <c r="AC19" s="460" t="s">
        <v>193</v>
      </c>
      <c r="AD19" s="461"/>
      <c r="AE19" s="461"/>
      <c r="AF19" s="461"/>
      <c r="AG19" s="461"/>
      <c r="AH19" s="461"/>
      <c r="AI19" s="461"/>
      <c r="AJ19" s="461"/>
      <c r="AK19" s="461"/>
      <c r="AL19" s="461"/>
      <c r="AM19" s="461"/>
      <c r="AN19" s="461"/>
      <c r="AO19" s="521"/>
      <c r="AP19" s="476" t="s">
        <v>192</v>
      </c>
      <c r="AQ19" s="322"/>
      <c r="AR19" s="322"/>
      <c r="AS19" s="322"/>
      <c r="AT19" s="322"/>
      <c r="AU19" s="322"/>
      <c r="AV19" s="322"/>
      <c r="AW19" s="322"/>
      <c r="AX19" s="322"/>
      <c r="AY19" s="322"/>
      <c r="AZ19" s="322"/>
      <c r="BA19" s="322"/>
      <c r="BB19" s="323"/>
    </row>
    <row r="20" spans="1:84">
      <c r="A20" s="523"/>
      <c r="B20" s="523"/>
      <c r="C20" s="523" t="str">
        <f>IF('UNIFIED INTAKE'!D24=0,"",'UNIFIED INTAKE'!D24)</f>
        <v>FARMER</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0"/>
    </row>
    <row r="21" spans="1:84" ht="11.25" customHeight="1">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c r="A26" s="324" t="str">
        <f>IF('UNIFIED INTAKE'!A31=0,"",'UNIFIED INTAKE'!A31)</f>
        <v>PADERON, SIONETA LUMBIRA</v>
      </c>
      <c r="B26" s="325"/>
      <c r="C26" s="325"/>
      <c r="D26" s="325"/>
      <c r="E26" s="325"/>
      <c r="F26" s="325"/>
      <c r="G26" s="325"/>
      <c r="H26" s="325"/>
      <c r="I26" s="325"/>
      <c r="J26" s="326"/>
      <c r="K26" s="327">
        <f>IF('UNIFIED INTAKE'!S31=0,"",'UNIFIED INTAKE'!S31)</f>
        <v>54</v>
      </c>
      <c r="L26" s="328"/>
      <c r="M26" s="328"/>
      <c r="N26" s="329"/>
      <c r="O26" s="327" t="str">
        <f>IF('UNIFIED INTAKE'!K31=0,"",'UNIFIED INTAKE'!K31)</f>
        <v>M</v>
      </c>
      <c r="P26" s="328"/>
      <c r="Q26" s="328"/>
      <c r="R26" s="328"/>
      <c r="S26" s="329"/>
      <c r="T26" s="327" t="str">
        <f>IF('UNIFIED INTAKE'!L31=0,"",'UNIFIED INTAKE'!L31)</f>
        <v xml:space="preserve">WIFE </v>
      </c>
      <c r="U26" s="328"/>
      <c r="V26" s="328"/>
      <c r="W26" s="328"/>
      <c r="X26" s="328"/>
      <c r="Y26" s="328"/>
      <c r="Z26" s="328"/>
      <c r="AA26" s="329"/>
      <c r="AB26" s="327" t="str">
        <f>IF('UNIFIED INTAKE'!M31=0,"",'UNIFIED INTAKE'!M31)</f>
        <v>HS GRAD</v>
      </c>
      <c r="AC26" s="328"/>
      <c r="AD26" s="328"/>
      <c r="AE26" s="328"/>
      <c r="AF26" s="328"/>
      <c r="AG26" s="328"/>
      <c r="AH26" s="328"/>
      <c r="AI26" s="329"/>
      <c r="AJ26" s="327" t="str">
        <f>IF('UNIFIED INTAKE'!P31=0,"",'UNIFIED INTAKE'!P31)</f>
        <v>HOUSEWIFE</v>
      </c>
      <c r="AK26" s="328"/>
      <c r="AL26" s="328"/>
      <c r="AM26" s="328"/>
      <c r="AN26" s="328"/>
      <c r="AO26" s="328"/>
      <c r="AP26" s="328"/>
      <c r="AQ26" s="329"/>
      <c r="AR26" s="330" t="str">
        <f>IF('UNIFIED INTAKE'!R31=0,"",'UNIFIED INTAKE'!R31)</f>
        <v/>
      </c>
      <c r="AS26" s="331"/>
      <c r="AT26" s="331"/>
      <c r="AU26" s="331"/>
      <c r="AV26" s="331"/>
      <c r="AW26" s="331"/>
      <c r="AX26" s="331"/>
      <c r="AY26" s="331"/>
      <c r="AZ26" s="331"/>
      <c r="BA26" s="331"/>
      <c r="BB26" s="332"/>
    </row>
    <row r="27" spans="1:84">
      <c r="A27" s="324" t="str">
        <f>IF('UNIFIED INTAKE'!A32=0,"",'UNIFIED INTAKE'!A32)</f>
        <v xml:space="preserve">PADERON, JANE </v>
      </c>
      <c r="B27" s="325"/>
      <c r="C27" s="325"/>
      <c r="D27" s="325"/>
      <c r="E27" s="325"/>
      <c r="F27" s="325"/>
      <c r="G27" s="325"/>
      <c r="H27" s="325"/>
      <c r="I27" s="325"/>
      <c r="J27" s="326"/>
      <c r="K27" s="327">
        <f>IF('UNIFIED INTAKE'!S32=0,"",'UNIFIED INTAKE'!S32)</f>
        <v>17</v>
      </c>
      <c r="L27" s="328"/>
      <c r="M27" s="328"/>
      <c r="N27" s="329"/>
      <c r="O27" s="327" t="str">
        <f>IF('UNIFIED INTAKE'!K32=0,"",'UNIFIED INTAKE'!K32)</f>
        <v>S</v>
      </c>
      <c r="P27" s="328"/>
      <c r="Q27" s="328"/>
      <c r="R27" s="328"/>
      <c r="S27" s="329"/>
      <c r="T27" s="327" t="str">
        <f>IF('UNIFIED INTAKE'!L32=0,"",'UNIFIED INTAKE'!L32)</f>
        <v>DAUGTHER</v>
      </c>
      <c r="U27" s="328"/>
      <c r="V27" s="328"/>
      <c r="W27" s="328"/>
      <c r="X27" s="328"/>
      <c r="Y27" s="328"/>
      <c r="Z27" s="328"/>
      <c r="AA27" s="329"/>
      <c r="AB27" s="327" t="str">
        <f>IF('UNIFIED INTAKE'!M32=0,"",'UNIFIED INTAKE'!M32)</f>
        <v>HSLEVEL</v>
      </c>
      <c r="AC27" s="328"/>
      <c r="AD27" s="328"/>
      <c r="AE27" s="328"/>
      <c r="AF27" s="328"/>
      <c r="AG27" s="328"/>
      <c r="AH27" s="328"/>
      <c r="AI27" s="329"/>
      <c r="AJ27" s="327" t="str">
        <f>IF('UNIFIED INTAKE'!P32=0,"",'UNIFIED INTAKE'!P32)</f>
        <v>STUDENT</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c r="A28" s="324" t="str">
        <f>IF('UNIFIED INTAKE'!A33=0,"",'UNIFIED INTAKE'!A33)</f>
        <v>PADERON, RODELIO</v>
      </c>
      <c r="B28" s="325"/>
      <c r="C28" s="325"/>
      <c r="D28" s="325"/>
      <c r="E28" s="325"/>
      <c r="F28" s="325"/>
      <c r="G28" s="325"/>
      <c r="H28" s="325"/>
      <c r="I28" s="325"/>
      <c r="J28" s="326"/>
      <c r="K28" s="327">
        <f>IF('UNIFIED INTAKE'!S33=0,"",'UNIFIED INTAKE'!S33)</f>
        <v>40</v>
      </c>
      <c r="L28" s="328"/>
      <c r="M28" s="328"/>
      <c r="N28" s="329"/>
      <c r="O28" s="327" t="str">
        <f>IF('UNIFIED INTAKE'!K33=0,"",'UNIFIED INTAKE'!K33)</f>
        <v>S</v>
      </c>
      <c r="P28" s="328"/>
      <c r="Q28" s="328"/>
      <c r="R28" s="328"/>
      <c r="S28" s="329"/>
      <c r="T28" s="327" t="str">
        <f>IF('UNIFIED INTAKE'!L33=0,"",'UNIFIED INTAKE'!L33)</f>
        <v>SON</v>
      </c>
      <c r="U28" s="328"/>
      <c r="V28" s="328"/>
      <c r="W28" s="328"/>
      <c r="X28" s="328"/>
      <c r="Y28" s="328"/>
      <c r="Z28" s="328"/>
      <c r="AA28" s="329"/>
      <c r="AB28" s="327" t="str">
        <f>IF('UNIFIED INTAKE'!M33=0,"",'UNIFIED INTAKE'!M33)</f>
        <v>GRADE 2</v>
      </c>
      <c r="AC28" s="328"/>
      <c r="AD28" s="328"/>
      <c r="AE28" s="328"/>
      <c r="AF28" s="328"/>
      <c r="AG28" s="328"/>
      <c r="AH28" s="328"/>
      <c r="AI28" s="329"/>
      <c r="AJ28" s="327" t="str">
        <f>IF('UNIFIED INTAKE'!P33=0,"",'UNIFIED INTAKE'!P33)</f>
        <v>FARMER</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c r="A29" s="324" t="str">
        <f>IF('UNIFIED INTAKE'!A34=0,"",'UNIFIED INTAKE'!A34)</f>
        <v/>
      </c>
      <c r="B29" s="325"/>
      <c r="C29" s="325"/>
      <c r="D29" s="325"/>
      <c r="E29" s="325"/>
      <c r="F29" s="325"/>
      <c r="G29" s="325"/>
      <c r="H29" s="325"/>
      <c r="I29" s="325"/>
      <c r="J29" s="326"/>
      <c r="K29" s="327" t="str">
        <f>IF('UNIFIED INTAKE'!S34=0,"",'UNIFIED INTAKE'!S34)</f>
        <v/>
      </c>
      <c r="L29" s="328"/>
      <c r="M29" s="328"/>
      <c r="N29" s="329"/>
      <c r="O29" s="327" t="str">
        <f>IF('UNIFIED INTAKE'!K34=0,"",'UNIFIED INTAKE'!K34)</f>
        <v/>
      </c>
      <c r="P29" s="328"/>
      <c r="Q29" s="328"/>
      <c r="R29" s="328"/>
      <c r="S29" s="329"/>
      <c r="T29" s="327" t="str">
        <f>IF('UNIFIED INTAKE'!L34=0,"",'UNIFIED INTAKE'!L34)</f>
        <v/>
      </c>
      <c r="U29" s="328"/>
      <c r="V29" s="328"/>
      <c r="W29" s="328"/>
      <c r="X29" s="328"/>
      <c r="Y29" s="328"/>
      <c r="Z29" s="328"/>
      <c r="AA29" s="329"/>
      <c r="AB29" s="327" t="str">
        <f>IF('UNIFIED INTAKE'!M34=0,"",'UNIFIED INTAKE'!M34)</f>
        <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c r="A30" s="324" t="str">
        <f>IF('UNIFIED INTAKE'!A35=0,"",'UNIFIED INTAKE'!A35)</f>
        <v/>
      </c>
      <c r="B30" s="325"/>
      <c r="C30" s="325"/>
      <c r="D30" s="325"/>
      <c r="E30" s="325"/>
      <c r="F30" s="325"/>
      <c r="G30" s="325"/>
      <c r="H30" s="325"/>
      <c r="I30" s="325"/>
      <c r="J30" s="326"/>
      <c r="K30" s="327" t="str">
        <f>IF('UNIFIED INTAKE'!S35=0,"",'UNIFIED INTAKE'!S35)</f>
        <v/>
      </c>
      <c r="L30" s="328"/>
      <c r="M30" s="328"/>
      <c r="N30" s="329"/>
      <c r="O30" s="327" t="str">
        <f>IF('UNIFIED INTAKE'!K35=0,"",'UNIFIED INTAKE'!K35)</f>
        <v/>
      </c>
      <c r="P30" s="328"/>
      <c r="Q30" s="328"/>
      <c r="R30" s="328"/>
      <c r="S30" s="329"/>
      <c r="T30" s="327" t="str">
        <f>IF('UNIFIED INTAKE'!L35=0,"",'UNIFIED INTAKE'!L35)</f>
        <v/>
      </c>
      <c r="U30" s="328"/>
      <c r="V30" s="328"/>
      <c r="W30" s="328"/>
      <c r="X30" s="328"/>
      <c r="Y30" s="328"/>
      <c r="Z30" s="328"/>
      <c r="AA30" s="329"/>
      <c r="AB30" s="327" t="str">
        <f>IF('UNIFIED INTAKE'!M35=0,"",'UNIFIED INTAKE'!M35)</f>
        <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c r="A31" s="324" t="str">
        <f>IF('UNIFIED INTAKE'!A36=0,"",'UNIFIED INTAKE'!A36)</f>
        <v/>
      </c>
      <c r="B31" s="325"/>
      <c r="C31" s="325"/>
      <c r="D31" s="325"/>
      <c r="E31" s="325"/>
      <c r="F31" s="325"/>
      <c r="G31" s="325"/>
      <c r="H31" s="325"/>
      <c r="I31" s="325"/>
      <c r="J31" s="326"/>
      <c r="K31" s="327" t="str">
        <f>IF('UNIFIED INTAKE'!S36=0,"",'UNIFIED INTAKE'!S36)</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c r="A32" s="324" t="str">
        <f>IF('UNIFIED INTAKE'!A37=0,"",'UNIFIED INTAKE'!A37)</f>
        <v/>
      </c>
      <c r="B32" s="325"/>
      <c r="C32" s="325"/>
      <c r="D32" s="325"/>
      <c r="E32" s="325"/>
      <c r="F32" s="325"/>
      <c r="G32" s="325"/>
      <c r="H32" s="325"/>
      <c r="I32" s="325"/>
      <c r="J32" s="326"/>
      <c r="K32" s="327" t="str">
        <f>IF('UNIFIED INTAKE'!S37=0,"",'UNIFIED INTAKE'!S37)</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c r="A33" s="324" t="str">
        <f>IF('UNIFIED INTAKE'!A38=0,"",'UNIFIED INTAKE'!A38)</f>
        <v/>
      </c>
      <c r="B33" s="325"/>
      <c r="C33" s="325"/>
      <c r="D33" s="325"/>
      <c r="E33" s="325"/>
      <c r="F33" s="325"/>
      <c r="G33" s="325"/>
      <c r="H33" s="325"/>
      <c r="I33" s="325"/>
      <c r="J33" s="326"/>
      <c r="K33" s="327" t="str">
        <f>IF('UNIFIED INTAKE'!S38=0,"",'UNIFIED INTAKE'!S38)</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c r="A34" s="324" t="str">
        <f>IF('UNIFIED INTAKE'!A39=0,"",'UNIFIED INTAKE'!A39)</f>
        <v/>
      </c>
      <c r="B34" s="325"/>
      <c r="C34" s="325"/>
      <c r="D34" s="325"/>
      <c r="E34" s="325"/>
      <c r="F34" s="325"/>
      <c r="G34" s="325"/>
      <c r="H34" s="325"/>
      <c r="I34" s="325"/>
      <c r="J34" s="326"/>
      <c r="K34" s="327" t="str">
        <f>IF('UNIFIED INTAKE'!S39=0,"",'UNIFIED INTAKE'!S39)</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c r="A35" s="324" t="str">
        <f>IF('UNIFIED INTAKE'!A40=0,"",'UNIFIED INTAKE'!A40)</f>
        <v/>
      </c>
      <c r="B35" s="325"/>
      <c r="C35" s="325"/>
      <c r="D35" s="325"/>
      <c r="E35" s="325"/>
      <c r="F35" s="325"/>
      <c r="G35" s="325"/>
      <c r="H35" s="325"/>
      <c r="I35" s="325"/>
      <c r="J35" s="326"/>
      <c r="K35" s="327" t="str">
        <f>IF('UNIFIED INTAKE'!S40=0,"",'UNIFIED INTAKE'!S40)</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c r="A37" s="333" t="str">
        <f>IF('UNIFIED INTAKE'!A44=0,"",'UNIFIED INTAKE'!A44)</f>
        <v/>
      </c>
      <c r="B37" s="334"/>
      <c r="C37" s="334"/>
      <c r="D37" s="334"/>
      <c r="E37" s="334"/>
      <c r="F37" s="334"/>
      <c r="G37" s="334"/>
      <c r="H37" s="33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3">
        <f>'UNIFIED INTAKE'!P45</f>
        <v>3700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333" t="str">
        <f>IF('UNIFIED INTAKE'!A45=0,"",'UNIFIED INTAKE'!A45)</f>
        <v xml:space="preserve">4PS </v>
      </c>
      <c r="B38" s="334"/>
      <c r="C38" s="334"/>
      <c r="D38" s="334"/>
      <c r="E38" s="334"/>
      <c r="F38" s="334"/>
      <c r="G38" s="334"/>
      <c r="H38" s="334"/>
      <c r="I38" s="392">
        <f>IF('UNIFIED INTAKE'!I45=0,"",'UNIFIED INTAKE'!I45)</f>
        <v>3200</v>
      </c>
      <c r="J38" s="392"/>
      <c r="K38" s="392"/>
      <c r="L38" s="392"/>
      <c r="M38" s="392"/>
      <c r="N38" s="392"/>
      <c r="O38" s="392"/>
      <c r="P38" s="392"/>
      <c r="Q38" s="392"/>
      <c r="R38" s="392"/>
      <c r="S38" s="392"/>
      <c r="T38" s="295"/>
      <c r="U38" s="296"/>
      <c r="V38" s="296"/>
      <c r="W38" s="296"/>
      <c r="X38" s="296"/>
      <c r="Y38" s="296"/>
      <c r="Z38" s="296"/>
      <c r="AA38" s="296"/>
      <c r="AB38" s="296"/>
      <c r="AC38" s="297"/>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333" t="str">
        <f>IF('UNIFIED INTAKE'!A46=0,"",'UNIFIED INTAKE'!A46)</f>
        <v>FS FROM CHILDREN</v>
      </c>
      <c r="B39" s="334"/>
      <c r="C39" s="334"/>
      <c r="D39" s="334"/>
      <c r="E39" s="334"/>
      <c r="F39" s="334"/>
      <c r="G39" s="334"/>
      <c r="H39" s="334"/>
      <c r="I39" s="392">
        <f>IF('UNIFIED INTAKE'!I46=0,"",'UNIFIED INTAKE'!I46)</f>
        <v>500</v>
      </c>
      <c r="J39" s="392"/>
      <c r="K39" s="392"/>
      <c r="L39" s="392"/>
      <c r="M39" s="392"/>
      <c r="N39" s="392"/>
      <c r="O39" s="392"/>
      <c r="P39" s="392"/>
      <c r="Q39" s="392"/>
      <c r="R39" s="392"/>
      <c r="S39" s="392"/>
      <c r="T39" s="298"/>
      <c r="U39" s="299"/>
      <c r="V39" s="299"/>
      <c r="W39" s="299"/>
      <c r="X39" s="299"/>
      <c r="Y39" s="299"/>
      <c r="Z39" s="299"/>
      <c r="AA39" s="299"/>
      <c r="AB39" s="299"/>
      <c r="AC39" s="300"/>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398"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383" t="s">
        <v>207</v>
      </c>
      <c r="B41" s="384"/>
      <c r="C41" s="384"/>
      <c r="D41" s="384"/>
      <c r="E41" s="384"/>
      <c r="F41" s="384"/>
      <c r="G41" s="385"/>
      <c r="H41" s="308" t="s">
        <v>127</v>
      </c>
      <c r="I41" s="283"/>
      <c r="J41" s="283"/>
      <c r="K41" s="283"/>
      <c r="L41" s="283"/>
      <c r="M41" s="283"/>
      <c r="N41" s="283"/>
      <c r="O41" s="283"/>
      <c r="P41" s="283"/>
      <c r="Q41" s="283"/>
      <c r="R41" s="283"/>
      <c r="S41" s="283"/>
      <c r="T41" s="283"/>
      <c r="U41" s="283"/>
      <c r="V41" s="283"/>
      <c r="W41" s="399"/>
      <c r="X41" s="310" t="s">
        <v>26</v>
      </c>
      <c r="Y41" s="283"/>
      <c r="Z41" s="283"/>
      <c r="AA41" s="283"/>
      <c r="AB41" s="283"/>
      <c r="AC41" s="283"/>
      <c r="AD41" s="285"/>
      <c r="AE41" s="285"/>
      <c r="AF41" s="285"/>
      <c r="AG41" s="285"/>
      <c r="AH41" s="285"/>
      <c r="AI41" s="285"/>
      <c r="AJ41" s="285"/>
      <c r="AK41" s="285"/>
      <c r="AL41" s="285"/>
      <c r="AM41" s="400"/>
      <c r="AN41" s="389" t="s">
        <v>128</v>
      </c>
      <c r="AO41" s="390"/>
      <c r="AP41" s="390"/>
      <c r="AQ41" s="390"/>
      <c r="AR41" s="390"/>
      <c r="AS41" s="390"/>
      <c r="AT41" s="390"/>
      <c r="AU41" s="390"/>
      <c r="AV41" s="390"/>
      <c r="AW41" s="390"/>
      <c r="AX41" s="390"/>
      <c r="AY41" s="390"/>
      <c r="AZ41" s="390"/>
      <c r="BA41" s="390"/>
      <c r="BB41" s="391"/>
    </row>
    <row r="42" spans="1:54" ht="12.95" customHeight="1">
      <c r="A42" s="32"/>
      <c r="B42" s="33"/>
      <c r="C42" s="280">
        <f>IF('UNIFIED INTAKE'!D50="",'UNIFIED INTAKE'!D50)</f>
        <v>0</v>
      </c>
      <c r="D42" s="280"/>
      <c r="E42" s="280"/>
      <c r="F42" s="280"/>
      <c r="G42" s="281"/>
      <c r="H42" s="296"/>
      <c r="I42" s="296"/>
      <c r="J42" s="507" t="s">
        <v>149</v>
      </c>
      <c r="K42" s="507"/>
      <c r="L42" s="507"/>
      <c r="M42" s="507"/>
      <c r="N42" s="507"/>
      <c r="O42" s="507"/>
      <c r="P42" s="301">
        <f>'UNIFIED INTAKE'!K50</f>
        <v>800</v>
      </c>
      <c r="Q42" s="301"/>
      <c r="R42" s="301"/>
      <c r="S42" s="301"/>
      <c r="T42" s="301"/>
      <c r="U42" s="301"/>
      <c r="V42" s="301"/>
      <c r="W42" s="302"/>
      <c r="X42" s="22"/>
      <c r="Y42" s="7" t="s">
        <v>144</v>
      </c>
      <c r="Z42" s="20"/>
      <c r="AA42" s="20"/>
      <c r="AB42" s="20"/>
      <c r="AC42" s="20"/>
      <c r="AD42" s="296"/>
      <c r="AE42" s="296"/>
      <c r="AF42" s="4"/>
      <c r="AG42" s="303">
        <f>'UNIFIED INTAKE'!I56</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c r="A43" s="32"/>
      <c r="B43" s="33"/>
      <c r="C43" s="280">
        <f>'UNIFIED INTAKE'!D51</f>
        <v>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f>'UNIFIED INTAKE'!I57</f>
        <v>0</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5" customHeight="1">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500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5" customHeight="1">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5"/>
      <c r="X46" s="406" t="s">
        <v>50</v>
      </c>
      <c r="Y46" s="340"/>
      <c r="Z46" s="340"/>
      <c r="AA46" s="340"/>
      <c r="AB46" s="340"/>
      <c r="AC46" s="340"/>
      <c r="AD46" s="340"/>
      <c r="AE46" s="340"/>
      <c r="AF46" s="340"/>
      <c r="AG46" s="296"/>
      <c r="AH46" s="296"/>
      <c r="AI46" s="296"/>
      <c r="AJ46" s="296"/>
      <c r="AK46" s="296"/>
      <c r="AL46" s="296"/>
      <c r="AM46" s="407"/>
      <c r="AN46" s="406" t="s">
        <v>51</v>
      </c>
      <c r="AO46" s="340"/>
      <c r="AP46" s="340"/>
      <c r="AQ46" s="340"/>
      <c r="AR46" s="340"/>
      <c r="AS46" s="340"/>
      <c r="AT46" s="340"/>
      <c r="AU46" s="340"/>
      <c r="AV46" s="340"/>
      <c r="AW46" s="296"/>
      <c r="AX46" s="296"/>
      <c r="AY46" s="296"/>
      <c r="AZ46" s="296"/>
      <c r="BA46" s="296"/>
      <c r="BB46" s="297"/>
    </row>
    <row r="47" spans="1:54" ht="12.75" customHeight="1">
      <c r="A47" s="408">
        <f>IF('UNIFIED INTAKE'!Q52="","",'UNIFIED INTAKE'!Q52)</f>
        <v>5000</v>
      </c>
      <c r="B47" s="408"/>
      <c r="C47" s="408"/>
      <c r="D47" s="408"/>
      <c r="E47" s="408"/>
      <c r="F47" s="408"/>
      <c r="G47" s="408"/>
      <c r="H47" s="409">
        <f>IF('UNIFIED INTAKE'!Q51="","",'UNIFIED INTAKE'!Q51)</f>
        <v>400</v>
      </c>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08"/>
      <c r="AQ47" s="408"/>
      <c r="AR47" s="408"/>
      <c r="AS47" s="408"/>
      <c r="AT47" s="408"/>
      <c r="AU47" s="408"/>
      <c r="AV47" s="408"/>
      <c r="AW47" s="408"/>
      <c r="AX47" s="408"/>
      <c r="AY47" s="408"/>
      <c r="AZ47" s="408"/>
      <c r="BA47" s="408"/>
      <c r="BB47" s="408"/>
    </row>
    <row r="48" spans="1:54" ht="11.25" customHeight="1">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c r="A49" s="410" t="str">
        <f>IF('UNIFIED INTAKE'!Q50="","",'UNIFIED INTAKE'!Q50)</f>
        <v/>
      </c>
      <c r="B49" s="410"/>
      <c r="C49" s="410"/>
      <c r="D49" s="410"/>
      <c r="E49" s="410" t="str">
        <f>IF('UNIFIED INTAKE'!Q53="","",'UNIFIED INTAKE'!Q53)</f>
        <v/>
      </c>
      <c r="F49" s="410"/>
      <c r="G49" s="410"/>
      <c r="H49" s="410"/>
      <c r="I49" s="410"/>
      <c r="J49" s="410"/>
      <c r="K49" s="410"/>
      <c r="L49" s="410"/>
      <c r="M49" s="410"/>
      <c r="N49" s="410"/>
      <c r="O49" s="410" t="str">
        <f>IF('UNIFIED INTAKE'!Q56="","",'UNIFIED INTAKE'!Q56)</f>
        <v/>
      </c>
      <c r="P49" s="410"/>
      <c r="Q49" s="410"/>
      <c r="R49" s="410"/>
      <c r="S49" s="410"/>
      <c r="T49" s="410"/>
      <c r="U49" s="410"/>
      <c r="V49" s="410"/>
      <c r="W49" s="410"/>
      <c r="X49" s="410"/>
      <c r="Y49" s="410" t="str">
        <f>IF('UNIFIED INTAKE'!Q58="","",'UNIFIED INTAKE'!Q58)</f>
        <v/>
      </c>
      <c r="Z49" s="410"/>
      <c r="AA49" s="410"/>
      <c r="AB49" s="410"/>
      <c r="AC49" s="410"/>
      <c r="AD49" s="410"/>
      <c r="AE49" s="410"/>
      <c r="AF49" s="410"/>
      <c r="AG49" s="410"/>
      <c r="AH49" s="410"/>
      <c r="AI49" s="410"/>
      <c r="AJ49" s="410"/>
      <c r="AK49" s="394">
        <f>'UNIFIED INTAKE'!P45</f>
        <v>3700</v>
      </c>
      <c r="AL49" s="394"/>
      <c r="AM49" s="394"/>
      <c r="AN49" s="394"/>
      <c r="AO49" s="394"/>
      <c r="AP49" s="394"/>
      <c r="AQ49" s="394"/>
      <c r="AR49" s="394"/>
      <c r="AS49" s="394"/>
      <c r="AT49" s="394"/>
      <c r="AU49" s="394"/>
      <c r="AV49" s="394"/>
      <c r="AW49" s="394"/>
      <c r="AX49" s="394"/>
      <c r="AY49" s="394"/>
      <c r="AZ49" s="394"/>
      <c r="BA49" s="394"/>
      <c r="BB49" s="394"/>
    </row>
    <row r="50" spans="1:54" ht="12.75" customHeight="1">
      <c r="A50" s="402" t="s">
        <v>211</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7" customHeight="1">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1"/>
    </row>
    <row r="59" spans="1:54">
      <c r="A59" s="315" t="s">
        <v>67</v>
      </c>
      <c r="B59" s="316"/>
      <c r="C59" s="316"/>
      <c r="D59" s="317"/>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c r="A60" s="315" t="s">
        <v>68</v>
      </c>
      <c r="B60" s="316"/>
      <c r="C60" s="316"/>
      <c r="D60" s="317"/>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c r="A61" s="315" t="s">
        <v>69</v>
      </c>
      <c r="B61" s="316"/>
      <c r="C61" s="316"/>
      <c r="D61" s="317"/>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c r="A62" s="315" t="s">
        <v>70</v>
      </c>
      <c r="B62" s="316"/>
      <c r="C62" s="316"/>
      <c r="D62" s="317"/>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c r="A63" s="315" t="s">
        <v>71</v>
      </c>
      <c r="B63" s="316"/>
      <c r="C63" s="316"/>
      <c r="D63" s="317"/>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c r="A64" s="315" t="s">
        <v>72</v>
      </c>
      <c r="B64" s="316"/>
      <c r="C64" s="316"/>
      <c r="D64" s="317"/>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c r="A66" s="315" t="s">
        <v>73</v>
      </c>
      <c r="B66" s="316"/>
      <c r="C66" s="316"/>
      <c r="D66" s="317"/>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c r="A67" s="315" t="s">
        <v>74</v>
      </c>
      <c r="B67" s="316"/>
      <c r="C67" s="316"/>
      <c r="D67" s="317"/>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c r="A68" s="315" t="s">
        <v>75</v>
      </c>
      <c r="B68" s="316"/>
      <c r="C68" s="316"/>
      <c r="D68" s="317"/>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c r="A69" s="315" t="s">
        <v>76</v>
      </c>
      <c r="B69" s="316"/>
      <c r="C69" s="316"/>
      <c r="D69" s="317"/>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c r="A70" s="315" t="s">
        <v>77</v>
      </c>
      <c r="B70" s="316"/>
      <c r="C70" s="316"/>
      <c r="D70" s="317"/>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c r="A72" s="315" t="s">
        <v>78</v>
      </c>
      <c r="B72" s="316"/>
      <c r="C72" s="316"/>
      <c r="D72" s="317"/>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c r="A73" s="315" t="s">
        <v>79</v>
      </c>
      <c r="B73" s="316"/>
      <c r="C73" s="316"/>
      <c r="D73" s="317"/>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c r="A74" s="315" t="s">
        <v>80</v>
      </c>
      <c r="B74" s="316"/>
      <c r="C74" s="316"/>
      <c r="D74" s="317"/>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c r="A75" s="315" t="s">
        <v>81</v>
      </c>
      <c r="B75" s="316"/>
      <c r="C75" s="316"/>
      <c r="D75" s="317"/>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c r="A76" s="315" t="s">
        <v>82</v>
      </c>
      <c r="B76" s="316"/>
      <c r="C76" s="316"/>
      <c r="D76" s="317"/>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c r="A78" s="315" t="s">
        <v>83</v>
      </c>
      <c r="B78" s="316"/>
      <c r="C78" s="316"/>
      <c r="D78" s="317"/>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c r="A79" s="315" t="s">
        <v>84</v>
      </c>
      <c r="B79" s="316"/>
      <c r="C79" s="316"/>
      <c r="D79" s="317"/>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c r="A80" s="315" t="s">
        <v>85</v>
      </c>
      <c r="B80" s="316"/>
      <c r="C80" s="316"/>
      <c r="D80" s="317"/>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c r="A81" s="315" t="s">
        <v>86</v>
      </c>
      <c r="B81" s="316"/>
      <c r="C81" s="316"/>
      <c r="D81" s="317"/>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c r="A82" s="315" t="s">
        <v>87</v>
      </c>
      <c r="B82" s="316"/>
      <c r="C82" s="316"/>
      <c r="D82" s="317"/>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c r="A83" s="315" t="s">
        <v>88</v>
      </c>
      <c r="B83" s="316"/>
      <c r="C83" s="316"/>
      <c r="D83" s="317"/>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c r="A84" s="315" t="s">
        <v>89</v>
      </c>
      <c r="B84" s="316"/>
      <c r="C84" s="316"/>
      <c r="D84" s="317"/>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c r="A85" s="315" t="s">
        <v>82</v>
      </c>
      <c r="B85" s="316"/>
      <c r="C85" s="316"/>
      <c r="D85" s="317"/>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c r="A100" s="438" t="s">
        <v>105</v>
      </c>
      <c r="B100" s="319"/>
      <c r="C100" s="319"/>
      <c r="D100" s="319"/>
      <c r="E100" s="319"/>
      <c r="F100" s="319"/>
      <c r="G100" s="319"/>
      <c r="H100" s="319"/>
      <c r="I100" s="319"/>
      <c r="J100" s="319"/>
      <c r="K100" s="319"/>
      <c r="L100" s="320"/>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c r="A103" s="438" t="s">
        <v>107</v>
      </c>
      <c r="B103" s="319"/>
      <c r="C103" s="319"/>
      <c r="D103" s="319"/>
      <c r="E103" s="319"/>
      <c r="F103" s="319"/>
      <c r="G103" s="319"/>
      <c r="H103" s="319"/>
      <c r="I103" s="319"/>
      <c r="J103" s="319"/>
      <c r="K103" s="319"/>
      <c r="L103" s="320"/>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c r="A116" s="282" t="str">
        <f>'UNIFIED INTAKE'!A74</f>
        <v>PATIENT IS IN NEED OF MEDICAL ASSISTANCE FOR HIS LABORATORY AND MEDICINES  DUE TO HER FOLLOW UP CHECK UP. HE IS CURRENTLY LIVING FAMILY WHICH IS THE INCOME IS MINIMAL AMOUNT TO SUSTAIN THE MEDICAL NEEDS OF PATIENT. HER WIFE IS A 4PS MEMBER AND HER 2 OTHER CHILDREN IS GIVING SUPPORT ON THE MINIMAL AMOUNT.   W. THEY HAVE NO OTHER SOURCE OF INCOME. ASSESSD AND CLASSIFIED AS C3.</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3"/>
      <c r="B123" s="453"/>
      <c r="C123" s="453"/>
      <c r="D123" s="453"/>
      <c r="E123" s="453"/>
      <c r="F123" s="453"/>
      <c r="G123" s="453"/>
      <c r="H123" s="453"/>
      <c r="I123" s="453"/>
      <c r="J123" s="453"/>
      <c r="K123" s="453"/>
      <c r="L123" s="453"/>
      <c r="M123" s="453"/>
      <c r="N123" s="453"/>
      <c r="O123" s="453"/>
      <c r="P123" s="453"/>
      <c r="Q123" s="453"/>
      <c r="X123" s="454" t="str">
        <f>'UNIFIED INTAKE'!D87</f>
        <v xml:space="preserve">GERY Z. VILLAREAL, RSW </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c r="A124" s="455" t="s">
        <v>212</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4" t="s">
        <v>217</v>
      </c>
      <c r="B1" s="534"/>
      <c r="C1" s="534"/>
      <c r="D1" s="534"/>
      <c r="E1" s="534"/>
      <c r="F1" s="534"/>
      <c r="G1" s="534"/>
      <c r="H1" s="534"/>
      <c r="I1" s="534"/>
      <c r="J1" s="534"/>
      <c r="K1" s="534"/>
      <c r="L1" s="534"/>
      <c r="M1" s="534"/>
      <c r="N1" s="534"/>
    </row>
    <row r="2" spans="1:14" ht="18.75">
      <c r="B2" s="45" t="s">
        <v>218</v>
      </c>
      <c r="C2" s="535">
        <f>IF('UNIFIED INTAKE'!Q3=0,"",'UNIFIED INTAKE'!Q3)</f>
        <v>191601</v>
      </c>
      <c r="D2" s="536"/>
      <c r="E2" s="536"/>
      <c r="M2" s="45" t="s">
        <v>29</v>
      </c>
      <c r="N2" s="46">
        <f>'UNIFIED INTAKE'!F5</f>
        <v>45440</v>
      </c>
    </row>
    <row r="3" spans="1:14" ht="18.75">
      <c r="B3" s="45" t="s">
        <v>219</v>
      </c>
      <c r="C3" s="537">
        <f>'UNIFIED INTAKE'!D3</f>
        <v>0</v>
      </c>
      <c r="D3" s="537"/>
      <c r="E3" s="537"/>
      <c r="M3" s="45" t="s">
        <v>220</v>
      </c>
      <c r="N3" s="47">
        <f>'UNIFIED INTAKE'!R5</f>
        <v>0.54444444444444395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8" t="str">
        <f>IF('UNIFIED INTAKE'!D10=0,"",'UNIFIED INTAKE'!D10)</f>
        <v>PADERON, HONORIO RUBIO</v>
      </c>
      <c r="D6" s="538"/>
      <c r="E6" s="538"/>
      <c r="F6" s="538"/>
      <c r="G6" s="538"/>
      <c r="H6" s="538"/>
      <c r="I6" s="538"/>
      <c r="J6" s="538"/>
      <c r="K6" s="538"/>
      <c r="L6" s="538"/>
      <c r="M6" s="51" t="s">
        <v>222</v>
      </c>
      <c r="N6" s="52" t="str">
        <f>IF('UNIFIED INTAKE'!R10=0,"",'UNIFIED INTAKE'!R10)</f>
        <v>FEMALE</v>
      </c>
    </row>
    <row r="7" spans="1:14" ht="18.75">
      <c r="A7" s="49" t="s">
        <v>223</v>
      </c>
      <c r="B7" s="49"/>
      <c r="C7" s="538" t="str">
        <f>'UNIFIED INTAKE'!E14</f>
        <v>CAPULUAN TULON, GUINAYNGAN, QUEZON</v>
      </c>
      <c r="D7" s="538"/>
      <c r="E7" s="538"/>
      <c r="F7" s="538"/>
      <c r="G7" s="538"/>
      <c r="H7" s="538"/>
      <c r="I7" s="538"/>
      <c r="J7" s="538"/>
      <c r="K7" s="538"/>
      <c r="L7" s="538"/>
      <c r="M7" s="538"/>
      <c r="N7" s="538"/>
    </row>
    <row r="8" spans="1:14" ht="18.75">
      <c r="A8" s="49" t="s">
        <v>224</v>
      </c>
      <c r="B8" s="49"/>
      <c r="C8" s="53" t="s">
        <v>307</v>
      </c>
      <c r="D8" s="54"/>
      <c r="E8" s="51" t="s">
        <v>225</v>
      </c>
      <c r="F8" s="539">
        <f ca="1">'UNIFIED INTAKE'!G12</f>
        <v>58</v>
      </c>
      <c r="G8" s="539"/>
      <c r="H8" s="539"/>
      <c r="I8" s="539"/>
      <c r="J8" s="540" t="s">
        <v>226</v>
      </c>
      <c r="K8" s="540"/>
      <c r="L8" s="540"/>
      <c r="M8" s="541" t="str">
        <f>IF('UNIFIED INTAKE'!D19=0,"",'UNIFIED INTAKE'!D19)</f>
        <v>CATHOLIC</v>
      </c>
      <c r="N8" s="541"/>
    </row>
    <row r="9" spans="1:14" ht="18.75">
      <c r="A9" s="49" t="s">
        <v>227</v>
      </c>
      <c r="B9" s="49"/>
      <c r="C9" s="546">
        <f>'UNIFIED INTAKE'!A12</f>
        <v>24108</v>
      </c>
      <c r="D9" s="546"/>
      <c r="E9" s="546"/>
      <c r="F9" s="546"/>
      <c r="G9" s="546"/>
      <c r="H9" s="546"/>
      <c r="I9" s="547" t="s">
        <v>228</v>
      </c>
      <c r="J9" s="547"/>
      <c r="K9" s="538" t="str">
        <f>IF('UNIFIED INTAKE'!M12="","",'UNIFIED INTAKE'!M12)</f>
        <v>GUINYANGAN, QUEZON</v>
      </c>
      <c r="L9" s="538"/>
      <c r="M9" s="538"/>
      <c r="N9" s="538"/>
    </row>
    <row r="10" spans="1:14" ht="18.75">
      <c r="A10" s="49" t="s">
        <v>229</v>
      </c>
      <c r="B10" s="49"/>
      <c r="C10" s="49"/>
      <c r="D10" s="538"/>
      <c r="E10" s="538"/>
      <c r="F10" s="538"/>
      <c r="G10" s="538"/>
      <c r="H10" s="538"/>
      <c r="I10" s="538"/>
      <c r="J10" s="538"/>
      <c r="K10" s="538"/>
      <c r="L10" s="538"/>
      <c r="M10" s="538"/>
      <c r="N10" s="538"/>
    </row>
    <row r="11" spans="1:14" ht="18.75">
      <c r="A11" s="49" t="s">
        <v>230</v>
      </c>
      <c r="B11" s="49"/>
      <c r="C11" s="538" t="str">
        <f>IF('UNIFIED INTAKE'!D24=0,"",'UNIFIED INTAKE'!D24)</f>
        <v>FARMER</v>
      </c>
      <c r="D11" s="538"/>
      <c r="E11" s="538"/>
      <c r="F11" s="538"/>
      <c r="G11" s="538"/>
      <c r="H11" s="538"/>
      <c r="I11" s="538"/>
      <c r="J11" s="55" t="s">
        <v>231</v>
      </c>
      <c r="K11" s="548" t="str">
        <f>IF('UNIFIED INTAKE'!M24="","",'UNIFIED INTAKE'!M24)</f>
        <v/>
      </c>
      <c r="L11" s="548"/>
      <c r="M11" s="548"/>
      <c r="N11" s="548"/>
    </row>
    <row r="12" spans="1:14" ht="18.75">
      <c r="A12" s="49" t="s">
        <v>232</v>
      </c>
      <c r="B12" s="49"/>
      <c r="C12" s="538"/>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75">
      <c r="A14" s="49" t="s">
        <v>233</v>
      </c>
      <c r="B14" s="49"/>
      <c r="C14" s="538" t="s">
        <v>308</v>
      </c>
      <c r="D14" s="538"/>
      <c r="E14" s="538"/>
      <c r="F14" s="538"/>
      <c r="G14" s="538"/>
      <c r="H14" s="538"/>
      <c r="I14" s="538"/>
      <c r="J14" s="538"/>
      <c r="K14" s="538"/>
      <c r="L14" s="538"/>
      <c r="M14" s="538"/>
      <c r="N14" s="538"/>
    </row>
    <row r="15" spans="1:14" ht="18.75">
      <c r="A15" s="49" t="s">
        <v>234</v>
      </c>
      <c r="B15" s="49"/>
      <c r="C15" s="49"/>
      <c r="D15" s="543">
        <v>45121</v>
      </c>
      <c r="E15" s="544"/>
      <c r="F15" s="544"/>
      <c r="G15" s="544"/>
      <c r="H15" s="544"/>
      <c r="I15" s="544"/>
      <c r="J15" s="544"/>
      <c r="K15" s="545" t="s">
        <v>235</v>
      </c>
      <c r="L15" s="545"/>
      <c r="M15" s="545"/>
      <c r="N15" s="56">
        <f>D15</f>
        <v>45121</v>
      </c>
    </row>
    <row r="16" spans="1:14" ht="18.75">
      <c r="A16" s="49" t="s">
        <v>236</v>
      </c>
      <c r="B16" s="49"/>
      <c r="C16" s="49"/>
      <c r="D16" s="538" t="s">
        <v>306</v>
      </c>
      <c r="E16" s="538"/>
      <c r="F16" s="538"/>
      <c r="G16" s="538"/>
      <c r="H16" s="538"/>
      <c r="I16" s="538"/>
      <c r="J16" s="538"/>
      <c r="K16" s="538"/>
      <c r="L16" s="538"/>
      <c r="M16" s="538"/>
      <c r="N16" s="538"/>
    </row>
    <row r="17" spans="1:14" ht="9.75" customHeight="1"/>
    <row r="18" spans="1:14" ht="18.75">
      <c r="A18" s="48" t="s">
        <v>237</v>
      </c>
      <c r="B18" s="49"/>
      <c r="C18" s="49"/>
      <c r="D18" s="542"/>
      <c r="E18" s="542"/>
      <c r="F18" s="50"/>
      <c r="G18" s="50"/>
      <c r="H18" s="49"/>
      <c r="I18" s="49"/>
      <c r="J18" s="49"/>
      <c r="K18" s="49"/>
      <c r="L18" s="49"/>
      <c r="M18" s="49"/>
      <c r="N18" s="49"/>
    </row>
    <row r="19" spans="1:14">
      <c r="A19" s="554" t="s">
        <v>18</v>
      </c>
      <c r="B19" s="554"/>
      <c r="C19" s="57" t="s">
        <v>238</v>
      </c>
      <c r="D19" s="554" t="s">
        <v>239</v>
      </c>
      <c r="E19" s="554"/>
      <c r="F19" s="57" t="s">
        <v>240</v>
      </c>
      <c r="G19" s="554" t="s">
        <v>241</v>
      </c>
      <c r="H19" s="554"/>
      <c r="I19" s="555" t="s">
        <v>229</v>
      </c>
      <c r="J19" s="555"/>
      <c r="K19" s="555"/>
      <c r="L19" s="555"/>
      <c r="M19" s="57" t="s">
        <v>230</v>
      </c>
      <c r="N19" s="57" t="s">
        <v>242</v>
      </c>
    </row>
    <row r="20" spans="1:14">
      <c r="A20" s="549" t="str">
        <f>IF('UNIFIED INTAKE'!A31=0,"",'UNIFIED INTAKE'!A31)</f>
        <v>PADERON, SIONETA LUMBIRA</v>
      </c>
      <c r="B20" s="550"/>
      <c r="C20" s="73" t="str">
        <f>IF('UNIFIED INTAKE'!L31=0,"",'UNIFIED INTAKE'!L31)</f>
        <v xml:space="preserve">WIFE </v>
      </c>
      <c r="D20" s="551">
        <f>IF('UNIFIED INTAKE'!S31=0,"",'UNIFIED INTAKE'!S31)</f>
        <v>54</v>
      </c>
      <c r="E20" s="552"/>
      <c r="F20" s="73" t="str">
        <f>IF('UNIFIED INTAKE'!I31=0,"",'UNIFIED INTAKE'!I31)</f>
        <v>F</v>
      </c>
      <c r="G20" s="551" t="str">
        <f>IF('UNIFIED INTAKE'!K31=0,"",'UNIFIED INTAKE'!K31)</f>
        <v>M</v>
      </c>
      <c r="H20" s="552"/>
      <c r="I20" s="551" t="str">
        <f>IF('UNIFIED INTAKE'!M31=0,"",'UNIFIED INTAKE'!M31)</f>
        <v>HS GRAD</v>
      </c>
      <c r="J20" s="553"/>
      <c r="K20" s="553"/>
      <c r="L20" s="552"/>
      <c r="M20" s="73" t="str">
        <f>IF('UNIFIED INTAKE'!P31=0,"",'UNIFIED INTAKE'!P31)</f>
        <v>HOUSEWIFE</v>
      </c>
      <c r="N20" s="76">
        <f>'UNIFIED INTAKE'!R31</f>
        <v>0</v>
      </c>
    </row>
    <row r="21" spans="1:14">
      <c r="A21" s="549" t="str">
        <f>IF('UNIFIED INTAKE'!A32=0,"",'UNIFIED INTAKE'!A32)</f>
        <v xml:space="preserve">PADERON, JANE </v>
      </c>
      <c r="B21" s="550"/>
      <c r="C21" s="73" t="str">
        <f>IF('UNIFIED INTAKE'!L32=0,"",'UNIFIED INTAKE'!L32)</f>
        <v>DAUGTHER</v>
      </c>
      <c r="D21" s="551">
        <f>IF('UNIFIED INTAKE'!S32=0,"",'UNIFIED INTAKE'!S32)</f>
        <v>17</v>
      </c>
      <c r="E21" s="552"/>
      <c r="F21" s="73" t="str">
        <f>IF('UNIFIED INTAKE'!I32=0,"",'UNIFIED INTAKE'!I32)</f>
        <v>F</v>
      </c>
      <c r="G21" s="551" t="str">
        <f>IF('UNIFIED INTAKE'!K32=0,"",'UNIFIED INTAKE'!K32)</f>
        <v>S</v>
      </c>
      <c r="H21" s="552"/>
      <c r="I21" s="551" t="str">
        <f>IF('UNIFIED INTAKE'!M32=0,"",'UNIFIED INTAKE'!M32)</f>
        <v>HSLEVEL</v>
      </c>
      <c r="J21" s="553"/>
      <c r="K21" s="553"/>
      <c r="L21" s="552"/>
      <c r="M21" s="73" t="str">
        <f>IF('UNIFIED INTAKE'!P32=0,"",'UNIFIED INTAKE'!P32)</f>
        <v>STUDENT</v>
      </c>
      <c r="N21" s="76">
        <f>'UNIFIED INTAKE'!R32</f>
        <v>0</v>
      </c>
    </row>
    <row r="22" spans="1:14">
      <c r="A22" s="549" t="str">
        <f>IF('UNIFIED INTAKE'!A33=0,"",'UNIFIED INTAKE'!A33)</f>
        <v>PADERON, RODELIO</v>
      </c>
      <c r="B22" s="550"/>
      <c r="C22" s="73" t="str">
        <f>IF('UNIFIED INTAKE'!L33=0,"",'UNIFIED INTAKE'!L33)</f>
        <v>SON</v>
      </c>
      <c r="D22" s="551">
        <f>IF('UNIFIED INTAKE'!S33=0,"",'UNIFIED INTAKE'!S33)</f>
        <v>40</v>
      </c>
      <c r="E22" s="552"/>
      <c r="F22" s="73" t="str">
        <f>IF('UNIFIED INTAKE'!I33=0,"",'UNIFIED INTAKE'!I33)</f>
        <v>M</v>
      </c>
      <c r="G22" s="551" t="str">
        <f>IF('UNIFIED INTAKE'!K33=0,"",'UNIFIED INTAKE'!K33)</f>
        <v>S</v>
      </c>
      <c r="H22" s="552"/>
      <c r="I22" s="551" t="str">
        <f>IF('UNIFIED INTAKE'!M33=0,"",'UNIFIED INTAKE'!M33)</f>
        <v>GRADE 2</v>
      </c>
      <c r="J22" s="553"/>
      <c r="K22" s="553"/>
      <c r="L22" s="552"/>
      <c r="M22" s="73" t="str">
        <f>IF('UNIFIED INTAKE'!P33=0,"",'UNIFIED INTAKE'!P33)</f>
        <v>FARMER</v>
      </c>
      <c r="N22" s="76">
        <f>'UNIFIED INTAKE'!R33</f>
        <v>0</v>
      </c>
    </row>
    <row r="23" spans="1:14">
      <c r="A23" s="549" t="str">
        <f>IF('UNIFIED INTAKE'!A34=0,"",'UNIFIED INTAKE'!A34)</f>
        <v/>
      </c>
      <c r="B23" s="550"/>
      <c r="C23" s="73" t="str">
        <f>IF('UNIFIED INTAKE'!L34=0,"",'UNIFIED INTAKE'!L34)</f>
        <v/>
      </c>
      <c r="D23" s="551" t="str">
        <f>IF('UNIFIED INTAKE'!S34=0,"",'UNIFIED INTAKE'!S34)</f>
        <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'UNIFIED INTAKE'!R34</f>
        <v>0</v>
      </c>
    </row>
    <row r="24" spans="1:14">
      <c r="A24" s="549" t="str">
        <f>IF('UNIFIED INTAKE'!A35=0,"",'UNIFIED INTAKE'!A35)</f>
        <v/>
      </c>
      <c r="B24" s="550"/>
      <c r="C24" s="73" t="str">
        <f>IF('UNIFIED INTAKE'!L35=0,"",'UNIFIED INTAKE'!L35)</f>
        <v/>
      </c>
      <c r="D24" s="551" t="str">
        <f>IF('UNIFIED INTAKE'!S35=0,"",'UNIFIED INTAKE'!S35)</f>
        <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'UNIFIED INTAKE'!R35</f>
        <v>0</v>
      </c>
    </row>
    <row r="25" spans="1:14">
      <c r="A25" s="549" t="str">
        <f>IF('UNIFIED INTAKE'!A36=0,"",'UNIFIED INTAKE'!A36)</f>
        <v/>
      </c>
      <c r="B25" s="550"/>
      <c r="C25" s="73" t="str">
        <f>IF('UNIFIED INTAKE'!L36=0,"",'UNIFIED INTAKE'!L36)</f>
        <v/>
      </c>
      <c r="D25" s="551" t="str">
        <f>IF('UNIFIED INTAKE'!S36=0,"",'UNIFIED INTAKE'!S36)</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'UNIFIED INTAKE'!R36</f>
        <v>0</v>
      </c>
    </row>
    <row r="26" spans="1:14">
      <c r="A26" s="549" t="str">
        <f>IF('UNIFIED INTAKE'!A37=0,"",'UNIFIED INTAKE'!A37)</f>
        <v/>
      </c>
      <c r="B26" s="550"/>
      <c r="C26" s="73" t="str">
        <f>IF('UNIFIED INTAKE'!L37=0,"",'UNIFIED INTAKE'!L37)</f>
        <v/>
      </c>
      <c r="D26" s="551" t="str">
        <f>IF('UNIFIED INTAKE'!S37=0,"",'UNIFIED INTAKE'!S37)</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'UNIFIED INTAKE'!R37</f>
        <v>0</v>
      </c>
    </row>
    <row r="27" spans="1:14">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'UNIFIED INTAKE'!R38</f>
        <v>0</v>
      </c>
    </row>
    <row r="28" spans="1:14">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'UNIFIED INTAKE'!R39</f>
        <v>0</v>
      </c>
    </row>
    <row r="29" spans="1:14">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'UNIFIED INTAKE'!R40</f>
        <v>0</v>
      </c>
    </row>
    <row r="30" spans="1:14" ht="3" customHeight="1"/>
    <row r="31" spans="1:14">
      <c r="A31" s="560" t="s">
        <v>21</v>
      </c>
      <c r="B31" s="560"/>
      <c r="C31" s="58" t="s">
        <v>22</v>
      </c>
      <c r="D31" s="59"/>
      <c r="E31" s="556" t="s">
        <v>23</v>
      </c>
      <c r="F31" s="556"/>
      <c r="G31" s="556"/>
      <c r="H31" s="556"/>
      <c r="I31" s="556" t="s">
        <v>214</v>
      </c>
      <c r="J31" s="556"/>
      <c r="K31" s="59"/>
      <c r="L31" s="556" t="s">
        <v>24</v>
      </c>
      <c r="M31" s="556"/>
      <c r="N31" s="58" t="s">
        <v>22</v>
      </c>
    </row>
    <row r="32" spans="1:14" ht="15.75">
      <c r="A32" s="25"/>
      <c r="B32" t="s">
        <v>129</v>
      </c>
      <c r="C32" s="74">
        <f>'UNIFIED INTAKE'!D50</f>
        <v>0</v>
      </c>
      <c r="E32" s="25"/>
      <c r="F32" s="557" t="s">
        <v>130</v>
      </c>
      <c r="G32" s="55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400</v>
      </c>
    </row>
    <row r="34" spans="1:14" ht="15.75">
      <c r="A34" s="25"/>
      <c r="B34" t="s">
        <v>137</v>
      </c>
      <c r="C34" s="74">
        <f>'UNIFIED INTAKE'!D52</f>
        <v>0</v>
      </c>
      <c r="E34" s="25"/>
      <c r="F34" s="558" t="s">
        <v>138</v>
      </c>
      <c r="G34" s="558"/>
      <c r="I34" s="25"/>
      <c r="J34" t="s">
        <v>139</v>
      </c>
      <c r="L34" s="25"/>
      <c r="M34" t="s">
        <v>140</v>
      </c>
      <c r="N34" s="75">
        <f>'UNIFIED INTAKE'!Q52</f>
        <v>5000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6" t="s">
        <v>26</v>
      </c>
      <c r="F37" s="556"/>
      <c r="G37" s="556"/>
      <c r="H37" s="556"/>
      <c r="I37" s="556" t="s">
        <v>22</v>
      </c>
      <c r="J37" s="556"/>
      <c r="L37" s="25"/>
      <c r="M37" s="62" t="s">
        <v>143</v>
      </c>
      <c r="N37" s="75">
        <f>'UNIFIED INTAKE'!Q55</f>
        <v>0</v>
      </c>
    </row>
    <row r="38" spans="1:14" ht="15.75">
      <c r="A38" s="25"/>
      <c r="B38" t="s">
        <v>129</v>
      </c>
      <c r="C38" s="74">
        <f>'UNIFIED INTAKE'!D56</f>
        <v>0</v>
      </c>
      <c r="E38" s="25"/>
      <c r="F38" s="558" t="s">
        <v>144</v>
      </c>
      <c r="G38" s="558"/>
      <c r="H38" s="558"/>
      <c r="I38" s="559">
        <f>'UNIFIED INTAKE'!I56:L56</f>
        <v>0</v>
      </c>
      <c r="J38" s="559"/>
      <c r="L38" s="25"/>
      <c r="M38" t="s">
        <v>245</v>
      </c>
      <c r="N38" s="75">
        <f>'UNIFIED INTAKE'!Q56</f>
        <v>0</v>
      </c>
    </row>
    <row r="39" spans="1:14" ht="15.75">
      <c r="A39" s="25"/>
      <c r="B39" t="s">
        <v>137</v>
      </c>
      <c r="C39" s="74">
        <f>'UNIFIED INTAKE'!D57</f>
        <v>0</v>
      </c>
      <c r="E39" s="25"/>
      <c r="F39" s="558" t="s">
        <v>145</v>
      </c>
      <c r="G39" s="558"/>
      <c r="H39" s="558"/>
      <c r="I39" s="559">
        <f>'UNIFIED INTAKE'!I57:L57</f>
        <v>0</v>
      </c>
      <c r="J39" s="559"/>
      <c r="L39" s="25"/>
      <c r="M39" t="s">
        <v>149</v>
      </c>
      <c r="N39" s="75">
        <f>'UNIFIED INTAKE'!Q57</f>
        <v>0</v>
      </c>
    </row>
    <row r="40" spans="1:14" ht="15.75">
      <c r="A40" s="25"/>
      <c r="B40" t="s">
        <v>147</v>
      </c>
      <c r="C40" s="74">
        <f>'UNIFIED INTAKE'!D58</f>
        <v>0</v>
      </c>
      <c r="E40" s="25"/>
      <c r="F40" s="558" t="s">
        <v>146</v>
      </c>
      <c r="G40" s="558"/>
      <c r="H40" s="558"/>
      <c r="I40" s="559">
        <f>'UNIFIED INTAKE'!I58:L58</f>
        <v>500</v>
      </c>
      <c r="J40" s="559"/>
      <c r="L40" s="25"/>
      <c r="M40" t="s">
        <v>163</v>
      </c>
      <c r="N40" s="75">
        <f>'UNIFIED INTAKE'!Q58</f>
        <v>0</v>
      </c>
    </row>
    <row r="41" spans="1:14" ht="15.75">
      <c r="A41" s="25"/>
      <c r="B41" s="59" t="s">
        <v>148</v>
      </c>
      <c r="C41" s="74">
        <f>'UNIFIED INTAKE'!D59</f>
        <v>0</v>
      </c>
      <c r="E41" s="25"/>
      <c r="F41" s="558" t="s">
        <v>246</v>
      </c>
      <c r="G41" s="558"/>
      <c r="H41" s="558"/>
      <c r="I41" s="559">
        <f>'UNIFIED INTAKE'!I59:L59</f>
        <v>0</v>
      </c>
      <c r="J41" s="559"/>
      <c r="N41" s="75">
        <f>'UNIFIED INTAKE'!Q59</f>
        <v>0</v>
      </c>
    </row>
    <row r="42" spans="1:14" ht="4.5" customHeight="1">
      <c r="A42" s="25"/>
      <c r="C42" s="70"/>
    </row>
    <row r="43" spans="1:14" ht="15.75">
      <c r="A43" s="561" t="s">
        <v>247</v>
      </c>
      <c r="B43" s="561"/>
      <c r="C43" s="561"/>
      <c r="D43" s="63"/>
      <c r="E43" s="561" t="s">
        <v>22</v>
      </c>
      <c r="F43" s="561"/>
      <c r="G43" s="561"/>
      <c r="H43" s="561"/>
      <c r="I43" s="64"/>
      <c r="J43" s="60" t="s">
        <v>248</v>
      </c>
      <c r="K43" s="60"/>
      <c r="L43" s="561"/>
      <c r="M43" s="561"/>
      <c r="N43" s="60"/>
    </row>
    <row r="44" spans="1:14" ht="15.75">
      <c r="A44" s="562" t="str">
        <f>IF('UNIFIED INTAKE'!A44=0,"",'UNIFIED INTAKE'!A44)</f>
        <v/>
      </c>
      <c r="B44" s="562"/>
      <c r="C44" s="562"/>
      <c r="D44" s="65"/>
      <c r="E44" s="563">
        <f>'UNIFIED INTAKE'!I44</f>
        <v>0</v>
      </c>
      <c r="F44" s="563"/>
      <c r="G44" s="563"/>
      <c r="H44" s="563"/>
      <c r="I44" s="65"/>
      <c r="J44" s="72"/>
      <c r="L44" s="25"/>
      <c r="N44" s="71"/>
    </row>
    <row r="45" spans="1:14" ht="15.75">
      <c r="A45" s="562" t="str">
        <f>IF('UNIFIED INTAKE'!A45=0,"",'UNIFIED INTAKE'!A45)</f>
        <v xml:space="preserve">4PS </v>
      </c>
      <c r="B45" s="562"/>
      <c r="C45" s="562"/>
      <c r="D45" s="65"/>
      <c r="E45" s="563">
        <f>'UNIFIED INTAKE'!I45</f>
        <v>3200</v>
      </c>
      <c r="F45" s="563"/>
      <c r="G45" s="563"/>
      <c r="H45" s="563"/>
      <c r="I45" s="65"/>
      <c r="J45" s="66"/>
      <c r="L45" s="25"/>
      <c r="N45" s="71"/>
    </row>
    <row r="46" spans="1:14" ht="15.75">
      <c r="A46" s="562" t="str">
        <f>IF('UNIFIED INTAKE'!A46=0,"",'UNIFIED INTAKE'!A46)</f>
        <v>FS FROM CHILDREN</v>
      </c>
      <c r="B46" s="562"/>
      <c r="C46" s="562"/>
      <c r="D46" s="65"/>
      <c r="E46" s="563">
        <f>'UNIFIED INTAKE'!I46</f>
        <v>500</v>
      </c>
      <c r="F46" s="563"/>
      <c r="G46" s="563"/>
      <c r="H46" s="56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9" t="s">
        <v>254</v>
      </c>
      <c r="B49" s="569"/>
      <c r="C49" s="569"/>
      <c r="D49" s="569"/>
      <c r="E49" s="569"/>
      <c r="F49" s="569"/>
      <c r="G49" s="569"/>
      <c r="H49" s="569"/>
      <c r="I49" s="569"/>
      <c r="J49" s="569"/>
      <c r="K49" s="569"/>
      <c r="L49" s="569"/>
      <c r="M49" s="569"/>
      <c r="N49" s="569"/>
    </row>
    <row r="50" spans="1:14" ht="6" customHeight="1">
      <c r="A50" s="63"/>
      <c r="B50" s="63"/>
      <c r="C50" s="63"/>
      <c r="D50" s="63"/>
      <c r="E50" s="63"/>
      <c r="F50" s="63"/>
      <c r="G50" s="63"/>
      <c r="H50" s="63"/>
      <c r="I50" s="63"/>
      <c r="J50" s="63"/>
      <c r="K50" s="63"/>
      <c r="L50" s="63"/>
      <c r="M50" s="63"/>
      <c r="N50" s="63"/>
    </row>
    <row r="51" spans="1:14" ht="18.75">
      <c r="A51" s="570" t="s">
        <v>250</v>
      </c>
      <c r="B51" s="570"/>
      <c r="C51" s="570"/>
      <c r="D51" s="570"/>
      <c r="E51" s="570"/>
      <c r="F51" s="570"/>
      <c r="G51" s="49"/>
      <c r="H51" s="49"/>
      <c r="I51" s="49"/>
      <c r="J51" s="49"/>
      <c r="K51" s="49"/>
      <c r="L51" s="49"/>
      <c r="M51" s="49"/>
      <c r="N51" s="49"/>
    </row>
    <row r="52" spans="1:14" ht="149.25" customHeight="1">
      <c r="A52" s="571" t="str">
        <f>IF('UNIFIED INTAKE'!A74=0,"",'UNIFIED INTAKE'!A74)</f>
        <v>PATIENT IS IN NEED OF MEDICAL ASSISTANCE FOR HIS LABORATORY AND MEDICINES  DUE TO HER FOLLOW UP CHECK UP. HE IS CURRENTLY LIVING FAMILY WHICH IS THE INCOME IS MINIMAL AMOUNT TO SUSTAIN THE MEDICAL NEEDS OF PATIENT. HER WIFE IS A 4PS MEMBER AND HER 2 OTHER CHILDREN IS GIVING SUPPORT ON THE MINIMAL AMOUNT.   W. THEY HAVE NO OTHER SOURCE OF INCOME. ASSESSD AND CLASSIFIED AS C3.</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3" t="str">
        <f>IF('UNIFIED INTAKE'!G6=0,"",'UNIFIED INTAKE'!G6)</f>
        <v xml:space="preserve">PADERON, LHEA </v>
      </c>
      <c r="B55" s="573"/>
      <c r="C55" s="573"/>
      <c r="D55" s="573"/>
      <c r="E55" s="573"/>
      <c r="F55" s="573" t="str">
        <f>IF('UNIFIED INTAKE'!Q6=0,"",'UNIFIED INTAKE'!Q6)</f>
        <v>daugther</v>
      </c>
      <c r="G55" s="573"/>
      <c r="H55" s="573"/>
      <c r="I55" s="573"/>
      <c r="J55" s="573"/>
      <c r="K55" s="574">
        <f>IF('UNIFIED INTAKE'!Q7=0,"",'UNIFIED INTAKE'!Q7)</f>
        <v>9306893377</v>
      </c>
      <c r="L55" s="574"/>
      <c r="M55" s="574"/>
      <c r="N55" s="574"/>
    </row>
    <row r="56" spans="1:14" ht="4.5" customHeight="1">
      <c r="A56" s="49"/>
      <c r="B56" s="49"/>
      <c r="C56" s="49"/>
      <c r="D56" s="49"/>
      <c r="E56" s="49"/>
      <c r="F56" s="49"/>
      <c r="G56" s="49"/>
      <c r="H56" s="49"/>
      <c r="I56" s="49"/>
      <c r="J56" s="49"/>
      <c r="K56" s="49"/>
      <c r="L56" s="49"/>
      <c r="M56" s="49"/>
      <c r="N56" s="49"/>
    </row>
    <row r="57" spans="1:14" ht="18.75">
      <c r="A57" s="564" t="s">
        <v>252</v>
      </c>
      <c r="B57" s="56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5" t="str">
        <f>'UNIFIED INTAKE'!D87</f>
        <v xml:space="preserve">GERY Z. VILLAREAL, RSW </v>
      </c>
      <c r="B59" s="565"/>
      <c r="C59" s="565"/>
      <c r="D59" s="565"/>
      <c r="E59" s="565"/>
      <c r="F59" s="49"/>
      <c r="G59" s="49"/>
      <c r="H59" s="49"/>
      <c r="I59" s="49"/>
      <c r="J59" s="69"/>
      <c r="K59" s="566"/>
      <c r="L59" s="566"/>
      <c r="M59" s="566"/>
      <c r="N59" s="566"/>
    </row>
    <row r="60" spans="1:14" ht="18.7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2024-05-28T05:22:34Z</cp:lastPrinted>
  <dcterms:created xsi:type="dcterms:W3CDTF">2021-01-18T06:35:54Z</dcterms:created>
  <dcterms:modified xsi:type="dcterms:W3CDTF">2024-05-28T05:22:47Z</dcterms:modified>
</cp:coreProperties>
</file>