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4D269839-0907-4F37-A721-900AAD81FFB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1" i="2" l="1"/>
  <c r="D10" i="2"/>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<sst xmlns="http://schemas.openxmlformats.org/spreadsheetml/2006/main" count="425" uniqueCount="350">
  <si>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</si>
  <si>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</si>
  <si>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</si>
  <si>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</si>
  <si>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</si>
  <si>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</si>
  <si>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</si>
  <si>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</si>
  <si>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</si>
  <si>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</si>
  <si>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</si>
  <si>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</si>
  <si>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</si>
  <si>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</si>
  <si>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</si>
  <si>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</si>
  <si>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</si>
  <si>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</si>
  <si>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</si>
  <si>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</si>
  <si>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</si>
  <si>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</si>
  <si>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</si>
  <si>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</si>
  <si>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</si>
  <si>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</si>
  <si>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</si>
  <si>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</si>
  <si>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</si>
  <si>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</si>
  <si>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</si>
  <si>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</si>
  <si>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</si>
  <si>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</si>
  <si>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</si>
  <si>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</si>
  <si>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</si>
  <si>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</si>
  <si>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</si>
  <si>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</si>
  <si>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</si>
  <si>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</si>
  <si>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</si>
  <si>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</si>
  <si>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</si>
  <si>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</si>
  <si>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</si>
  <si>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</si>
  <si>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</si>
  <si>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</si>
  <si>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</si>
  <si>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</si>
  <si>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</si>
  <si>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</si>
  <si>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</si>
  <si>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</si>
  <si>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</si>
  <si>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</si>
  <si>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</si>
  <si>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</si>
  <si>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</si>
  <si>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</si>
  <si>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</si>
  <si>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</si>
  <si>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</si>
  <si>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</si>
  <si>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</si>
  <si>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</si>
  <si>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</si>
  <si>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</si>
  <si>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</si>
  <si>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</si>
  <si>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</si>
  <si>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</si>
  <si>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</si>
  <si>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</si>
  <si>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</si>
  <si>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</si>
  <si>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</si>
  <si>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</si>
  <si>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</si>
  <si>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</si>
  <si>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</si>
  <si>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</si>
  <si>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</si>
  <si>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</si>
  <si>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</si>
  <si>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</si>
  <si>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</si>
  <si>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</si>
  <si>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</si>
  <si>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</si>
  <si>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</si>
  <si>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</si>
  <si>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</si>
  <si>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</si>
  <si>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</si>
  <si>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</si>
  <si>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</si>
  <si>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</si>
  <si>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</si>
  <si>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</si>
  <si>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</si>
  <si>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</si>
  <si>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</si>
  <si>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</si>
  <si>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</si>
  <si>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</si>
  <si>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</si>
  <si>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</si>
  <si>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</si>
  <si>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</si>
  <si>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</si>
  <si>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</si>
  <si>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</si>
  <si>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</si>
  <si>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</si>
  <si>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</si>
  <si>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</si>
  <si>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</si>
  <si>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</si>
  <si>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</si>
  <si>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</si>
  <si>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</si>
  <si>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</si>
  <si>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</si>
  <si>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</si>
  <si>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</si>
  <si>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</si>
  <si>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</si>
  <si>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</si>
  <si>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</si>
  <si>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</si>
  <si>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</si>
  <si>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</si>
  <si>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</si>
  <si>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</si>
  <si>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</si>
  <si>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</si>
  <si>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</si>
  <si>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</si>
  <si>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</si>
  <si>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</si>
  <si>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</si>
  <si>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</si>
  <si>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</si>
  <si>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</si>
  <si>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</si>
  <si>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</si>
  <si>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</si>
  <si>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</si>
  <si>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</si>
  <si>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</si>
  <si>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</si>
  <si>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</si>
  <si>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</si>
  <si>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</si>
  <si>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</si>
  <si>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</si>
  <si>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</si>
  <si>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</si>
  <si>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</si>
  <si>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</si>
  <si>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</si>
  <si>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</si>
  <si>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</si>
  <si>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</si>
  <si>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</si>
  <si>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</si>
  <si>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</si>
  <si>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</si>
  <si>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</si>
  <si>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</si>
  <si>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</si>
  <si>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</si>
  <si>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</si>
  <si>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</si>
  <si>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</si>
  <si>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</si>
  <si>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</si>
  <si>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</si>
  <si>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</si>
  <si>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</si>
  <si>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</si>
  <si>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</si>
  <si>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</si>
  <si>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</si>
  <si>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</si>
  <si>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</si>
  <si>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</si>
  <si>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</si>
  <si>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</si>
  <si>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</si>
  <si>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</si>
  <si>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</si>
  <si>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</si>
  <si>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</si>
  <si>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</si>
  <si>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</si>
  <si>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</si>
  <si>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</si>
  <si>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</si>
  <si>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</si>
  <si>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</si>
  <si>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</si>
  <si>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</si>
  <si>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</si>
  <si>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</si>
  <si>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</si>
  <si>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</si>
  <si>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</si>
  <si>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</si>
  <si>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</si>
  <si>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</si>
  <si>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</si>
  <si>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</si>
  <si>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</si>
  <si>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</si>
  <si>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</si>
  <si>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</si>
  <si>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</si>
  <si>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</si>
  <si>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</si>
  <si>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</si>
  <si>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</si>
  <si>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</si>
  <si>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</si>
  <si>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</si>
  <si>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</si>
  <si>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</si>
  <si>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</si>
  <si>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</si>
  <si>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</si>
  <si>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</si>
  <si>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</si>
  <si>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</si>
  <si>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</si>
  <si>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</si>
  <si>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</si>
  <si>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</si>
  <si>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</si>
  <si>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</si>
  <si>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</si>
  <si>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</si>
  <si>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</si>
  <si>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</si>
  <si>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</si>
  <si>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</si>
  <si>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</si>
  <si>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</si>
  <si>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</si>
  <si>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</si>
  <si>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</si>
  <si>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</si>
  <si>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</si>
  <si>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</si>
  <si>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</si>
  <si>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</si>
  <si>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</si>
  <si>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</si>
  <si>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</si>
  <si>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</si>
  <si>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</si>
  <si>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</si>
  <si>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</si>
  <si>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</si>
  <si>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</si>
  <si>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</si>
  <si>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</si>
  <si>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</si>
  <si>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</si>
  <si>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</si>
  <si>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</si>
  <si>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</si>
  <si>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</si>
  <si>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</si>
  <si>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</si>
  <si>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</si>
  <si>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</si>
  <si>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</si>
  <si>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</si>
  <si>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</si>
  <si>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</si>
  <si>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</si>
  <si>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</si>
  <si>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</si>
  <si>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</si>
  <si>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</si>
  <si>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</si>
  <si>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</si>
  <si>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</si>
  <si>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</si>
  <si>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</si>
  <si>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</si>
  <si>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</si>
  <si>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</si>
  <si>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</si>
  <si>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</si>
  <si>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</si>
  <si>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</si>
  <si>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</si>
  <si>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</si>
  <si>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</si>
  <si>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</si>
  <si>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</si>
  <si>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</si>
  <si>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</si>
  <si>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</si>
  <si>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</si>
  <si>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</si>
  <si>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</si>
  <si>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</si>
  <si>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</si>
  <si>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</si>
  <si>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</si>
  <si>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</si>
  <si>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</si>
  <si>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</si>
  <si>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</si>
  <si>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MEDICAL</t>
  </si>
  <si>
    <t>MAIFIPP</t>
  </si>
  <si>
    <t>ROMAN CATHOLIC</t>
  </si>
  <si>
    <t>OPD BILL</t>
  </si>
  <si>
    <t>Medical Specialist III</t>
  </si>
  <si>
    <t xml:space="preserve">OTHERS </t>
  </si>
  <si>
    <t>5,354 and  ABOVE</t>
  </si>
  <si>
    <t>Social Welfare Officer 1</t>
  </si>
  <si>
    <t>PATIENT</t>
  </si>
  <si>
    <t>LABORATORY</t>
  </si>
  <si>
    <t>MANANGLE, SIPOCOT, CAMARINES SUR</t>
  </si>
  <si>
    <t>NONE</t>
  </si>
  <si>
    <t>FATHER</t>
  </si>
  <si>
    <t>FARM LABORER</t>
  </si>
  <si>
    <t>S</t>
  </si>
  <si>
    <t>VOCATIONAL</t>
  </si>
  <si>
    <t>ORTIZ, HENRY</t>
  </si>
  <si>
    <t>BROTHE</t>
  </si>
  <si>
    <t>ORTIZ, JERIC</t>
  </si>
  <si>
    <t>COLLEGE GRAD</t>
  </si>
  <si>
    <t>HOG RAISING</t>
  </si>
  <si>
    <t xml:space="preserve">ORTIZ, VINCENT REY </t>
  </si>
  <si>
    <t>SON</t>
  </si>
  <si>
    <t xml:space="preserve">HS GRAD </t>
  </si>
  <si>
    <t xml:space="preserve">SERVICE CREW </t>
  </si>
  <si>
    <t>ORTIZ, JANETH LAGUARDIA</t>
  </si>
  <si>
    <t xml:space="preserve">FEMALE </t>
  </si>
  <si>
    <t xml:space="preserve">SIPOCOT, CAM. SUR </t>
  </si>
  <si>
    <t>SUDDEN WEIGTH LOSS</t>
  </si>
  <si>
    <t xml:space="preserve">PATIENT SEEKS MEDICAL ASSISTANCE FROM THE REQUESTED SERIES OF LAB WORK-UPS TO HER DUE TO SUDDEN WEIGHT LOSS. SHE LIVES WITH HER FAMILY AND THEY ARE 4 IN THE HOUSEHOLD. HER SPOUSE USED TO WORK AS FARM LABORER AND HE IS THE BREADWINNER OF THEIR FAMILY, MEAGER INCOME DERIVE IS JUST ENOUGH TO SUFFICE FOR THEIR DAILY LIVING NEEDS AND EXPENSES. ASSESSED AND CLASSIFIED AS C3. </t>
  </si>
  <si>
    <t xml:space="preserve">JESSICA A. BARBOSA,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</si>
</sst>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zoomScaleNormal="100" zoomScaleSheetLayoutView="85" zoomScalePageLayoutView="85" workbookViewId="0">
      <selection activeCell="X10" sqref="X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1" t="s">
        <v>0</v>
      </c>
      <c r="B1" s="191"/>
      <c r="C1" s="191"/>
      <c r="D1" s="191"/>
      <c r="E1" s="191"/>
      <c r="F1" s="191"/>
      <c r="G1" s="191"/>
      <c r="H1" s="191"/>
      <c r="I1" s="191"/>
      <c r="J1" s="191"/>
      <c r="K1" s="191"/>
      <c r="L1" s="191"/>
      <c r="M1" s="191"/>
      <c r="N1" s="191"/>
      <c r="O1" s="191"/>
      <c r="P1" s="191"/>
      <c r="Q1" s="191"/>
      <c r="R1" s="191"/>
    </row>
    <row r="2" spans="1:18" ht="12" customHeight="1">
      <c r="A2" s="77"/>
      <c r="B2" s="77"/>
      <c r="C2" s="77"/>
      <c r="D2" s="77"/>
      <c r="E2" s="77"/>
      <c r="F2" s="77"/>
      <c r="G2" s="77"/>
      <c r="H2" s="77"/>
      <c r="I2" s="77"/>
      <c r="J2" s="77"/>
      <c r="K2" s="77"/>
      <c r="L2" s="77"/>
      <c r="M2" s="77"/>
      <c r="N2" s="77"/>
      <c r="O2" s="77"/>
      <c r="P2" s="77"/>
      <c r="Q2" s="77"/>
      <c r="R2" s="78" t="s">
        <v>261</v>
      </c>
    </row>
    <row r="3" spans="1:18" ht="12" customHeight="1">
      <c r="A3" s="192" t="s">
        <v>260</v>
      </c>
      <c r="B3" s="192"/>
      <c r="C3" s="192"/>
      <c r="D3" s="194"/>
      <c r="E3" s="194"/>
      <c r="F3" s="194"/>
      <c r="G3" s="194"/>
      <c r="H3" s="194"/>
      <c r="I3" s="194"/>
      <c r="J3" s="194"/>
      <c r="K3" s="79"/>
      <c r="L3" s="79"/>
      <c r="M3" s="8"/>
      <c r="N3" s="8"/>
      <c r="O3" s="8"/>
      <c r="P3" s="9" t="s">
        <v>262</v>
      </c>
      <c r="Q3" s="195">
        <v>74302</v>
      </c>
      <c r="R3" s="195"/>
    </row>
    <row r="4" spans="1:18" ht="3" customHeight="1" thickBot="1">
      <c r="A4" s="8"/>
      <c r="B4" s="8"/>
      <c r="C4" s="8"/>
      <c r="D4" s="8"/>
      <c r="E4" s="8"/>
      <c r="F4" s="9"/>
      <c r="G4" s="9"/>
      <c r="H4" s="10"/>
      <c r="I4" s="10"/>
      <c r="J4" s="10"/>
      <c r="K4" s="10"/>
      <c r="L4" s="10"/>
      <c r="M4" s="8"/>
      <c r="N4" s="8"/>
      <c r="O4" s="8"/>
      <c r="P4" s="9"/>
      <c r="Q4" s="9"/>
      <c r="R4" s="8"/>
    </row>
    <row r="5" spans="1:18" ht="15" customHeight="1">
      <c r="A5" s="210" t="s">
        <v>263</v>
      </c>
      <c r="B5" s="211"/>
      <c r="C5" s="211"/>
      <c r="D5" s="211"/>
      <c r="E5" s="211"/>
      <c r="F5" s="196">
        <v>45383</v>
      </c>
      <c r="G5" s="196"/>
      <c r="H5" s="196"/>
      <c r="I5" s="196"/>
      <c r="J5" s="196"/>
      <c r="K5" s="196"/>
      <c r="L5" s="193" t="s">
        <v>266</v>
      </c>
      <c r="M5" s="193"/>
      <c r="N5" s="193"/>
      <c r="O5" s="193"/>
      <c r="P5" s="193"/>
      <c r="Q5" s="193"/>
      <c r="R5" s="28">
        <v>0.36736111111111103</v>
      </c>
    </row>
    <row r="6" spans="1:18" ht="15" customHeight="1">
      <c r="A6" s="197" t="s">
        <v>264</v>
      </c>
      <c r="B6" s="198"/>
      <c r="C6" s="198"/>
      <c r="D6" s="198"/>
      <c r="E6" s="198"/>
      <c r="F6" s="198"/>
      <c r="G6" s="287" t="s">
        <v>344</v>
      </c>
      <c r="H6" s="287"/>
      <c r="I6" s="287"/>
      <c r="J6" s="287"/>
      <c r="K6" s="287"/>
      <c r="L6" s="287"/>
      <c r="M6" s="209" t="s">
        <v>267</v>
      </c>
      <c r="N6" s="209"/>
      <c r="O6" s="209"/>
      <c r="P6" s="209"/>
      <c r="Q6" s="207" t="s">
        <v>327</v>
      </c>
      <c r="R6" s="208"/>
    </row>
    <row r="7" spans="1:18" ht="15" customHeight="1">
      <c r="A7" s="197" t="s">
        <v>265</v>
      </c>
      <c r="B7" s="198"/>
      <c r="C7" s="198"/>
      <c r="D7" s="204" t="s">
        <v>329</v>
      </c>
      <c r="E7" s="204"/>
      <c r="F7" s="204"/>
      <c r="G7" s="204"/>
      <c r="H7" s="204"/>
      <c r="I7" s="204"/>
      <c r="J7" s="204"/>
      <c r="K7" s="204"/>
      <c r="L7" s="204"/>
      <c r="M7" s="212" t="s">
        <v>268</v>
      </c>
      <c r="N7" s="212"/>
      <c r="O7" s="212"/>
      <c r="P7" s="212"/>
      <c r="Q7" s="213">
        <v>9925995909</v>
      </c>
      <c r="R7" s="214"/>
    </row>
    <row r="8" spans="1:18" ht="6" customHeight="1" thickBot="1">
      <c r="A8" s="298"/>
      <c r="B8" s="299"/>
      <c r="C8" s="299"/>
      <c r="D8" s="299"/>
      <c r="E8" s="299"/>
      <c r="F8" s="299"/>
      <c r="G8" s="299"/>
      <c r="H8" s="299"/>
      <c r="I8" s="299"/>
      <c r="J8" s="299"/>
      <c r="K8" s="299"/>
      <c r="L8" s="299"/>
      <c r="M8" s="81"/>
      <c r="N8" s="299"/>
      <c r="O8" s="299"/>
      <c r="P8" s="299"/>
      <c r="Q8" s="299"/>
      <c r="R8" s="300"/>
    </row>
    <row r="9" spans="1:18" ht="12" customHeight="1" thickBot="1">
      <c r="A9" s="183" t="s">
        <v>269</v>
      </c>
      <c r="B9" s="184"/>
      <c r="C9" s="184"/>
      <c r="D9" s="184"/>
      <c r="E9" s="184"/>
      <c r="F9" s="184"/>
      <c r="G9" s="184"/>
      <c r="H9" s="184"/>
      <c r="I9" s="184"/>
      <c r="J9" s="184"/>
      <c r="K9" s="184"/>
      <c r="L9" s="184"/>
      <c r="M9" s="184"/>
      <c r="N9" s="184"/>
      <c r="O9" s="184"/>
      <c r="P9" s="184"/>
      <c r="Q9" s="184"/>
      <c r="R9" s="185"/>
    </row>
    <row r="10" spans="1:18" ht="21" customHeight="1">
      <c r="A10" s="215" t="s">
        <v>4</v>
      </c>
      <c r="B10" s="216"/>
      <c r="C10" s="216"/>
      <c r="D10" s="301" t="str">
        <f>G6</f>
        <v>ORTIZ, JANETH LAGUARDIA</v>
      </c>
      <c r="E10" s="301"/>
      <c r="F10" s="301"/>
      <c r="G10" s="301"/>
      <c r="H10" s="301"/>
      <c r="I10" s="301"/>
      <c r="J10" s="301"/>
      <c r="K10" s="301"/>
      <c r="L10" s="301"/>
      <c r="M10" s="301"/>
      <c r="N10" s="301"/>
      <c r="O10" s="301"/>
      <c r="P10" s="301"/>
      <c r="Q10" s="89"/>
      <c r="R10" s="27" t="s">
        <v>345</v>
      </c>
    </row>
    <row r="11" spans="1:18" s="87" customFormat="1" ht="11.25" customHeight="1">
      <c r="A11" s="233" t="s">
        <v>270</v>
      </c>
      <c r="B11" s="286"/>
      <c r="C11" s="286"/>
      <c r="D11" s="234" t="s">
        <v>271</v>
      </c>
      <c r="E11" s="234"/>
      <c r="F11" s="234"/>
      <c r="G11" s="234"/>
      <c r="H11" s="234"/>
      <c r="I11" s="234"/>
      <c r="J11" s="234"/>
      <c r="K11" s="234"/>
      <c r="L11" s="234"/>
      <c r="M11" s="234"/>
      <c r="N11" s="234"/>
      <c r="O11" s="234"/>
      <c r="P11" s="234"/>
      <c r="Q11" s="102"/>
      <c r="R11" s="90" t="s">
        <v>295</v>
      </c>
    </row>
    <row r="12" spans="1:18" ht="18.75" customHeight="1">
      <c r="A12" s="200">
        <v>25856</v>
      </c>
      <c r="B12" s="201"/>
      <c r="C12" s="201"/>
      <c r="D12" s="201"/>
      <c r="E12" s="103"/>
      <c r="F12" s="80"/>
      <c r="G12" s="206">
        <f ca="1">IF(DATEDIF(A12,NOW(),"y")&gt;120,"",DATEDIF(A12,NOW(),"y"))</f>
        <v>53</v>
      </c>
      <c r="H12" s="206"/>
      <c r="I12" s="206"/>
      <c r="J12" s="206"/>
      <c r="K12" s="80"/>
      <c r="L12" s="80"/>
      <c r="M12" s="225" t="s">
        <v>346</v>
      </c>
      <c r="N12" s="225"/>
      <c r="O12" s="225"/>
      <c r="P12" s="225"/>
      <c r="Q12" s="225"/>
      <c r="R12" s="226"/>
    </row>
    <row r="13" spans="1:18" ht="12" customHeight="1">
      <c r="A13" s="227" t="s">
        <v>272</v>
      </c>
      <c r="B13" s="228"/>
      <c r="C13" s="228"/>
      <c r="D13" s="228"/>
      <c r="E13" s="102"/>
      <c r="F13" s="104"/>
      <c r="G13" s="229" t="s">
        <v>273</v>
      </c>
      <c r="H13" s="229"/>
      <c r="I13" s="229"/>
      <c r="J13" s="229"/>
      <c r="K13" s="102"/>
      <c r="L13" s="104"/>
      <c r="M13" s="228" t="s">
        <v>7</v>
      </c>
      <c r="N13" s="228"/>
      <c r="O13" s="228"/>
      <c r="P13" s="228"/>
      <c r="Q13" s="228"/>
      <c r="R13" s="230"/>
    </row>
    <row r="14" spans="1:18" ht="18" customHeight="1">
      <c r="A14" s="217" t="s">
        <v>8</v>
      </c>
      <c r="B14" s="218"/>
      <c r="C14" s="218"/>
      <c r="D14" s="218"/>
      <c r="E14" s="225" t="str">
        <f>D7</f>
        <v>MANANGLE, SIPOCOT, CAMARINES SUR</v>
      </c>
      <c r="F14" s="225"/>
      <c r="G14" s="225"/>
      <c r="H14" s="225"/>
      <c r="I14" s="225"/>
      <c r="J14" s="225"/>
      <c r="K14" s="225"/>
      <c r="L14" s="225"/>
      <c r="M14" s="225"/>
      <c r="N14" s="225"/>
      <c r="O14" s="225"/>
      <c r="P14" s="225"/>
      <c r="Q14" s="225"/>
      <c r="R14" s="226"/>
    </row>
    <row r="15" spans="1:18" s="88" customFormat="1" ht="9.75" customHeight="1">
      <c r="A15" s="202" t="s">
        <v>274</v>
      </c>
      <c r="B15" s="203"/>
      <c r="C15" s="203"/>
      <c r="D15" s="203"/>
      <c r="E15" s="304" t="s">
        <v>9</v>
      </c>
      <c r="F15" s="304"/>
      <c r="G15" s="304"/>
      <c r="H15" s="304"/>
      <c r="I15" s="304"/>
      <c r="J15" s="304"/>
      <c r="K15" s="304"/>
      <c r="L15" s="304"/>
      <c r="M15" s="304"/>
      <c r="N15" s="304"/>
      <c r="O15" s="304"/>
      <c r="P15" s="304"/>
      <c r="Q15" s="304"/>
      <c r="R15" s="305"/>
    </row>
    <row r="16" spans="1:18" ht="15.75" customHeight="1">
      <c r="A16" s="217" t="s">
        <v>10</v>
      </c>
      <c r="B16" s="218"/>
      <c r="C16" s="218"/>
      <c r="D16" s="218"/>
      <c r="E16" s="306" t="str">
        <f>E14</f>
        <v>MANANGLE, SIPOCOT, CAMARINES SUR</v>
      </c>
      <c r="F16" s="306"/>
      <c r="G16" s="306"/>
      <c r="H16" s="306"/>
      <c r="I16" s="306"/>
      <c r="J16" s="306"/>
      <c r="K16" s="306"/>
      <c r="L16" s="306"/>
      <c r="M16" s="306"/>
      <c r="N16" s="306"/>
      <c r="O16" s="306"/>
      <c r="P16" s="306"/>
      <c r="Q16" s="306"/>
      <c r="R16" s="307"/>
    </row>
    <row r="17" spans="1:28" s="88" customFormat="1" ht="13.5" customHeight="1">
      <c r="A17" s="202" t="s">
        <v>275</v>
      </c>
      <c r="B17" s="203"/>
      <c r="C17" s="203"/>
      <c r="D17" s="203"/>
      <c r="E17" s="304" t="s">
        <v>9</v>
      </c>
      <c r="F17" s="304"/>
      <c r="G17" s="304"/>
      <c r="H17" s="304"/>
      <c r="I17" s="304"/>
      <c r="J17" s="304"/>
      <c r="K17" s="304"/>
      <c r="L17" s="304"/>
      <c r="M17" s="304"/>
      <c r="N17" s="304"/>
      <c r="O17" s="304"/>
      <c r="P17" s="304"/>
      <c r="Q17" s="304"/>
      <c r="R17" s="305"/>
    </row>
    <row r="18" spans="1:28">
      <c r="A18" s="302" t="s">
        <v>11</v>
      </c>
      <c r="B18" s="212"/>
      <c r="C18" s="212"/>
      <c r="D18" s="80"/>
      <c r="E18" s="80" t="s">
        <v>160</v>
      </c>
      <c r="F18" s="80"/>
      <c r="G18" s="80" t="s">
        <v>161</v>
      </c>
      <c r="H18" s="80"/>
      <c r="I18" s="80"/>
      <c r="J18" s="232" t="s">
        <v>276</v>
      </c>
      <c r="K18" s="232"/>
      <c r="L18" s="80"/>
      <c r="M18" s="80"/>
      <c r="N18" s="80"/>
      <c r="O18" s="80"/>
      <c r="P18" s="80" t="s">
        <v>162</v>
      </c>
      <c r="Q18" s="204"/>
      <c r="R18" s="205"/>
    </row>
    <row r="19" spans="1:28" ht="13.5" customHeight="1">
      <c r="A19" s="302" t="s">
        <v>277</v>
      </c>
      <c r="B19" s="212"/>
      <c r="C19" s="212"/>
      <c r="D19" s="204" t="s">
        <v>321</v>
      </c>
      <c r="E19" s="204"/>
      <c r="F19" s="204"/>
      <c r="G19" s="204"/>
      <c r="H19" s="80"/>
      <c r="I19" s="80"/>
      <c r="J19" s="80"/>
      <c r="K19" s="232" t="s">
        <v>278</v>
      </c>
      <c r="L19" s="232"/>
      <c r="M19" s="232"/>
      <c r="N19" s="261" t="s">
        <v>304</v>
      </c>
      <c r="O19" s="261"/>
      <c r="P19" s="261"/>
      <c r="Q19" s="261"/>
      <c r="R19" s="30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7" t="s">
        <v>282</v>
      </c>
      <c r="B21" s="218"/>
      <c r="C21" s="218"/>
      <c r="D21" s="218"/>
      <c r="E21" s="218"/>
      <c r="F21" s="232"/>
      <c r="G21" s="199" t="s">
        <v>155</v>
      </c>
      <c r="H21" s="199"/>
      <c r="I21" s="80"/>
      <c r="J21" s="199" t="s">
        <v>279</v>
      </c>
      <c r="K21" s="199"/>
      <c r="L21" s="224" t="s">
        <v>280</v>
      </c>
      <c r="M21" s="224"/>
      <c r="N21" s="107"/>
      <c r="O21" s="235"/>
      <c r="P21" s="199" t="s">
        <v>281</v>
      </c>
      <c r="Q21" s="235"/>
      <c r="R21" s="236" t="s">
        <v>156</v>
      </c>
    </row>
    <row r="22" spans="1:28" ht="10.5" customHeight="1">
      <c r="A22" s="233" t="s">
        <v>283</v>
      </c>
      <c r="B22" s="234"/>
      <c r="C22" s="234"/>
      <c r="D22" s="234"/>
      <c r="E22" s="234"/>
      <c r="F22" s="232"/>
      <c r="G22" s="199"/>
      <c r="H22" s="199"/>
      <c r="I22" s="80"/>
      <c r="J22" s="199"/>
      <c r="K22" s="199"/>
      <c r="L22" s="224"/>
      <c r="M22" s="224"/>
      <c r="N22" s="108"/>
      <c r="O22" s="235"/>
      <c r="P22" s="199"/>
      <c r="Q22" s="235"/>
      <c r="R22" s="236"/>
    </row>
    <row r="23" spans="1:28" ht="1.5" customHeight="1">
      <c r="A23" s="93"/>
      <c r="B23" s="109"/>
      <c r="C23" s="109"/>
      <c r="D23" s="109"/>
      <c r="E23" s="109"/>
      <c r="F23" s="80"/>
      <c r="G23" s="199"/>
      <c r="H23" s="199"/>
      <c r="I23" s="80"/>
      <c r="J23" s="107"/>
      <c r="K23" s="107"/>
      <c r="L23" s="107"/>
      <c r="M23" s="110"/>
      <c r="N23" s="111"/>
      <c r="O23" s="110"/>
      <c r="P23" s="110"/>
      <c r="Q23" s="110"/>
      <c r="R23" s="94"/>
    </row>
    <row r="24" spans="1:28">
      <c r="A24" s="217" t="s">
        <v>284</v>
      </c>
      <c r="B24" s="232"/>
      <c r="C24" s="232"/>
      <c r="D24" s="231" t="s">
        <v>330</v>
      </c>
      <c r="E24" s="231"/>
      <c r="F24" s="231"/>
      <c r="G24" s="231"/>
      <c r="H24" s="231"/>
      <c r="I24" s="231"/>
      <c r="J24" s="231"/>
      <c r="K24" s="237" t="s">
        <v>285</v>
      </c>
      <c r="L24" s="237"/>
      <c r="M24" s="237"/>
      <c r="N24" s="237"/>
      <c r="O24" s="237"/>
      <c r="P24" s="238"/>
      <c r="Q24" s="238"/>
      <c r="R24" s="23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0" t="s">
        <v>259</v>
      </c>
      <c r="Q26" s="240"/>
      <c r="R26" s="76" t="s">
        <v>254</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3" t="s">
        <v>237</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c r="A29" s="294" t="s">
        <v>18</v>
      </c>
      <c r="B29" s="295"/>
      <c r="C29" s="295"/>
      <c r="D29" s="295"/>
      <c r="E29" s="295"/>
      <c r="F29" s="295"/>
      <c r="G29" s="295"/>
      <c r="H29" s="296"/>
      <c r="I29" s="186" t="s">
        <v>15</v>
      </c>
      <c r="J29" s="187"/>
      <c r="K29" s="288" t="s">
        <v>11</v>
      </c>
      <c r="L29" s="288" t="s">
        <v>16</v>
      </c>
      <c r="M29" s="186" t="s">
        <v>17</v>
      </c>
      <c r="N29" s="290"/>
      <c r="O29" s="187"/>
      <c r="P29" s="186" t="s">
        <v>13</v>
      </c>
      <c r="Q29" s="187"/>
      <c r="R29" s="292" t="s">
        <v>14</v>
      </c>
      <c r="S29" s="190" t="s">
        <v>239</v>
      </c>
      <c r="U29" s="125"/>
      <c r="V29" s="141" t="s">
        <v>305</v>
      </c>
      <c r="W29" s="142"/>
      <c r="X29" s="142"/>
      <c r="Y29" s="142"/>
      <c r="Z29" s="143"/>
      <c r="AA29" s="165" t="s">
        <v>307</v>
      </c>
      <c r="AB29" s="126"/>
    </row>
    <row r="30" spans="1:28" ht="17.25" customHeight="1">
      <c r="A30" s="297" t="s">
        <v>299</v>
      </c>
      <c r="B30" s="291"/>
      <c r="C30" s="291"/>
      <c r="D30" s="291"/>
      <c r="E30" s="291"/>
      <c r="F30" s="291"/>
      <c r="G30" s="291"/>
      <c r="H30" s="189"/>
      <c r="I30" s="188"/>
      <c r="J30" s="189"/>
      <c r="K30" s="289"/>
      <c r="L30" s="289"/>
      <c r="M30" s="188"/>
      <c r="N30" s="291"/>
      <c r="O30" s="189"/>
      <c r="P30" s="188"/>
      <c r="Q30" s="189"/>
      <c r="R30" s="293"/>
      <c r="S30" s="190"/>
      <c r="U30" s="125"/>
      <c r="V30" s="144"/>
      <c r="W30" s="145"/>
      <c r="X30" s="145"/>
      <c r="Y30" s="145"/>
      <c r="Z30" s="146"/>
      <c r="AA30" s="166"/>
      <c r="AB30" s="126"/>
    </row>
    <row r="31" spans="1:28" ht="18" customHeight="1">
      <c r="A31" s="249" t="s">
        <v>340</v>
      </c>
      <c r="B31" s="250"/>
      <c r="C31" s="250"/>
      <c r="D31" s="250"/>
      <c r="E31" s="250"/>
      <c r="F31" s="250"/>
      <c r="G31" s="250"/>
      <c r="H31" s="251"/>
      <c r="I31" s="219" t="s">
        <v>176</v>
      </c>
      <c r="J31" s="220"/>
      <c r="K31" s="96" t="s">
        <v>333</v>
      </c>
      <c r="L31" s="96" t="s">
        <v>341</v>
      </c>
      <c r="M31" s="219" t="s">
        <v>342</v>
      </c>
      <c r="N31" s="221"/>
      <c r="O31" s="220"/>
      <c r="P31" s="222" t="s">
        <v>343</v>
      </c>
      <c r="Q31" s="223"/>
      <c r="R31" s="138">
        <f>395*3*4</f>
        <v>4740</v>
      </c>
      <c r="S31" s="60"/>
      <c r="U31" s="125"/>
      <c r="V31" s="144"/>
      <c r="W31" s="145"/>
      <c r="X31" s="145"/>
      <c r="Y31" s="145"/>
      <c r="Z31" s="146"/>
      <c r="AA31" s="166"/>
      <c r="AB31" s="126"/>
    </row>
    <row r="32" spans="1:28" ht="15.75" customHeight="1" thickBot="1">
      <c r="A32" s="249" t="s">
        <v>335</v>
      </c>
      <c r="B32" s="250"/>
      <c r="C32" s="250"/>
      <c r="D32" s="250"/>
      <c r="E32" s="250"/>
      <c r="F32" s="250"/>
      <c r="G32" s="250"/>
      <c r="H32" s="251"/>
      <c r="I32" s="219" t="s">
        <v>176</v>
      </c>
      <c r="J32" s="220"/>
      <c r="K32" s="96" t="s">
        <v>176</v>
      </c>
      <c r="L32" s="96" t="s">
        <v>331</v>
      </c>
      <c r="M32" s="219" t="s">
        <v>334</v>
      </c>
      <c r="N32" s="221"/>
      <c r="O32" s="220"/>
      <c r="P32" s="219" t="s">
        <v>332</v>
      </c>
      <c r="Q32" s="220"/>
      <c r="R32" s="138">
        <v>6000</v>
      </c>
      <c r="S32" s="60"/>
      <c r="U32" s="125"/>
      <c r="V32" s="147"/>
      <c r="W32" s="148"/>
      <c r="X32" s="148"/>
      <c r="Y32" s="148"/>
      <c r="Z32" s="149"/>
      <c r="AA32" s="167"/>
      <c r="AB32" s="126"/>
    </row>
    <row r="33" spans="1:28" ht="15.75" customHeight="1">
      <c r="A33" s="249" t="s">
        <v>337</v>
      </c>
      <c r="B33" s="250"/>
      <c r="C33" s="250"/>
      <c r="D33" s="250"/>
      <c r="E33" s="250"/>
      <c r="F33" s="250"/>
      <c r="G33" s="250"/>
      <c r="H33" s="251"/>
      <c r="I33" s="219" t="s">
        <v>176</v>
      </c>
      <c r="J33" s="220"/>
      <c r="K33" s="96" t="s">
        <v>333</v>
      </c>
      <c r="L33" s="96" t="s">
        <v>336</v>
      </c>
      <c r="M33" s="219" t="s">
        <v>338</v>
      </c>
      <c r="N33" s="221"/>
      <c r="O33" s="220"/>
      <c r="P33" s="219" t="s">
        <v>330</v>
      </c>
      <c r="Q33" s="220"/>
      <c r="R33" s="138"/>
      <c r="S33" s="60"/>
      <c r="U33" s="125"/>
      <c r="V33" s="174" t="s">
        <v>306</v>
      </c>
      <c r="W33" s="168" t="s">
        <v>313</v>
      </c>
      <c r="X33" s="156" t="s">
        <v>308</v>
      </c>
      <c r="Y33" s="159" t="s">
        <v>309</v>
      </c>
      <c r="Z33" s="171" t="s">
        <v>310</v>
      </c>
      <c r="AA33" s="162" t="str">
        <f>IF(AND(S49&gt;=4298,S49&lt;=5353),"C1",IF(AND(S49&gt;=3344,S49&lt;=4297),"C2",IF(AND(S49&lt;=3343),"C3",IF(AND(S49&gt;=5254,S49&lt;=1000000),"B",""))))</f>
        <v>C3</v>
      </c>
      <c r="AB33" s="126"/>
    </row>
    <row r="34" spans="1:28" ht="15.75" customHeight="1">
      <c r="A34" s="249"/>
      <c r="B34" s="250"/>
      <c r="C34" s="250"/>
      <c r="D34" s="250"/>
      <c r="E34" s="250"/>
      <c r="F34" s="250"/>
      <c r="G34" s="250"/>
      <c r="H34" s="251"/>
      <c r="I34" s="219"/>
      <c r="J34" s="220"/>
      <c r="K34" s="96"/>
      <c r="L34" s="96"/>
      <c r="M34" s="219"/>
      <c r="N34" s="221"/>
      <c r="O34" s="220"/>
      <c r="P34" s="219"/>
      <c r="Q34" s="220"/>
      <c r="R34" s="97"/>
      <c r="S34" s="60"/>
      <c r="U34" s="125"/>
      <c r="V34" s="175"/>
      <c r="W34" s="169"/>
      <c r="X34" s="157"/>
      <c r="Y34" s="160"/>
      <c r="Z34" s="172"/>
      <c r="AA34" s="163"/>
      <c r="AB34" s="126"/>
    </row>
    <row r="35" spans="1:28" ht="15.75" customHeight="1" thickBot="1">
      <c r="A35" s="249"/>
      <c r="B35" s="250"/>
      <c r="C35" s="250"/>
      <c r="D35" s="250"/>
      <c r="E35" s="250"/>
      <c r="F35" s="250"/>
      <c r="G35" s="250"/>
      <c r="H35" s="251"/>
      <c r="I35" s="219"/>
      <c r="J35" s="220"/>
      <c r="K35" s="96"/>
      <c r="L35" s="96"/>
      <c r="M35" s="219"/>
      <c r="N35" s="221"/>
      <c r="O35" s="220"/>
      <c r="P35" s="219"/>
      <c r="Q35" s="220"/>
      <c r="R35" s="97"/>
      <c r="S35" s="60"/>
      <c r="U35" s="125"/>
      <c r="V35" s="176"/>
      <c r="W35" s="170"/>
      <c r="X35" s="158"/>
      <c r="Y35" s="161"/>
      <c r="Z35" s="173"/>
      <c r="AA35" s="163"/>
      <c r="AB35" s="126"/>
    </row>
    <row r="36" spans="1:28" ht="15.75" customHeight="1">
      <c r="A36" s="249"/>
      <c r="B36" s="250"/>
      <c r="C36" s="250"/>
      <c r="D36" s="250"/>
      <c r="E36" s="250"/>
      <c r="F36" s="250"/>
      <c r="G36" s="250"/>
      <c r="H36" s="251"/>
      <c r="I36" s="219"/>
      <c r="J36" s="220"/>
      <c r="K36" s="96"/>
      <c r="L36" s="96"/>
      <c r="M36" s="219"/>
      <c r="N36" s="221"/>
      <c r="O36" s="220"/>
      <c r="P36" s="219"/>
      <c r="Q36" s="220"/>
      <c r="R36" s="97"/>
      <c r="S36" s="60"/>
      <c r="U36" s="125"/>
      <c r="V36" s="177" t="s">
        <v>318</v>
      </c>
      <c r="W36" s="139" t="s">
        <v>325</v>
      </c>
      <c r="X36" s="181" t="s">
        <v>314</v>
      </c>
      <c r="Y36" s="181" t="s">
        <v>315</v>
      </c>
      <c r="Z36" s="179" t="s">
        <v>317</v>
      </c>
      <c r="AA36" s="163"/>
      <c r="AB36" s="126"/>
    </row>
    <row r="37" spans="1:28" ht="15.75" customHeight="1">
      <c r="A37" s="249"/>
      <c r="B37" s="250"/>
      <c r="C37" s="250"/>
      <c r="D37" s="250"/>
      <c r="E37" s="250"/>
      <c r="F37" s="250"/>
      <c r="G37" s="250"/>
      <c r="H37" s="251"/>
      <c r="I37" s="246"/>
      <c r="J37" s="247"/>
      <c r="K37" s="98"/>
      <c r="L37" s="99"/>
      <c r="M37" s="244"/>
      <c r="N37" s="248"/>
      <c r="O37" s="245"/>
      <c r="P37" s="244"/>
      <c r="Q37" s="245"/>
      <c r="R37" s="100"/>
      <c r="S37" s="60"/>
      <c r="U37" s="125"/>
      <c r="V37" s="177"/>
      <c r="W37" s="139"/>
      <c r="X37" s="181"/>
      <c r="Y37" s="181"/>
      <c r="Z37" s="179"/>
      <c r="AA37" s="163"/>
      <c r="AB37" s="126"/>
    </row>
    <row r="38" spans="1:28" ht="15.75" customHeight="1">
      <c r="A38" s="249"/>
      <c r="B38" s="250"/>
      <c r="C38" s="250"/>
      <c r="D38" s="250"/>
      <c r="E38" s="250"/>
      <c r="F38" s="250"/>
      <c r="G38" s="250"/>
      <c r="H38" s="251"/>
      <c r="I38" s="246"/>
      <c r="J38" s="247"/>
      <c r="K38" s="98"/>
      <c r="L38" s="99"/>
      <c r="M38" s="244"/>
      <c r="N38" s="248"/>
      <c r="O38" s="245"/>
      <c r="P38" s="244"/>
      <c r="Q38" s="245"/>
      <c r="R38" s="100"/>
      <c r="S38" s="60"/>
      <c r="U38" s="125"/>
      <c r="V38" s="178"/>
      <c r="W38" s="140"/>
      <c r="X38" s="182"/>
      <c r="Y38" s="182"/>
      <c r="Z38" s="180"/>
      <c r="AA38" s="163"/>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S39" s="60"/>
      <c r="U39" s="125"/>
      <c r="V39" s="137" t="s">
        <v>316</v>
      </c>
      <c r="W39" s="131">
        <v>0</v>
      </c>
      <c r="X39" s="132">
        <v>0.5</v>
      </c>
      <c r="Y39" s="133">
        <v>0.75</v>
      </c>
      <c r="Z39" s="134">
        <v>1</v>
      </c>
      <c r="AA39" s="164"/>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S40" s="6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1"/>
      <c r="B44" s="242"/>
      <c r="C44" s="242"/>
      <c r="D44" s="242"/>
      <c r="E44" s="242"/>
      <c r="F44" s="242"/>
      <c r="G44" s="242"/>
      <c r="H44" s="86"/>
      <c r="I44" s="243"/>
      <c r="J44" s="243"/>
      <c r="K44" s="243"/>
      <c r="L44" s="243"/>
      <c r="M44" s="84"/>
      <c r="N44" s="84"/>
      <c r="O44" s="84"/>
      <c r="P44" s="114" t="s">
        <v>20</v>
      </c>
      <c r="Q44" s="114"/>
      <c r="R44" s="14"/>
    </row>
    <row r="45" spans="1:28" ht="14.25" customHeight="1">
      <c r="A45" s="241" t="s">
        <v>339</v>
      </c>
      <c r="B45" s="242"/>
      <c r="C45" s="242"/>
      <c r="D45" s="242"/>
      <c r="E45" s="242"/>
      <c r="F45" s="242"/>
      <c r="G45" s="242"/>
      <c r="H45" s="86"/>
      <c r="I45" s="243"/>
      <c r="J45" s="243"/>
      <c r="K45" s="243"/>
      <c r="L45" s="243"/>
      <c r="M45" s="84"/>
      <c r="N45" s="84"/>
      <c r="O45" s="84"/>
      <c r="P45" s="252">
        <f>(I44/2)+SUM(I45:L46)+SUM(R31:R42)+P24</f>
        <v>10740</v>
      </c>
      <c r="Q45" s="252"/>
      <c r="R45" s="253"/>
    </row>
    <row r="46" spans="1:28">
      <c r="A46" s="241"/>
      <c r="B46" s="242"/>
      <c r="C46" s="242"/>
      <c r="D46" s="242"/>
      <c r="E46" s="242"/>
      <c r="F46" s="242"/>
      <c r="G46" s="242"/>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3" t="s">
        <v>297</v>
      </c>
      <c r="B48" s="184"/>
      <c r="C48" s="184"/>
      <c r="D48" s="184"/>
      <c r="E48" s="184"/>
      <c r="F48" s="184"/>
      <c r="G48" s="184"/>
      <c r="H48" s="184"/>
      <c r="I48" s="184"/>
      <c r="J48" s="184"/>
      <c r="K48" s="184"/>
      <c r="L48" s="184"/>
      <c r="M48" s="184"/>
      <c r="N48" s="184"/>
      <c r="O48" s="184"/>
      <c r="P48" s="184"/>
      <c r="Q48" s="184"/>
      <c r="R48" s="185"/>
      <c r="S48" s="43">
        <f>SUM(Q50:R59)+SUM(K50:K53)+SUM(I56:L59)+SUM(D50:E54)+SUM(D56:E59)</f>
        <v>15600</v>
      </c>
      <c r="T48" t="s">
        <v>215</v>
      </c>
    </row>
    <row r="49" spans="1:21" s="23" customFormat="1">
      <c r="A49" s="322" t="s">
        <v>21</v>
      </c>
      <c r="B49" s="254"/>
      <c r="C49" s="254"/>
      <c r="D49" s="254" t="s">
        <v>22</v>
      </c>
      <c r="E49" s="254"/>
      <c r="F49" s="82"/>
      <c r="G49" s="308" t="s">
        <v>286</v>
      </c>
      <c r="H49" s="308"/>
      <c r="I49" s="308"/>
      <c r="J49" s="308"/>
      <c r="K49" s="116" t="s">
        <v>22</v>
      </c>
      <c r="M49" s="254" t="s">
        <v>24</v>
      </c>
      <c r="N49" s="254"/>
      <c r="O49" s="254"/>
      <c r="P49" s="254"/>
      <c r="Q49" s="254"/>
      <c r="R49" s="26" t="s">
        <v>22</v>
      </c>
      <c r="S49" s="44">
        <f>P45/S51</f>
        <v>2685</v>
      </c>
      <c r="T49" s="23" t="s">
        <v>216</v>
      </c>
    </row>
    <row r="50" spans="1:21" s="23" customFormat="1" ht="14.1" customHeight="1">
      <c r="A50" s="24"/>
      <c r="B50" s="192" t="s">
        <v>129</v>
      </c>
      <c r="C50" s="192"/>
      <c r="D50" s="255"/>
      <c r="E50" s="255"/>
      <c r="F50" s="25"/>
      <c r="G50" s="80"/>
      <c r="H50" s="192" t="s">
        <v>149</v>
      </c>
      <c r="I50" s="192"/>
      <c r="J50" s="192"/>
      <c r="K50" s="29">
        <v>600</v>
      </c>
      <c r="M50" s="25"/>
      <c r="N50" s="259" t="s">
        <v>132</v>
      </c>
      <c r="O50" s="259"/>
      <c r="P50" s="259"/>
      <c r="Q50" s="313"/>
      <c r="R50" s="314"/>
    </row>
    <row r="51" spans="1:21" s="23" customFormat="1" ht="14.1" customHeight="1">
      <c r="A51" s="24"/>
      <c r="B51" s="192" t="s">
        <v>133</v>
      </c>
      <c r="C51" s="192"/>
      <c r="D51" s="255"/>
      <c r="E51" s="255"/>
      <c r="F51" s="25"/>
      <c r="G51" s="80"/>
      <c r="H51" s="8" t="s">
        <v>150</v>
      </c>
      <c r="I51" s="8"/>
      <c r="K51" s="29"/>
      <c r="M51" s="25"/>
      <c r="N51" s="259" t="s">
        <v>136</v>
      </c>
      <c r="O51" s="259"/>
      <c r="P51" s="259"/>
      <c r="Q51" s="313"/>
      <c r="R51" s="314"/>
      <c r="S51" s="23">
        <f>COUNTA(A31:H42,D10)</f>
        <v>4</v>
      </c>
      <c r="U51" s="23" t="s">
        <v>311</v>
      </c>
    </row>
    <row r="52" spans="1:21" s="23" customFormat="1" ht="14.1" customHeight="1">
      <c r="A52" s="24"/>
      <c r="B52" s="192" t="s">
        <v>137</v>
      </c>
      <c r="C52" s="192"/>
      <c r="D52" s="255"/>
      <c r="E52" s="255"/>
      <c r="F52" s="25"/>
      <c r="G52" s="80"/>
      <c r="H52" s="8" t="s">
        <v>172</v>
      </c>
      <c r="I52" s="8"/>
      <c r="K52" s="29"/>
      <c r="M52" s="25"/>
      <c r="N52" s="259" t="s">
        <v>140</v>
      </c>
      <c r="O52" s="259"/>
      <c r="P52" s="259"/>
      <c r="Q52" s="313">
        <v>15000</v>
      </c>
      <c r="R52" s="314"/>
    </row>
    <row r="53" spans="1:21" s="23" customFormat="1" ht="14.1" customHeight="1">
      <c r="A53" s="24"/>
      <c r="B53" s="192" t="s">
        <v>163</v>
      </c>
      <c r="C53" s="192"/>
      <c r="D53" s="255"/>
      <c r="E53" s="255"/>
      <c r="F53" s="8"/>
      <c r="G53" s="8"/>
      <c r="H53" s="8" t="s">
        <v>163</v>
      </c>
      <c r="I53" s="8"/>
      <c r="K53" s="42"/>
      <c r="M53" s="25"/>
      <c r="N53" s="259" t="s">
        <v>164</v>
      </c>
      <c r="O53" s="259"/>
      <c r="P53" s="259"/>
      <c r="Q53" s="313"/>
      <c r="R53" s="314"/>
    </row>
    <row r="54" spans="1:21" s="23" customFormat="1" ht="14.1" customHeight="1">
      <c r="A54" s="12"/>
      <c r="B54" s="8"/>
      <c r="C54" s="8"/>
      <c r="D54" s="8"/>
      <c r="E54" s="8"/>
      <c r="F54" s="8"/>
      <c r="G54" s="8"/>
      <c r="H54" s="8"/>
      <c r="I54" s="25"/>
      <c r="J54" s="257"/>
      <c r="K54" s="257"/>
      <c r="L54" s="25"/>
      <c r="M54" s="25"/>
      <c r="N54" s="259" t="s">
        <v>142</v>
      </c>
      <c r="O54" s="259"/>
      <c r="P54" s="259"/>
      <c r="Q54" s="313"/>
      <c r="R54" s="314"/>
    </row>
    <row r="55" spans="1:21" s="23" customFormat="1" ht="14.1" customHeight="1">
      <c r="A55" s="258" t="s">
        <v>25</v>
      </c>
      <c r="B55" s="256"/>
      <c r="C55" s="116"/>
      <c r="D55" s="256" t="s">
        <v>22</v>
      </c>
      <c r="E55" s="256"/>
      <c r="F55" s="117" t="s">
        <v>26</v>
      </c>
      <c r="G55" s="117"/>
      <c r="I55" s="256" t="s">
        <v>22</v>
      </c>
      <c r="J55" s="256"/>
      <c r="K55" s="256"/>
      <c r="L55" s="256"/>
      <c r="M55" s="25"/>
      <c r="N55" s="192" t="s">
        <v>143</v>
      </c>
      <c r="O55" s="192"/>
      <c r="P55" s="192"/>
      <c r="Q55" s="313"/>
      <c r="R55" s="314"/>
    </row>
    <row r="56" spans="1:21" s="23" customFormat="1" ht="14.1" customHeight="1">
      <c r="A56" s="24"/>
      <c r="B56" s="192" t="s">
        <v>129</v>
      </c>
      <c r="C56" s="192"/>
      <c r="D56" s="255"/>
      <c r="E56" s="255"/>
      <c r="F56" s="25"/>
      <c r="G56" s="192" t="s">
        <v>144</v>
      </c>
      <c r="H56" s="192"/>
      <c r="I56" s="321"/>
      <c r="J56" s="321"/>
      <c r="K56" s="321"/>
      <c r="L56" s="321"/>
      <c r="M56" s="25"/>
      <c r="N56" s="192" t="s">
        <v>165</v>
      </c>
      <c r="O56" s="192"/>
      <c r="P56" s="192"/>
      <c r="Q56" s="313"/>
      <c r="R56" s="314"/>
    </row>
    <row r="57" spans="1:21" s="23" customFormat="1" ht="14.1" customHeight="1">
      <c r="A57" s="24"/>
      <c r="B57" s="192" t="s">
        <v>137</v>
      </c>
      <c r="C57" s="192"/>
      <c r="D57" s="255"/>
      <c r="E57" s="255"/>
      <c r="F57" s="25"/>
      <c r="G57" s="192" t="s">
        <v>145</v>
      </c>
      <c r="H57" s="192"/>
      <c r="I57" s="321"/>
      <c r="J57" s="321"/>
      <c r="K57" s="321"/>
      <c r="L57" s="321"/>
      <c r="M57" s="25"/>
      <c r="N57" s="192" t="s">
        <v>287</v>
      </c>
      <c r="O57" s="192"/>
      <c r="P57" s="192"/>
      <c r="Q57" s="313"/>
      <c r="R57" s="314"/>
    </row>
    <row r="58" spans="1:21" s="23" customFormat="1" ht="14.1" customHeight="1">
      <c r="A58" s="24"/>
      <c r="B58" s="192" t="s">
        <v>147</v>
      </c>
      <c r="C58" s="192"/>
      <c r="D58" s="255"/>
      <c r="E58" s="255"/>
      <c r="F58" s="25"/>
      <c r="G58" s="192" t="s">
        <v>146</v>
      </c>
      <c r="H58" s="192"/>
      <c r="I58" s="321"/>
      <c r="J58" s="321"/>
      <c r="K58" s="321"/>
      <c r="L58" s="321"/>
      <c r="M58" s="25"/>
      <c r="N58" s="192" t="s">
        <v>324</v>
      </c>
      <c r="O58" s="192"/>
      <c r="P58" s="192"/>
      <c r="Q58" s="313"/>
      <c r="R58" s="314"/>
    </row>
    <row r="59" spans="1:21" s="23" customFormat="1" ht="14.1" customHeight="1">
      <c r="A59" s="24"/>
      <c r="B59" s="263" t="s">
        <v>148</v>
      </c>
      <c r="C59" s="263"/>
      <c r="D59" s="255"/>
      <c r="E59" s="255"/>
      <c r="F59" s="25"/>
      <c r="G59" s="192" t="s">
        <v>166</v>
      </c>
      <c r="H59" s="192"/>
      <c r="I59" s="321"/>
      <c r="J59" s="321"/>
      <c r="K59" s="321"/>
      <c r="L59" s="321"/>
      <c r="M59" s="8"/>
      <c r="N59" s="8"/>
      <c r="O59" s="8"/>
      <c r="P59" s="8"/>
      <c r="Q59" s="313"/>
      <c r="R59" s="31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7" t="s">
        <v>288</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5" t="s">
        <v>167</v>
      </c>
      <c r="C63" s="315"/>
      <c r="D63" s="315"/>
      <c r="E63" s="315"/>
      <c r="F63" s="320" t="s">
        <v>347</v>
      </c>
      <c r="G63" s="320"/>
      <c r="H63" s="320"/>
      <c r="I63" s="320"/>
      <c r="J63" s="25"/>
      <c r="K63" s="316" t="s">
        <v>168</v>
      </c>
      <c r="L63" s="316"/>
      <c r="M63" s="316"/>
      <c r="N63" s="261"/>
      <c r="O63" s="261"/>
      <c r="P63" s="261"/>
      <c r="Q63" s="101"/>
      <c r="R63" s="121"/>
    </row>
    <row r="64" spans="1:21" s="23" customFormat="1" ht="12.75" customHeight="1">
      <c r="A64" s="24"/>
      <c r="B64" s="263" t="s">
        <v>169</v>
      </c>
      <c r="C64" s="263"/>
      <c r="D64" s="263"/>
      <c r="E64" s="263"/>
      <c r="F64" s="261"/>
      <c r="G64" s="261"/>
      <c r="H64" s="261"/>
      <c r="I64" s="261"/>
      <c r="J64" s="25"/>
      <c r="K64" s="263" t="s">
        <v>170</v>
      </c>
      <c r="L64" s="263"/>
      <c r="M64" s="263"/>
      <c r="N64" s="262"/>
      <c r="O64" s="262"/>
      <c r="P64" s="262"/>
      <c r="Q64" s="101"/>
      <c r="R64" s="121"/>
    </row>
    <row r="65" spans="1:19" s="23" customFormat="1" ht="12.75" customHeight="1">
      <c r="A65" s="24"/>
      <c r="B65" s="263" t="s">
        <v>171</v>
      </c>
      <c r="C65" s="263"/>
      <c r="D65" s="263"/>
      <c r="E65" s="263"/>
      <c r="F65" s="262"/>
      <c r="G65" s="262"/>
      <c r="H65" s="262"/>
      <c r="I65" s="262"/>
      <c r="J65" s="25"/>
      <c r="K65" s="263" t="s">
        <v>159</v>
      </c>
      <c r="L65" s="263"/>
      <c r="M65" s="263"/>
      <c r="N65" s="262" t="s">
        <v>322</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300</v>
      </c>
      <c r="B68" s="84"/>
      <c r="C68" s="242" t="str">
        <f>G6</f>
        <v>ORTIZ, JANETH LAGUARDIA</v>
      </c>
      <c r="D68" s="242"/>
      <c r="E68" s="242"/>
      <c r="F68" s="242"/>
      <c r="G68" s="242"/>
      <c r="H68" s="283" t="s">
        <v>301</v>
      </c>
      <c r="I68" s="283"/>
      <c r="J68" s="283"/>
      <c r="K68" s="283"/>
      <c r="L68" s="283"/>
      <c r="M68" s="283"/>
      <c r="N68" s="283"/>
      <c r="O68" s="283"/>
      <c r="P68" s="283"/>
      <c r="Q68" s="122"/>
      <c r="R68" s="18"/>
    </row>
    <row r="69" spans="1:19" ht="32.25" customHeight="1">
      <c r="A69" s="284" t="s">
        <v>302</v>
      </c>
      <c r="B69" s="285"/>
      <c r="C69" s="285"/>
      <c r="D69" s="285"/>
      <c r="E69" s="285"/>
      <c r="F69" s="285"/>
      <c r="G69" s="285"/>
      <c r="H69" s="285"/>
      <c r="I69" s="285"/>
      <c r="J69" s="285"/>
      <c r="K69" s="285"/>
      <c r="L69" s="285"/>
      <c r="M69" s="285"/>
      <c r="N69" s="285"/>
      <c r="O69" s="285"/>
      <c r="P69" s="285"/>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290</v>
      </c>
      <c r="B71" s="283"/>
      <c r="C71" s="283"/>
      <c r="D71" s="283"/>
      <c r="E71" s="283"/>
      <c r="F71" s="283"/>
      <c r="G71" s="283"/>
      <c r="H71" s="283"/>
      <c r="I71" s="283"/>
      <c r="J71" s="283"/>
      <c r="K71" s="283"/>
      <c r="L71" s="283"/>
      <c r="M71" s="283"/>
      <c r="N71" s="283"/>
      <c r="O71" s="283"/>
      <c r="P71" s="283"/>
      <c r="Q71" s="122"/>
      <c r="R71" s="18"/>
    </row>
    <row r="72" spans="1:19" ht="12" customHeight="1" thickBot="1">
      <c r="A72" s="13"/>
      <c r="B72" s="84"/>
      <c r="C72" s="84"/>
      <c r="D72" s="84"/>
      <c r="E72" s="84"/>
      <c r="F72" s="84"/>
      <c r="G72" s="84"/>
      <c r="H72" s="84"/>
      <c r="I72" s="84"/>
      <c r="J72" s="84"/>
      <c r="K72" s="84"/>
      <c r="L72" s="114"/>
      <c r="M72" s="84"/>
      <c r="N72" s="84"/>
      <c r="O72" s="84"/>
      <c r="P72" s="84"/>
      <c r="Q72" s="309" t="s">
        <v>296</v>
      </c>
      <c r="R72" s="310"/>
    </row>
    <row r="73" spans="1:19" ht="12" customHeight="1" thickBot="1">
      <c r="A73" s="183" t="s">
        <v>289</v>
      </c>
      <c r="B73" s="184"/>
      <c r="C73" s="184"/>
      <c r="D73" s="184"/>
      <c r="E73" s="184"/>
      <c r="F73" s="184"/>
      <c r="G73" s="184"/>
      <c r="H73" s="184"/>
      <c r="I73" s="184"/>
      <c r="J73" s="184"/>
      <c r="K73" s="184"/>
      <c r="L73" s="184"/>
      <c r="M73" s="184"/>
      <c r="N73" s="184"/>
      <c r="O73" s="184"/>
      <c r="P73" s="184"/>
      <c r="Q73" s="184"/>
      <c r="R73" s="185"/>
    </row>
    <row r="74" spans="1:19" ht="15" customHeight="1">
      <c r="A74" s="272" t="s">
        <v>348</v>
      </c>
      <c r="B74" s="273"/>
      <c r="C74" s="273"/>
      <c r="D74" s="273"/>
      <c r="E74" s="273"/>
      <c r="F74" s="273"/>
      <c r="G74" s="273"/>
      <c r="H74" s="273"/>
      <c r="I74" s="273"/>
      <c r="J74" s="273"/>
      <c r="K74" s="273"/>
      <c r="L74" s="273"/>
      <c r="M74" s="273"/>
      <c r="N74" s="273"/>
      <c r="O74" s="273"/>
      <c r="P74" s="273"/>
      <c r="Q74" s="273"/>
      <c r="R74" s="274"/>
      <c r="S74" s="150" t="str">
        <f>AA33</f>
        <v>C3</v>
      </c>
    </row>
    <row r="75" spans="1:19" ht="15" customHeight="1">
      <c r="A75" s="275"/>
      <c r="B75" s="276"/>
      <c r="C75" s="276"/>
      <c r="D75" s="276"/>
      <c r="E75" s="276"/>
      <c r="F75" s="276"/>
      <c r="G75" s="276"/>
      <c r="H75" s="276"/>
      <c r="I75" s="276"/>
      <c r="J75" s="276"/>
      <c r="K75" s="276"/>
      <c r="L75" s="276"/>
      <c r="M75" s="276"/>
      <c r="N75" s="276"/>
      <c r="O75" s="276"/>
      <c r="P75" s="276"/>
      <c r="Q75" s="276"/>
      <c r="R75" s="277"/>
      <c r="S75" s="151"/>
    </row>
    <row r="76" spans="1:19">
      <c r="A76" s="275"/>
      <c r="B76" s="276"/>
      <c r="C76" s="276"/>
      <c r="D76" s="276"/>
      <c r="E76" s="276"/>
      <c r="F76" s="276"/>
      <c r="G76" s="276"/>
      <c r="H76" s="276"/>
      <c r="I76" s="276"/>
      <c r="J76" s="276"/>
      <c r="K76" s="276"/>
      <c r="L76" s="276"/>
      <c r="M76" s="276"/>
      <c r="N76" s="276"/>
      <c r="O76" s="276"/>
      <c r="P76" s="276"/>
      <c r="Q76" s="276"/>
      <c r="R76" s="277"/>
      <c r="S76" s="151"/>
    </row>
    <row r="77" spans="1:19" ht="48" customHeight="1" thickBot="1">
      <c r="A77" s="275"/>
      <c r="B77" s="276"/>
      <c r="C77" s="276"/>
      <c r="D77" s="276"/>
      <c r="E77" s="276"/>
      <c r="F77" s="276"/>
      <c r="G77" s="276"/>
      <c r="H77" s="276"/>
      <c r="I77" s="276"/>
      <c r="J77" s="276"/>
      <c r="K77" s="276"/>
      <c r="L77" s="276"/>
      <c r="M77" s="276"/>
      <c r="N77" s="276"/>
      <c r="O77" s="276"/>
      <c r="P77" s="276"/>
      <c r="Q77" s="276"/>
      <c r="R77" s="277"/>
      <c r="S77" s="152"/>
    </row>
    <row r="78" spans="1:19" ht="12" customHeight="1" thickBot="1">
      <c r="A78" s="183" t="s">
        <v>291</v>
      </c>
      <c r="B78" s="184"/>
      <c r="C78" s="184"/>
      <c r="D78" s="184"/>
      <c r="E78" s="184"/>
      <c r="F78" s="184"/>
      <c r="G78" s="184"/>
      <c r="H78" s="184"/>
      <c r="I78" s="184"/>
      <c r="J78" s="184"/>
      <c r="K78" s="184"/>
      <c r="L78" s="184"/>
      <c r="M78" s="184"/>
      <c r="N78" s="184"/>
      <c r="O78" s="184"/>
      <c r="P78" s="184"/>
      <c r="Q78" s="184"/>
      <c r="R78" s="185"/>
    </row>
    <row r="79" spans="1:19" ht="15.75" customHeight="1" thickBot="1">
      <c r="A79" s="267" t="s">
        <v>298</v>
      </c>
      <c r="B79" s="268"/>
      <c r="C79" s="268"/>
      <c r="D79" s="268"/>
      <c r="E79" s="268"/>
      <c r="F79" s="268"/>
      <c r="G79" s="268"/>
      <c r="H79" s="269"/>
      <c r="I79" s="267" t="s">
        <v>292</v>
      </c>
      <c r="J79" s="268"/>
      <c r="K79" s="268"/>
      <c r="L79" s="269"/>
      <c r="M79" s="267" t="s">
        <v>293</v>
      </c>
      <c r="N79" s="268"/>
      <c r="O79" s="269"/>
      <c r="P79" s="264" t="s">
        <v>303</v>
      </c>
      <c r="Q79" s="265"/>
      <c r="R79" s="266"/>
    </row>
    <row r="80" spans="1:19" ht="15.75" customHeight="1">
      <c r="A80" s="85">
        <v>1</v>
      </c>
      <c r="B80" s="279" t="s">
        <v>319</v>
      </c>
      <c r="C80" s="279"/>
      <c r="D80" s="279"/>
      <c r="E80" s="279"/>
      <c r="F80" s="279"/>
      <c r="G80" s="279"/>
      <c r="H80" s="279"/>
      <c r="I80" s="323">
        <v>2635</v>
      </c>
      <c r="J80" s="323"/>
      <c r="K80" s="323"/>
      <c r="L80" s="323"/>
      <c r="M80" s="279" t="s">
        <v>328</v>
      </c>
      <c r="N80" s="279"/>
      <c r="O80" s="279"/>
      <c r="P80" s="270" t="s">
        <v>320</v>
      </c>
      <c r="Q80" s="270"/>
      <c r="R80" s="271"/>
    </row>
    <row r="81" spans="1:18" ht="15.75" customHeight="1">
      <c r="A81" s="85">
        <v>2</v>
      </c>
      <c r="B81" s="279"/>
      <c r="C81" s="279"/>
      <c r="D81" s="279"/>
      <c r="E81" s="279"/>
      <c r="F81" s="279"/>
      <c r="G81" s="279"/>
      <c r="H81" s="279"/>
      <c r="I81" s="278"/>
      <c r="J81" s="278"/>
      <c r="K81" s="278"/>
      <c r="L81" s="278"/>
      <c r="M81" s="280"/>
      <c r="N81" s="280"/>
      <c r="O81" s="280"/>
      <c r="P81" s="281"/>
      <c r="Q81" s="281"/>
      <c r="R81" s="282"/>
    </row>
    <row r="82" spans="1:18" ht="15.75" customHeight="1">
      <c r="A82" s="85">
        <v>3</v>
      </c>
      <c r="B82" s="280"/>
      <c r="C82" s="280"/>
      <c r="D82" s="280"/>
      <c r="E82" s="280"/>
      <c r="F82" s="280"/>
      <c r="G82" s="280"/>
      <c r="H82" s="280"/>
      <c r="I82" s="278"/>
      <c r="J82" s="278"/>
      <c r="K82" s="278"/>
      <c r="L82" s="278"/>
      <c r="M82" s="280"/>
      <c r="N82" s="280"/>
      <c r="O82" s="280"/>
      <c r="P82" s="281"/>
      <c r="Q82" s="281"/>
      <c r="R82" s="282"/>
    </row>
    <row r="83" spans="1:18" ht="15.75" customHeight="1">
      <c r="A83" s="85">
        <v>4</v>
      </c>
      <c r="B83" s="280"/>
      <c r="C83" s="280"/>
      <c r="D83" s="280"/>
      <c r="E83" s="280"/>
      <c r="F83" s="280"/>
      <c r="G83" s="280"/>
      <c r="H83" s="280"/>
      <c r="I83" s="278"/>
      <c r="J83" s="278"/>
      <c r="K83" s="278"/>
      <c r="L83" s="278"/>
      <c r="M83" s="280"/>
      <c r="N83" s="280"/>
      <c r="O83" s="280"/>
      <c r="P83" s="281"/>
      <c r="Q83" s="281"/>
      <c r="R83" s="282"/>
    </row>
    <row r="84" spans="1:18" ht="15.75" customHeight="1">
      <c r="A84" s="85">
        <v>5</v>
      </c>
      <c r="B84" s="280"/>
      <c r="C84" s="280"/>
      <c r="D84" s="280"/>
      <c r="E84" s="280"/>
      <c r="F84" s="280"/>
      <c r="G84" s="280"/>
      <c r="H84" s="280"/>
      <c r="I84" s="278"/>
      <c r="J84" s="278"/>
      <c r="K84" s="278"/>
      <c r="L84" s="278"/>
      <c r="M84" s="280"/>
      <c r="N84" s="280"/>
      <c r="O84" s="280"/>
      <c r="P84" s="281"/>
      <c r="Q84" s="281"/>
      <c r="R84" s="282"/>
    </row>
    <row r="85" spans="1:18" ht="3" customHeight="1">
      <c r="A85" s="13"/>
      <c r="B85" s="84"/>
      <c r="C85" s="84"/>
      <c r="D85" s="260"/>
      <c r="E85" s="260"/>
      <c r="F85" s="260"/>
      <c r="G85" s="260"/>
      <c r="H85" s="84"/>
      <c r="I85" s="84"/>
      <c r="J85" s="84"/>
      <c r="K85" s="84"/>
      <c r="L85" s="84"/>
      <c r="M85" s="122"/>
      <c r="N85" s="122"/>
      <c r="O85" s="122"/>
      <c r="P85" s="122"/>
      <c r="Q85" s="122"/>
      <c r="R85" s="18"/>
    </row>
    <row r="86" spans="1:18">
      <c r="A86" s="330" t="s">
        <v>30</v>
      </c>
      <c r="B86" s="331"/>
      <c r="C86" s="331"/>
      <c r="D86" s="84"/>
      <c r="E86" s="84"/>
      <c r="F86" s="84"/>
      <c r="G86" s="84"/>
      <c r="H86" s="84"/>
      <c r="I86" s="84"/>
      <c r="J86" s="84"/>
      <c r="K86" s="331" t="s">
        <v>294</v>
      </c>
      <c r="L86" s="331"/>
      <c r="M86" s="331"/>
      <c r="N86" s="84"/>
      <c r="O86" s="84"/>
      <c r="P86" s="84"/>
      <c r="Q86" s="84"/>
      <c r="R86" s="14"/>
    </row>
    <row r="87" spans="1:18" ht="12" customHeight="1">
      <c r="A87" s="330"/>
      <c r="B87" s="331"/>
      <c r="C87" s="331"/>
      <c r="D87" s="335" t="s">
        <v>349</v>
      </c>
      <c r="E87" s="336"/>
      <c r="F87" s="336"/>
      <c r="G87" s="336"/>
      <c r="H87" s="336"/>
      <c r="I87" s="336"/>
      <c r="J87" s="336"/>
      <c r="K87" s="331"/>
      <c r="L87" s="331"/>
      <c r="M87" s="331"/>
      <c r="N87" s="324" t="s">
        <v>312</v>
      </c>
      <c r="O87" s="325"/>
      <c r="P87" s="325"/>
      <c r="Q87" s="325"/>
      <c r="R87" s="326"/>
    </row>
    <row r="88" spans="1:18" ht="12" customHeight="1" thickBot="1">
      <c r="A88" s="332"/>
      <c r="B88" s="333"/>
      <c r="C88" s="333"/>
      <c r="D88" s="334" t="s">
        <v>326</v>
      </c>
      <c r="E88" s="334"/>
      <c r="F88" s="334"/>
      <c r="G88" s="334"/>
      <c r="H88" s="334"/>
      <c r="I88" s="334"/>
      <c r="J88" s="334"/>
      <c r="K88" s="333"/>
      <c r="L88" s="333"/>
      <c r="M88" s="333"/>
      <c r="N88" s="327" t="s">
        <v>323</v>
      </c>
      <c r="O88" s="328"/>
      <c r="P88" s="328"/>
      <c r="Q88" s="328"/>
      <c r="R88" s="32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c r="A3" s="431">
        <f>'UNIFIED INTAKE'!F5</f>
        <v>45383</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74302</v>
      </c>
      <c r="AK3" s="419"/>
      <c r="AL3" s="419"/>
      <c r="AM3" s="419"/>
      <c r="AN3" s="419"/>
      <c r="AO3" s="419"/>
      <c r="AP3" s="419"/>
      <c r="AQ3" s="419"/>
      <c r="AR3" s="420"/>
      <c r="AS3" s="437" t="s">
        <v>154</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ORTIZ, JANETH LAGUARDIA</v>
      </c>
      <c r="B8" s="444"/>
      <c r="C8" s="444"/>
      <c r="D8" s="444"/>
      <c r="E8" s="444"/>
      <c r="F8" s="444"/>
      <c r="G8" s="444"/>
      <c r="H8" s="444"/>
      <c r="I8" s="445"/>
      <c r="J8" s="443" t="str">
        <f>IF('UNIFIED INTAKE'!Q6=0,"",'UNIFIED INTAKE'!Q6)</f>
        <v>PATIENT</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9925995909</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53</v>
      </c>
      <c r="AI12" s="419"/>
      <c r="AJ12" s="420"/>
      <c r="AK12" s="421" t="str">
        <f>IF('UNIFIED INTAKE'!R10=0,"",'UNIFIED INTAKE'!R10)</f>
        <v xml:space="preserve">FEMALE </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c r="A13" s="525" t="str">
        <f>IF('UNIFIED INTAKE'!D10=0,"",'UNIFIED INTAKE'!D10)</f>
        <v>ORTIZ, JANETH LAGUARDIA</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25856</v>
      </c>
      <c r="B15" s="523"/>
      <c r="C15" s="524"/>
      <c r="D15" s="525" t="str">
        <f>IF('UNIFIED INTAKE'!M12=0,"",'UNIFIED INTAKE'!M12)</f>
        <v xml:space="preserve">SIPOCOT, CAM. SUR </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ROMAN CATHOLIC</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MANANGLE, SIPOCOT, CAMARINES SUR</v>
      </c>
      <c r="B17" s="592"/>
      <c r="C17" s="592"/>
      <c r="D17" s="592"/>
      <c r="E17" s="592"/>
      <c r="F17" s="592"/>
      <c r="G17" s="592"/>
      <c r="H17" s="592"/>
      <c r="I17" s="592"/>
      <c r="J17" s="592"/>
      <c r="K17" s="592"/>
      <c r="L17" s="592"/>
      <c r="M17" s="593"/>
      <c r="N17" s="591" t="str">
        <f>IF('UNIFIED INTAKE'!E16=0,"",'UNIFIED INTAKE'!E16)</f>
        <v>MANANGLE, SIPOCOT, CAMARINES SUR</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c r="A20" s="584"/>
      <c r="B20" s="584"/>
      <c r="C20" s="584" t="str">
        <f>IF('UNIFIED INTAKE'!D24=0,"",'UNIFIED INTAKE'!D24)</f>
        <v>NONE</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 xml:space="preserve">ORTIZ, VINCENT REY </v>
      </c>
      <c r="B26" s="382"/>
      <c r="C26" s="382"/>
      <c r="D26" s="382"/>
      <c r="E26" s="382"/>
      <c r="F26" s="382"/>
      <c r="G26" s="382"/>
      <c r="H26" s="382"/>
      <c r="I26" s="382"/>
      <c r="J26" s="383"/>
      <c r="K26" s="384" t="str">
        <f>IF('UNIFIED INTAKE'!S31=0,"",'UNIFIED INTAKE'!S31)</f>
        <v/>
      </c>
      <c r="L26" s="385"/>
      <c r="M26" s="385"/>
      <c r="N26" s="386"/>
      <c r="O26" s="384" t="str">
        <f>IF('UNIFIED INTAKE'!K31=0,"",'UNIFIED INTAKE'!K31)</f>
        <v>S</v>
      </c>
      <c r="P26" s="385"/>
      <c r="Q26" s="385"/>
      <c r="R26" s="385"/>
      <c r="S26" s="386"/>
      <c r="T26" s="384" t="str">
        <f>IF('UNIFIED INTAKE'!L31=0,"",'UNIFIED INTAKE'!L31)</f>
        <v>SON</v>
      </c>
      <c r="U26" s="385"/>
      <c r="V26" s="385"/>
      <c r="W26" s="385"/>
      <c r="X26" s="385"/>
      <c r="Y26" s="385"/>
      <c r="Z26" s="385"/>
      <c r="AA26" s="386"/>
      <c r="AB26" s="384" t="str">
        <f>IF('UNIFIED INTAKE'!M31=0,"",'UNIFIED INTAKE'!M31)</f>
        <v xml:space="preserve">HS GRAD </v>
      </c>
      <c r="AC26" s="385"/>
      <c r="AD26" s="385"/>
      <c r="AE26" s="385"/>
      <c r="AF26" s="385"/>
      <c r="AG26" s="385"/>
      <c r="AH26" s="385"/>
      <c r="AI26" s="386"/>
      <c r="AJ26" s="384" t="str">
        <f>IF('UNIFIED INTAKE'!P31=0,"",'UNIFIED INTAKE'!P31)</f>
        <v xml:space="preserve">SERVICE CREW </v>
      </c>
      <c r="AK26" s="385"/>
      <c r="AL26" s="385"/>
      <c r="AM26" s="385"/>
      <c r="AN26" s="385"/>
      <c r="AO26" s="385"/>
      <c r="AP26" s="385"/>
      <c r="AQ26" s="386"/>
      <c r="AR26" s="387">
        <f>IF('UNIFIED INTAKE'!R31=0,"",'UNIFIED INTAKE'!R31)</f>
        <v>4740</v>
      </c>
      <c r="AS26" s="388"/>
      <c r="AT26" s="388"/>
      <c r="AU26" s="388"/>
      <c r="AV26" s="388"/>
      <c r="AW26" s="388"/>
      <c r="AX26" s="388"/>
      <c r="AY26" s="388"/>
      <c r="AZ26" s="388"/>
      <c r="BA26" s="388"/>
      <c r="BB26" s="389"/>
    </row>
    <row r="27" spans="1:84">
      <c r="A27" s="381" t="str">
        <f>IF('UNIFIED INTAKE'!A32=0,"",'UNIFIED INTAKE'!A32)</f>
        <v>ORTIZ, HENRY</v>
      </c>
      <c r="B27" s="382"/>
      <c r="C27" s="382"/>
      <c r="D27" s="382"/>
      <c r="E27" s="382"/>
      <c r="F27" s="382"/>
      <c r="G27" s="382"/>
      <c r="H27" s="382"/>
      <c r="I27" s="382"/>
      <c r="J27" s="383"/>
      <c r="K27" s="384" t="str">
        <f>IF('UNIFIED INTAKE'!S32=0,"",'UNIFIED INTAKE'!S32)</f>
        <v/>
      </c>
      <c r="L27" s="385"/>
      <c r="M27" s="385"/>
      <c r="N27" s="386"/>
      <c r="O27" s="384" t="str">
        <f>IF('UNIFIED INTAKE'!K32=0,"",'UNIFIED INTAKE'!K32)</f>
        <v>M</v>
      </c>
      <c r="P27" s="385"/>
      <c r="Q27" s="385"/>
      <c r="R27" s="385"/>
      <c r="S27" s="386"/>
      <c r="T27" s="384" t="str">
        <f>IF('UNIFIED INTAKE'!L32=0,"",'UNIFIED INTAKE'!L32)</f>
        <v>FATHER</v>
      </c>
      <c r="U27" s="385"/>
      <c r="V27" s="385"/>
      <c r="W27" s="385"/>
      <c r="X27" s="385"/>
      <c r="Y27" s="385"/>
      <c r="Z27" s="385"/>
      <c r="AA27" s="386"/>
      <c r="AB27" s="384" t="str">
        <f>IF('UNIFIED INTAKE'!M32=0,"",'UNIFIED INTAKE'!M32)</f>
        <v>VOCATIONAL</v>
      </c>
      <c r="AC27" s="385"/>
      <c r="AD27" s="385"/>
      <c r="AE27" s="385"/>
      <c r="AF27" s="385"/>
      <c r="AG27" s="385"/>
      <c r="AH27" s="385"/>
      <c r="AI27" s="386"/>
      <c r="AJ27" s="384" t="str">
        <f>IF('UNIFIED INTAKE'!P32=0,"",'UNIFIED INTAKE'!P32)</f>
        <v>FARM LABORER</v>
      </c>
      <c r="AK27" s="385"/>
      <c r="AL27" s="385"/>
      <c r="AM27" s="385"/>
      <c r="AN27" s="385"/>
      <c r="AO27" s="385"/>
      <c r="AP27" s="385"/>
      <c r="AQ27" s="386"/>
      <c r="AR27" s="387">
        <f>IF('UNIFIED INTAKE'!R32=0,"",'UNIFIED INTAKE'!R32)</f>
        <v>6000</v>
      </c>
      <c r="AS27" s="388"/>
      <c r="AT27" s="388"/>
      <c r="AU27" s="388"/>
      <c r="AV27" s="388"/>
      <c r="AW27" s="388"/>
      <c r="AX27" s="388"/>
      <c r="AY27" s="388"/>
      <c r="AZ27" s="388"/>
      <c r="BA27" s="388"/>
      <c r="BB27" s="389"/>
    </row>
    <row r="28" spans="1:84">
      <c r="A28" s="381" t="str">
        <f>IF('UNIFIED INTAKE'!A33=0,"",'UNIFIED INTAKE'!A33)</f>
        <v>ORTIZ, JERIC</v>
      </c>
      <c r="B28" s="382"/>
      <c r="C28" s="382"/>
      <c r="D28" s="382"/>
      <c r="E28" s="382"/>
      <c r="F28" s="382"/>
      <c r="G28" s="382"/>
      <c r="H28" s="382"/>
      <c r="I28" s="382"/>
      <c r="J28" s="383"/>
      <c r="K28" s="384" t="str">
        <f>IF('UNIFIED INTAKE'!S33=0,"",'UNIFIED INTAKE'!S33)</f>
        <v/>
      </c>
      <c r="L28" s="385"/>
      <c r="M28" s="385"/>
      <c r="N28" s="386"/>
      <c r="O28" s="384" t="str">
        <f>IF('UNIFIED INTAKE'!K33=0,"",'UNIFIED INTAKE'!K33)</f>
        <v>S</v>
      </c>
      <c r="P28" s="385"/>
      <c r="Q28" s="385"/>
      <c r="R28" s="385"/>
      <c r="S28" s="386"/>
      <c r="T28" s="384" t="str">
        <f>IF('UNIFIED INTAKE'!L33=0,"",'UNIFIED INTAKE'!L33)</f>
        <v>BROTHE</v>
      </c>
      <c r="U28" s="385"/>
      <c r="V28" s="385"/>
      <c r="W28" s="385"/>
      <c r="X28" s="385"/>
      <c r="Y28" s="385"/>
      <c r="Z28" s="385"/>
      <c r="AA28" s="386"/>
      <c r="AB28" s="384" t="str">
        <f>IF('UNIFIED INTAKE'!M33=0,"",'UNIFIED INTAKE'!M33)</f>
        <v>COLLEGE GRAD</v>
      </c>
      <c r="AC28" s="385"/>
      <c r="AD28" s="385"/>
      <c r="AE28" s="385"/>
      <c r="AF28" s="385"/>
      <c r="AG28" s="385"/>
      <c r="AH28" s="385"/>
      <c r="AI28" s="386"/>
      <c r="AJ28" s="384" t="str">
        <f>IF('UNIFIED INTAKE'!P33=0,"",'UNIFIED INTAKE'!P33)</f>
        <v>NONE</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10740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HOG RAISING</v>
      </c>
      <c r="B38" s="451"/>
      <c r="C38" s="451"/>
      <c r="D38" s="451"/>
      <c r="E38" s="451"/>
      <c r="F38" s="451"/>
      <c r="G38" s="451"/>
      <c r="H38" s="451"/>
      <c r="I38" s="449" t="str">
        <f>IF('UNIFIED INTAKE'!I45=0,"",'UNIFIED INTAKE'!I45)</f>
        <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
      </c>
      <c r="B39" s="451"/>
      <c r="C39" s="451"/>
      <c r="D39" s="451"/>
      <c r="E39" s="451"/>
      <c r="F39" s="451"/>
      <c r="G39" s="451"/>
      <c r="H39" s="451"/>
      <c r="I39" s="449" t="str">
        <f>IF('UNIFIED INTAKE'!I46=0,"",'UNIFIED INTAKE'!I46)</f>
        <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149</v>
      </c>
      <c r="K42" s="568"/>
      <c r="L42" s="568"/>
      <c r="M42" s="568"/>
      <c r="N42" s="568"/>
      <c r="O42" s="568"/>
      <c r="P42" s="358">
        <f>'UNIFIED INTAKE'!K50</f>
        <v>600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c r="A47" s="467">
        <f>IF('UNIFIED INTAKE'!Q52="","",'UNIFIED INTAKE'!Q52)</f>
        <v>15000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10740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 xml:space="preserve">PATIENT SEEKS MEDICAL ASSISTANCE FROM THE REQUESTED SERIES OF LAB WORK-UPS TO HER DUE TO SUDDEN WEIGHT LOSS. SHE LIVES WITH HER FAMILY AND THEY ARE 4 IN THE HOUSEHOLD. HER SPOUSE USED TO WORK AS FARM LABORER AND HE IS THE BREADWINNER OF THEIR FAMILY, MEAGER INCOME DERIVE IS JUST ENOUGH TO SUFFICE FOR THEIR DAILY LIVING NEEDS AND EXPENSES. ASSESSED AND CLASSIFIED AS 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 xml:space="preserve">JESSICA A. BARBOSA, RSW </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217</v>
      </c>
      <c r="B1" s="595"/>
      <c r="C1" s="595"/>
      <c r="D1" s="595"/>
      <c r="E1" s="595"/>
      <c r="F1" s="595"/>
      <c r="G1" s="595"/>
      <c r="H1" s="595"/>
      <c r="I1" s="595"/>
      <c r="J1" s="595"/>
      <c r="K1" s="595"/>
      <c r="L1" s="595"/>
      <c r="M1" s="595"/>
      <c r="N1" s="595"/>
    </row>
    <row r="2" spans="1:14" ht="18.75">
      <c r="B2" s="45" t="s">
        <v>218</v>
      </c>
      <c r="C2" s="596"/>
      <c r="D2" s="597"/>
      <c r="E2" s="597"/>
      <c r="M2" s="45" t="s">
        <v>29</v>
      </c>
      <c r="N2" s="46"/>
    </row>
    <row r="3" spans="1:14" ht="18.75">
      <c r="B3" s="45" t="s">
        <v>219</v>
      </c>
      <c r="C3" s="598"/>
      <c r="D3" s="598"/>
      <c r="E3" s="598"/>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9"/>
      <c r="D6" s="599"/>
      <c r="E6" s="599"/>
      <c r="F6" s="599"/>
      <c r="G6" s="599"/>
      <c r="H6" s="599"/>
      <c r="I6" s="599"/>
      <c r="J6" s="599"/>
      <c r="K6" s="599"/>
      <c r="L6" s="599"/>
      <c r="M6" s="51" t="s">
        <v>222</v>
      </c>
      <c r="N6" s="136" t="str">
        <f>IF('UNIFIED INTAKE'!R10=0,"",'UNIFIED INTAKE'!R10)</f>
        <v xml:space="preserve">FEMALE </v>
      </c>
    </row>
    <row r="7" spans="1:14" ht="18.75">
      <c r="A7" s="49" t="s">
        <v>223</v>
      </c>
      <c r="B7" s="49"/>
      <c r="C7" s="599"/>
      <c r="D7" s="599"/>
      <c r="E7" s="599"/>
      <c r="F7" s="599"/>
      <c r="G7" s="599"/>
      <c r="H7" s="599"/>
      <c r="I7" s="599"/>
      <c r="J7" s="599"/>
      <c r="K7" s="599"/>
      <c r="L7" s="599"/>
      <c r="M7" s="599"/>
      <c r="N7" s="599"/>
    </row>
    <row r="8" spans="1:14" ht="18.75">
      <c r="A8" s="49" t="s">
        <v>224</v>
      </c>
      <c r="B8" s="49"/>
      <c r="C8" s="135"/>
      <c r="D8" s="52"/>
      <c r="E8" s="51" t="s">
        <v>225</v>
      </c>
      <c r="F8" s="600"/>
      <c r="G8" s="600"/>
      <c r="H8" s="600"/>
      <c r="I8" s="600"/>
      <c r="J8" s="601" t="s">
        <v>226</v>
      </c>
      <c r="K8" s="601"/>
      <c r="L8" s="601"/>
      <c r="M8" s="602"/>
      <c r="N8" s="602"/>
    </row>
    <row r="9" spans="1:14" ht="18.75">
      <c r="A9" s="49" t="s">
        <v>227</v>
      </c>
      <c r="B9" s="49"/>
      <c r="C9" s="607"/>
      <c r="D9" s="607"/>
      <c r="E9" s="607"/>
      <c r="F9" s="607"/>
      <c r="G9" s="607"/>
      <c r="H9" s="607"/>
      <c r="I9" s="608" t="s">
        <v>228</v>
      </c>
      <c r="J9" s="608"/>
      <c r="K9" s="609"/>
      <c r="L9" s="609"/>
      <c r="M9" s="609"/>
      <c r="N9" s="609"/>
    </row>
    <row r="10" spans="1:14" ht="18.75">
      <c r="A10" s="49" t="s">
        <v>229</v>
      </c>
      <c r="B10" s="49"/>
      <c r="C10" s="49"/>
      <c r="D10" s="599"/>
      <c r="E10" s="599"/>
      <c r="F10" s="599"/>
      <c r="G10" s="599"/>
      <c r="H10" s="599"/>
      <c r="I10" s="599"/>
      <c r="J10" s="599"/>
      <c r="K10" s="599"/>
      <c r="L10" s="599"/>
      <c r="M10" s="599"/>
      <c r="N10" s="599"/>
    </row>
    <row r="11" spans="1:14" ht="18.75">
      <c r="A11" s="49" t="s">
        <v>230</v>
      </c>
      <c r="B11" s="49"/>
      <c r="C11" s="599"/>
      <c r="D11" s="599"/>
      <c r="E11" s="599"/>
      <c r="F11" s="599"/>
      <c r="G11" s="599"/>
      <c r="H11" s="599"/>
      <c r="I11" s="599"/>
      <c r="J11" s="53" t="s">
        <v>231</v>
      </c>
      <c r="K11" s="610"/>
      <c r="L11" s="610"/>
      <c r="M11" s="610"/>
      <c r="N11" s="610"/>
    </row>
    <row r="12" spans="1:14" ht="18.75">
      <c r="A12" s="49" t="s">
        <v>232</v>
      </c>
      <c r="B12" s="49"/>
      <c r="C12" s="599"/>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233</v>
      </c>
      <c r="B14" s="49"/>
      <c r="C14" s="599"/>
      <c r="D14" s="599"/>
      <c r="E14" s="599"/>
      <c r="F14" s="599"/>
      <c r="G14" s="599"/>
      <c r="H14" s="599"/>
      <c r="I14" s="599"/>
      <c r="J14" s="599"/>
      <c r="K14" s="599"/>
      <c r="L14" s="599"/>
      <c r="M14" s="599"/>
      <c r="N14" s="599"/>
    </row>
    <row r="15" spans="1:14" ht="18.75">
      <c r="A15" s="49" t="s">
        <v>234</v>
      </c>
      <c r="B15" s="49"/>
      <c r="C15" s="49"/>
      <c r="D15" s="604"/>
      <c r="E15" s="605"/>
      <c r="F15" s="605"/>
      <c r="G15" s="605"/>
      <c r="H15" s="605"/>
      <c r="I15" s="605"/>
      <c r="J15" s="605"/>
      <c r="K15" s="606" t="s">
        <v>235</v>
      </c>
      <c r="L15" s="606"/>
      <c r="M15" s="606"/>
      <c r="N15" s="54"/>
    </row>
    <row r="16" spans="1:14" ht="18.75">
      <c r="A16" s="49" t="s">
        <v>236</v>
      </c>
      <c r="B16" s="49"/>
      <c r="C16" s="49"/>
      <c r="D16" s="599"/>
      <c r="E16" s="599"/>
      <c r="F16" s="599"/>
      <c r="G16" s="599"/>
      <c r="H16" s="599"/>
      <c r="I16" s="599"/>
      <c r="J16" s="599"/>
      <c r="K16" s="599"/>
      <c r="L16" s="599"/>
      <c r="M16" s="599"/>
      <c r="N16" s="599"/>
    </row>
    <row r="17" spans="1:14" ht="9.75" customHeight="1"/>
    <row r="18" spans="1:14" ht="18.75">
      <c r="A18" s="48" t="s">
        <v>237</v>
      </c>
      <c r="B18" s="49"/>
      <c r="C18" s="49"/>
      <c r="D18" s="603"/>
      <c r="E18" s="603"/>
      <c r="F18" s="50"/>
      <c r="G18" s="50"/>
      <c r="H18" s="49"/>
      <c r="I18" s="49"/>
      <c r="J18" s="49"/>
      <c r="K18" s="49"/>
      <c r="L18" s="49"/>
      <c r="M18" s="49"/>
      <c r="N18" s="49"/>
    </row>
    <row r="19" spans="1:14">
      <c r="A19" s="616" t="s">
        <v>18</v>
      </c>
      <c r="B19" s="616"/>
      <c r="C19" s="55" t="s">
        <v>238</v>
      </c>
      <c r="D19" s="616" t="s">
        <v>239</v>
      </c>
      <c r="E19" s="616"/>
      <c r="F19" s="55" t="s">
        <v>240</v>
      </c>
      <c r="G19" s="616" t="s">
        <v>241</v>
      </c>
      <c r="H19" s="616"/>
      <c r="I19" s="617" t="s">
        <v>229</v>
      </c>
      <c r="J19" s="617"/>
      <c r="K19" s="617"/>
      <c r="L19" s="617"/>
      <c r="M19" s="55" t="s">
        <v>230</v>
      </c>
      <c r="N19" s="55" t="s">
        <v>242</v>
      </c>
    </row>
    <row r="20" spans="1:14">
      <c r="A20" s="611"/>
      <c r="B20" s="612"/>
      <c r="C20" s="71"/>
      <c r="D20" s="613"/>
      <c r="E20" s="614"/>
      <c r="F20" s="71"/>
      <c r="G20" s="613"/>
      <c r="H20" s="614"/>
      <c r="I20" s="613"/>
      <c r="J20" s="615"/>
      <c r="K20" s="615"/>
      <c r="L20" s="614"/>
      <c r="M20" s="71"/>
      <c r="N20" s="74"/>
    </row>
    <row r="21" spans="1:14">
      <c r="A21" s="611"/>
      <c r="B21" s="612"/>
      <c r="C21" s="71"/>
      <c r="D21" s="613"/>
      <c r="E21" s="614"/>
      <c r="F21" s="71"/>
      <c r="G21" s="613"/>
      <c r="H21" s="614"/>
      <c r="I21" s="613"/>
      <c r="J21" s="615"/>
      <c r="K21" s="615"/>
      <c r="L21" s="614"/>
      <c r="M21" s="71"/>
      <c r="N21" s="74"/>
    </row>
    <row r="22" spans="1:14">
      <c r="A22" s="611"/>
      <c r="B22" s="612"/>
      <c r="C22" s="71"/>
      <c r="D22" s="613"/>
      <c r="E22" s="614"/>
      <c r="F22" s="71"/>
      <c r="G22" s="613"/>
      <c r="H22" s="614"/>
      <c r="I22" s="613"/>
      <c r="J22" s="615"/>
      <c r="K22" s="615"/>
      <c r="L22" s="614"/>
      <c r="M22" s="71"/>
      <c r="N22" s="74"/>
    </row>
    <row r="23" spans="1:14">
      <c r="A23" s="611"/>
      <c r="B23" s="612"/>
      <c r="C23" s="71"/>
      <c r="D23" s="613"/>
      <c r="E23" s="614"/>
      <c r="F23" s="71"/>
      <c r="G23" s="613"/>
      <c r="H23" s="614"/>
      <c r="I23" s="613"/>
      <c r="J23" s="615"/>
      <c r="K23" s="615"/>
      <c r="L23" s="614"/>
      <c r="M23" s="71"/>
      <c r="N23" s="74"/>
    </row>
    <row r="24" spans="1:14">
      <c r="A24" s="611"/>
      <c r="B24" s="612"/>
      <c r="C24" s="71"/>
      <c r="D24" s="613"/>
      <c r="E24" s="614"/>
      <c r="F24" s="71"/>
      <c r="G24" s="613"/>
      <c r="H24" s="614"/>
      <c r="I24" s="613"/>
      <c r="J24" s="615"/>
      <c r="K24" s="615"/>
      <c r="L24" s="614"/>
      <c r="M24" s="71"/>
      <c r="N24" s="74"/>
    </row>
    <row r="25" spans="1:14">
      <c r="A25" s="611"/>
      <c r="B25" s="612"/>
      <c r="C25" s="71"/>
      <c r="D25" s="613"/>
      <c r="E25" s="614"/>
      <c r="F25" s="71"/>
      <c r="G25" s="613"/>
      <c r="H25" s="614"/>
      <c r="I25" s="613"/>
      <c r="J25" s="615"/>
      <c r="K25" s="615"/>
      <c r="L25" s="614"/>
      <c r="M25" s="71"/>
      <c r="N25" s="74"/>
    </row>
    <row r="26" spans="1:14">
      <c r="A26" s="611"/>
      <c r="B26" s="612"/>
      <c r="C26" s="71"/>
      <c r="D26" s="613"/>
      <c r="E26" s="614"/>
      <c r="F26" s="71"/>
      <c r="G26" s="613"/>
      <c r="H26" s="614"/>
      <c r="I26" s="613"/>
      <c r="J26" s="615"/>
      <c r="K26" s="615"/>
      <c r="L26" s="614"/>
      <c r="M26" s="71"/>
      <c r="N26" s="74"/>
    </row>
    <row r="27" spans="1:14">
      <c r="A27" s="611"/>
      <c r="B27" s="612"/>
      <c r="C27" s="71"/>
      <c r="D27" s="613"/>
      <c r="E27" s="614"/>
      <c r="F27" s="71"/>
      <c r="G27" s="613"/>
      <c r="H27" s="614"/>
      <c r="I27" s="613"/>
      <c r="J27" s="615"/>
      <c r="K27" s="615"/>
      <c r="L27" s="614"/>
      <c r="M27" s="71"/>
      <c r="N27" s="74"/>
    </row>
    <row r="28" spans="1:14">
      <c r="A28" s="611"/>
      <c r="B28" s="612"/>
      <c r="C28" s="71"/>
      <c r="D28" s="613"/>
      <c r="E28" s="614"/>
      <c r="F28" s="71"/>
      <c r="G28" s="613"/>
      <c r="H28" s="614"/>
      <c r="I28" s="613"/>
      <c r="J28" s="615"/>
      <c r="K28" s="615"/>
      <c r="L28" s="614"/>
      <c r="M28" s="71"/>
      <c r="N28" s="74"/>
    </row>
    <row r="29" spans="1:14">
      <c r="A29" s="611"/>
      <c r="B29" s="612"/>
      <c r="C29" s="71"/>
      <c r="D29" s="613"/>
      <c r="E29" s="614"/>
      <c r="F29" s="71"/>
      <c r="G29" s="613"/>
      <c r="H29" s="614"/>
      <c r="I29" s="613"/>
      <c r="J29" s="615"/>
      <c r="K29" s="615"/>
      <c r="L29" s="614"/>
      <c r="M29" s="71"/>
      <c r="N29" s="74"/>
    </row>
    <row r="30" spans="1:14" ht="3" customHeight="1"/>
    <row r="31" spans="1:14">
      <c r="A31" s="622" t="s">
        <v>21</v>
      </c>
      <c r="B31" s="622"/>
      <c r="C31" s="56" t="s">
        <v>22</v>
      </c>
      <c r="D31" s="57"/>
      <c r="E31" s="618" t="s">
        <v>23</v>
      </c>
      <c r="F31" s="618"/>
      <c r="G31" s="618"/>
      <c r="H31" s="618"/>
      <c r="I31" s="618" t="s">
        <v>214</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20" t="s">
        <v>138</v>
      </c>
      <c r="G34" s="620"/>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f>'UNIFIED INTAKE'!I56:L56</f>
        <v>0</v>
      </c>
      <c r="J38" s="621"/>
      <c r="L38" s="25"/>
      <c r="M38" t="s">
        <v>245</v>
      </c>
      <c r="N38" s="73">
        <f>'UNIFIED INTAKE'!Q56</f>
        <v>0</v>
      </c>
    </row>
    <row r="39" spans="1:14" ht="15.75">
      <c r="A39" s="25"/>
      <c r="B39" t="s">
        <v>137</v>
      </c>
      <c r="C39" s="72">
        <f>'UNIFIED INTAKE'!D57</f>
        <v>0</v>
      </c>
      <c r="E39" s="25"/>
      <c r="F39" s="620" t="s">
        <v>145</v>
      </c>
      <c r="G39" s="620"/>
      <c r="H39" s="620"/>
      <c r="I39" s="621">
        <f>'UNIFIED INTAKE'!I57:L57</f>
        <v>0</v>
      </c>
      <c r="J39" s="621"/>
      <c r="L39" s="25"/>
      <c r="M39" t="s">
        <v>149</v>
      </c>
      <c r="N39" s="73">
        <f>'UNIFIED INTAKE'!Q57</f>
        <v>0</v>
      </c>
    </row>
    <row r="40" spans="1:14" ht="15.75">
      <c r="A40" s="25"/>
      <c r="B40" t="s">
        <v>147</v>
      </c>
      <c r="C40" s="72">
        <f>'UNIFIED INTAKE'!D58</f>
        <v>0</v>
      </c>
      <c r="E40" s="25"/>
      <c r="F40" s="620" t="s">
        <v>146</v>
      </c>
      <c r="G40" s="620"/>
      <c r="H40" s="620"/>
      <c r="I40" s="621">
        <f>'UNIFIED INTAKE'!I58:L58</f>
        <v>0</v>
      </c>
      <c r="J40" s="621"/>
      <c r="L40" s="25"/>
      <c r="M40" t="s">
        <v>163</v>
      </c>
      <c r="N40" s="73">
        <f>'UNIFIED INTAKE'!Q58</f>
        <v>0</v>
      </c>
    </row>
    <row r="41" spans="1:14" ht="15.75">
      <c r="A41" s="25"/>
      <c r="B41" s="57" t="s">
        <v>148</v>
      </c>
      <c r="C41" s="72">
        <f>'UNIFIED INTAKE'!D59</f>
        <v>0</v>
      </c>
      <c r="E41" s="25"/>
      <c r="F41" s="620" t="s">
        <v>246</v>
      </c>
      <c r="G41" s="620"/>
      <c r="H41" s="620"/>
      <c r="I41" s="621">
        <f>'UNIFIED INTAKE'!I59:L59</f>
        <v>0</v>
      </c>
      <c r="J41" s="621"/>
      <c r="N41" s="73">
        <f>'UNIFIED INTAKE'!Q59</f>
        <v>0</v>
      </c>
    </row>
    <row r="42" spans="1:14" ht="4.5" customHeight="1">
      <c r="A42" s="25"/>
      <c r="C42" s="68"/>
    </row>
    <row r="43" spans="1:14" ht="15.75">
      <c r="A43" s="623" t="s">
        <v>247</v>
      </c>
      <c r="B43" s="623"/>
      <c r="C43" s="623"/>
      <c r="D43" s="61"/>
      <c r="E43" s="623" t="s">
        <v>22</v>
      </c>
      <c r="F43" s="623"/>
      <c r="G43" s="623"/>
      <c r="H43" s="623"/>
      <c r="I43" s="62"/>
      <c r="J43" s="58"/>
      <c r="K43" s="58"/>
      <c r="L43" s="623"/>
      <c r="M43" s="623"/>
      <c r="N43" s="58"/>
    </row>
    <row r="44" spans="1:14" ht="15.75">
      <c r="A44" s="624"/>
      <c r="B44" s="624"/>
      <c r="C44" s="624"/>
      <c r="D44" s="63"/>
      <c r="E44" s="625"/>
      <c r="F44" s="625"/>
      <c r="G44" s="625"/>
      <c r="H44" s="625"/>
      <c r="I44" s="63"/>
      <c r="J44" s="70"/>
      <c r="L44" s="25"/>
      <c r="N44" s="69"/>
    </row>
    <row r="45" spans="1:14" ht="15.75">
      <c r="A45" s="624" t="str">
        <f>IF('UNIFIED INTAKE'!A45=0,"",'UNIFIED INTAKE'!A45)</f>
        <v>HOG RAISING</v>
      </c>
      <c r="B45" s="624"/>
      <c r="C45" s="624"/>
      <c r="D45" s="63"/>
      <c r="E45" s="625">
        <f>'UNIFIED INTAKE'!I45</f>
        <v>0</v>
      </c>
      <c r="F45" s="625"/>
      <c r="G45" s="625"/>
      <c r="H45" s="625"/>
      <c r="I45" s="63"/>
      <c r="J45" s="64"/>
      <c r="L45" s="25"/>
      <c r="N45" s="69"/>
    </row>
    <row r="46" spans="1:14" ht="15.75">
      <c r="A46" s="624" t="str">
        <f>IF('UNIFIED INTAKE'!A46=0,"",'UNIFIED INTAKE'!A46)</f>
        <v/>
      </c>
      <c r="B46" s="624"/>
      <c r="C46" s="624"/>
      <c r="D46" s="63"/>
      <c r="E46" s="625">
        <f>'UNIFIED INTAKE'!I46</f>
        <v>0</v>
      </c>
      <c r="F46" s="625"/>
      <c r="G46" s="625"/>
      <c r="H46" s="625"/>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1"/>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249</v>
      </c>
      <c r="B51" s="632"/>
      <c r="C51" s="632"/>
      <c r="D51" s="632"/>
      <c r="E51" s="632"/>
      <c r="F51" s="632"/>
      <c r="G51" s="49"/>
      <c r="H51" s="49"/>
      <c r="I51" s="49"/>
      <c r="J51" s="49"/>
      <c r="K51" s="49"/>
      <c r="L51" s="49"/>
      <c r="M51" s="49"/>
      <c r="N51" s="49"/>
    </row>
    <row r="52" spans="1:14" ht="149.25" customHeight="1">
      <c r="A52" s="633"/>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5"/>
      <c r="B55" s="635"/>
      <c r="C55" s="635"/>
      <c r="D55" s="635"/>
      <c r="E55" s="635"/>
      <c r="F55" s="635"/>
      <c r="G55" s="635"/>
      <c r="H55" s="635"/>
      <c r="I55" s="635"/>
      <c r="J55" s="635"/>
      <c r="K55" s="636"/>
      <c r="L55" s="636"/>
      <c r="M55" s="636"/>
      <c r="N55" s="636"/>
    </row>
    <row r="56" spans="1:14" ht="4.5" customHeight="1">
      <c r="A56" s="49"/>
      <c r="B56" s="49"/>
      <c r="C56" s="49"/>
      <c r="D56" s="49"/>
      <c r="E56" s="49"/>
      <c r="F56" s="49"/>
      <c r="G56" s="49"/>
      <c r="H56" s="49"/>
      <c r="I56" s="49"/>
      <c r="J56" s="49"/>
      <c r="K56" s="49"/>
      <c r="L56" s="49"/>
      <c r="M56" s="49"/>
      <c r="N56" s="49"/>
    </row>
    <row r="57" spans="1:14" ht="18.75">
      <c r="A57" s="626" t="s">
        <v>251</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c r="B59" s="627"/>
      <c r="C59" s="627"/>
      <c r="D59" s="627"/>
      <c r="E59" s="627"/>
      <c r="F59" s="49"/>
      <c r="G59" s="49"/>
      <c r="H59" s="49"/>
      <c r="I59" s="49"/>
      <c r="J59" s="67"/>
      <c r="K59" s="628"/>
      <c r="L59" s="628"/>
      <c r="M59" s="628"/>
      <c r="N59" s="628"/>
    </row>
    <row r="60" spans="1:14" ht="18.75">
      <c r="A60" s="629" t="s">
        <v>252</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2024-04-01T00:55:21Z</cp:lastPrinted>
  <dcterms:created xsi:type="dcterms:W3CDTF">2021-01-18T06:35:54Z</dcterms:created>
  <dcterms:modified xsi:type="dcterms:W3CDTF">2024-04-01T00:58:53Z</dcterms:modified>
</cp:coreProperties>
</file>