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05F40CED-1643-419C-A083-59A2774241F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I59" i="2"/>
  <c r="R31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<sst xmlns="http://schemas.openxmlformats.org/spreadsheetml/2006/main" count="448" uniqueCount="361">
  <si>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</si>
  <si>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</si>
  <si>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</si>
  <si>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</si>
  <si>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</si>
  <si>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</si>
  <si>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</si>
  <si>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</si>
  <si>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</si>
  <si>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</si>
  <si>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</si>
  <si>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</si>
  <si>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</si>
  <si>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</si>
  <si>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</si>
  <si>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</si>
  <si>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</si>
  <si>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</si>
  <si>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</si>
  <si>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</si>
  <si>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</si>
  <si>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</si>
  <si>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</si>
  <si>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</si>
  <si>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</si>
  <si>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</si>
  <si>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</si>
  <si>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</si>
  <si>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</si>
  <si>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</si>
  <si>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</si>
  <si>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</si>
  <si>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</si>
  <si>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</si>
  <si>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</si>
  <si>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</si>
  <si>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</si>
  <si>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</si>
  <si>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</si>
  <si>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</si>
  <si>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</si>
  <si>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</si>
  <si>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</si>
  <si>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</si>
  <si>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</si>
  <si>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</si>
  <si>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</si>
  <si>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</si>
  <si>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</si>
  <si>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</si>
  <si>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</si>
  <si>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</si>
  <si>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</si>
  <si>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</si>
  <si>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</si>
  <si>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</si>
  <si>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</si>
  <si>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</si>
  <si>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</si>
  <si>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</si>
  <si>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</si>
  <si>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</si>
  <si>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</si>
  <si>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</si>
  <si>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</si>
  <si>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</si>
  <si>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</si>
  <si>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</si>
  <si>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</si>
  <si>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</si>
  <si>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</si>
  <si>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</si>
  <si>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</si>
  <si>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</si>
  <si>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</si>
  <si>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</si>
  <si>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</si>
  <si>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</si>
  <si>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</si>
  <si>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</si>
  <si>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</si>
  <si>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</si>
  <si>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</si>
  <si>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</si>
  <si>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</si>
  <si>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</si>
  <si>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</si>
  <si>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</si>
  <si>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</si>
  <si>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</si>
  <si>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</si>
  <si>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</si>
  <si>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</si>
  <si>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</si>
  <si>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</si>
  <si>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</si>
  <si>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</si>
  <si>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</si>
  <si>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</si>
  <si>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</si>
  <si>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</si>
  <si>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</si>
  <si>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</si>
  <si>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</si>
  <si>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</si>
  <si>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</si>
  <si>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</si>
  <si>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</si>
  <si>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</si>
  <si>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</si>
  <si>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</si>
  <si>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</si>
  <si>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</si>
  <si>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</si>
  <si>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</si>
  <si>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</si>
  <si>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</si>
  <si>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</si>
  <si>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</si>
  <si>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</si>
  <si>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</si>
  <si>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</si>
  <si>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</si>
  <si>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</si>
  <si>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</si>
  <si>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</si>
  <si>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</si>
  <si>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</si>
  <si>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</si>
  <si>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</si>
  <si>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</si>
  <si>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</si>
  <si>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</si>
  <si>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</si>
  <si>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</si>
  <si>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</si>
  <si>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</si>
  <si>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</si>
  <si>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</si>
  <si>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</si>
  <si>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</si>
  <si>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</si>
  <si>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</si>
  <si>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</si>
  <si>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</si>
  <si>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</si>
  <si>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</si>
  <si>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</si>
  <si>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</si>
  <si>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</si>
  <si>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</si>
  <si>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</si>
  <si>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</si>
  <si>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</si>
  <si>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</si>
  <si>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</si>
  <si>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</si>
  <si>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</si>
  <si>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</si>
  <si>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</si>
  <si>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</si>
  <si>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</si>
  <si>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</si>
  <si>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</si>
  <si>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</si>
  <si>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</si>
  <si>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</si>
  <si>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</si>
  <si>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</si>
  <si>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</si>
  <si>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</si>
  <si>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</si>
  <si>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</si>
  <si>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</si>
  <si>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</si>
  <si>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</si>
  <si>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</si>
  <si>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</si>
  <si>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</si>
  <si>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</si>
  <si>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</si>
  <si>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</si>
  <si>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</si>
  <si>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</si>
  <si>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</si>
  <si>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</si>
  <si>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</si>
  <si>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</si>
  <si>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</si>
  <si>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</si>
  <si>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</si>
  <si>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</si>
  <si>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</si>
  <si>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</si>
  <si>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</si>
  <si>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</si>
  <si>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</si>
  <si>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</si>
  <si>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</si>
  <si>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</si>
  <si>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</si>
  <si>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</si>
  <si>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</si>
  <si>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</si>
  <si>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</si>
  <si>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</si>
  <si>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</si>
  <si>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</si>
  <si>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</si>
  <si>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</si>
  <si>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</si>
  <si>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</si>
  <si>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</si>
  <si>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</si>
  <si>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</si>
  <si>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</si>
  <si>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</si>
  <si>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</si>
  <si>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</si>
  <si>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</si>
  <si>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</si>
  <si>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</si>
  <si>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</si>
  <si>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</si>
  <si>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</si>
  <si>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</si>
  <si>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</si>
  <si>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</si>
  <si>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</si>
  <si>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</si>
  <si>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</si>
  <si>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</si>
  <si>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</si>
  <si>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</si>
  <si>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</si>
  <si>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</si>
  <si>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</si>
  <si>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</si>
  <si>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</si>
  <si>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</si>
  <si>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</si>
  <si>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</si>
  <si>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</si>
  <si>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</si>
  <si>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</si>
  <si>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</si>
  <si>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</si>
  <si>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</si>
  <si>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</si>
  <si>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</si>
  <si>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</si>
  <si>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</si>
  <si>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</si>
  <si>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</si>
  <si>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</si>
  <si>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</si>
  <si>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</si>
  <si>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</si>
  <si>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</si>
  <si>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</si>
  <si>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</si>
  <si>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</si>
  <si>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</si>
  <si>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</si>
  <si>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</si>
  <si>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</si>
  <si>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</si>
  <si>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</si>
  <si>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</si>
  <si>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</si>
  <si>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</si>
  <si>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</si>
  <si>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</si>
  <si>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</si>
  <si>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</si>
  <si>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</si>
  <si>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</si>
  <si>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</si>
  <si>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</si>
  <si>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</si>
  <si>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</si>
  <si>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</si>
  <si>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</si>
  <si>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</si>
  <si>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</si>
  <si>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</si>
  <si>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</si>
  <si>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</si>
  <si>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</si>
  <si>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</si>
  <si>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</si>
  <si>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</si>
  <si>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</si>
  <si>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</si>
  <si>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</si>
  <si>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</si>
  <si>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</si>
  <si>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</si>
  <si>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</si>
  <si>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</si>
  <si>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</si>
  <si>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</si>
  <si>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</si>
  <si>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</si>
  <si>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</si>
  <si>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</si>
  <si>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</si>
  <si>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</si>
  <si>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</si>
  <si>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</si>
  <si>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</si>
  <si>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</si>
  <si>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</si>
  <si>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</si>
  <si>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</si>
  <si>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</si>
  <si>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</si>
  <si>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</si>
  <si>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</si>
  <si>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</si>
  <si>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</si>
  <si>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</si>
  <si>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</si>
  <si>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</si>
  <si>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</si>
  <si>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JANA LUISA E. ARRIOLA, RSW</t>
  </si>
  <si>
    <t>MEDICAL</t>
  </si>
  <si>
    <t>MAIFIPP</t>
  </si>
  <si>
    <t xml:space="preserve">        Social Welfare Officer III</t>
  </si>
  <si>
    <t>\</t>
  </si>
  <si>
    <t>ROMAN CATHOLIC</t>
  </si>
  <si>
    <t>FEMALE</t>
  </si>
  <si>
    <t>GRADE 11</t>
  </si>
  <si>
    <t>LABORATORY</t>
  </si>
  <si>
    <t>MARIA JEZEBEL F. DE MESA, RSW, MAEd-GC</t>
  </si>
  <si>
    <t>SPOUSE</t>
  </si>
  <si>
    <t>S</t>
  </si>
  <si>
    <t>DAUGHTER</t>
  </si>
  <si>
    <t>N/A</t>
  </si>
  <si>
    <t>PALINO, ROSEMARIE ABENDAÑO</t>
  </si>
  <si>
    <t>CARANAN, PASACAO, CAMARINES SUR</t>
  </si>
  <si>
    <t>PATIENT</t>
  </si>
  <si>
    <t>TO FOLLOW</t>
  </si>
  <si>
    <t>TINAMBAC, CAMARINES SUR</t>
  </si>
  <si>
    <t>PALINO, FERNANDO</t>
  </si>
  <si>
    <t>PALINO, JANE ROSE</t>
  </si>
  <si>
    <t>PALINO, REY JOHN</t>
  </si>
  <si>
    <t>PALINO,GLEN SAY</t>
  </si>
  <si>
    <t>SON</t>
  </si>
  <si>
    <t>ELEM. GRADUATE</t>
  </si>
  <si>
    <t>GRADE 8 (INS)</t>
  </si>
  <si>
    <t>GRADE 4 (INS)</t>
  </si>
  <si>
    <t>GRADE 3 (INS)</t>
  </si>
  <si>
    <t>MAINTENANCE WORKER</t>
  </si>
  <si>
    <t>4PS CCT</t>
  </si>
  <si>
    <t>BROTHER IN LAW</t>
  </si>
  <si>
    <t>JETMATIC PUMP</t>
  </si>
  <si>
    <t>PTB PRESUMPTIVE T/C COUGH VARIANT ASTHMA</t>
  </si>
  <si>
    <t>PATIENT IS IN NEED OF MEDICAL ASISSTANCE FOR HER OPD CHARGES TODAY DUE TO PTB PRESUMPTIVE T/C COUGH VARIANT ASTHMA. PATIENT IS LIVING WITH HER SPOUSE AND CHILDREN. SHE IS A PLAIN HOUSEWIFE AND A 4PS MEMBER. HER SPOUSE IS THE MAIN PROVIDER OF THE FAMILY AS A MAINTENANCE WORKER IN  A PRIVATE RESORT IN PASACAO WITH LIMITED AND IRREGULAR SOURCE OF INCOME. PATIENT IS THEN ASSESSED AS C3.</t>
  </si>
  <si>
    <t>MEDICINES</t>
  </si>
  <si>
    <t>XRAY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</si>
</sst>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9" ht="18.7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9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9" ht="12" customHeight="1">
      <c r="A3" s="140" t="s">
        <v>262</v>
      </c>
      <c r="B3" s="140"/>
      <c r="C3" s="140"/>
      <c r="D3" s="267"/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264</v>
      </c>
      <c r="Q3" s="268">
        <v>193584</v>
      </c>
      <c r="R3" s="268"/>
    </row>
    <row r="4" spans="1:19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9" ht="15" customHeight="1">
      <c r="A5" s="281" t="s">
        <v>265</v>
      </c>
      <c r="B5" s="282"/>
      <c r="C5" s="282"/>
      <c r="D5" s="282"/>
      <c r="E5" s="282"/>
      <c r="F5" s="269">
        <v>45461</v>
      </c>
      <c r="G5" s="269"/>
      <c r="H5" s="269"/>
      <c r="I5" s="269"/>
      <c r="J5" s="269"/>
      <c r="K5" s="269"/>
      <c r="L5" s="266" t="s">
        <v>268</v>
      </c>
      <c r="M5" s="266"/>
      <c r="N5" s="266"/>
      <c r="O5" s="266"/>
      <c r="P5" s="266"/>
      <c r="Q5" s="266"/>
      <c r="R5" s="28">
        <v>0.69513888888888897</v>
      </c>
    </row>
    <row r="6" spans="1:19" ht="15" customHeight="1">
      <c r="A6" s="270" t="s">
        <v>266</v>
      </c>
      <c r="B6" s="271"/>
      <c r="C6" s="271"/>
      <c r="D6" s="271"/>
      <c r="E6" s="271"/>
      <c r="F6" s="271"/>
      <c r="G6" s="194" t="s">
        <v>339</v>
      </c>
      <c r="H6" s="194"/>
      <c r="I6" s="194"/>
      <c r="J6" s="194"/>
      <c r="K6" s="194"/>
      <c r="L6" s="194"/>
      <c r="M6" s="280" t="s">
        <v>269</v>
      </c>
      <c r="N6" s="280"/>
      <c r="O6" s="280"/>
      <c r="P6" s="280"/>
      <c r="Q6" s="278" t="s">
        <v>341</v>
      </c>
      <c r="R6" s="279"/>
    </row>
    <row r="7" spans="1:19" ht="15" customHeight="1">
      <c r="A7" s="270" t="s">
        <v>267</v>
      </c>
      <c r="B7" s="271"/>
      <c r="C7" s="271"/>
      <c r="D7" s="217" t="s">
        <v>340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3" t="s">
        <v>306</v>
      </c>
      <c r="R7" s="284"/>
      <c r="S7" t="s">
        <v>342</v>
      </c>
    </row>
    <row r="8" spans="1:19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9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9" ht="21" customHeight="1">
      <c r="A10" s="285" t="s">
        <v>4</v>
      </c>
      <c r="B10" s="286"/>
      <c r="C10" s="286"/>
      <c r="D10" s="213" t="s">
        <v>339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331</v>
      </c>
    </row>
    <row r="11" spans="1:19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9" ht="18.75" customHeight="1">
      <c r="A12" s="272">
        <v>31334</v>
      </c>
      <c r="B12" s="273"/>
      <c r="C12" s="273"/>
      <c r="D12" s="273"/>
      <c r="E12" s="103"/>
      <c r="F12" s="80"/>
      <c r="G12" s="277">
        <f ca="1">IF(DATEDIF(A12,NOW(),"y")&gt;120,"",DATEDIF(A12,NOW(),"y"))</f>
        <v>38</v>
      </c>
      <c r="H12" s="277"/>
      <c r="I12" s="277"/>
      <c r="J12" s="277"/>
      <c r="K12" s="80"/>
      <c r="L12" s="80"/>
      <c r="M12" s="219" t="s">
        <v>343</v>
      </c>
      <c r="N12" s="219"/>
      <c r="O12" s="219"/>
      <c r="P12" s="219"/>
      <c r="Q12" s="219"/>
      <c r="R12" s="220"/>
    </row>
    <row r="13" spans="1:19" ht="12" customHeight="1">
      <c r="A13" s="252" t="s">
        <v>274</v>
      </c>
      <c r="B13" s="253"/>
      <c r="C13" s="253"/>
      <c r="D13" s="253"/>
      <c r="E13" s="102"/>
      <c r="F13" s="104"/>
      <c r="G13" s="254" t="s">
        <v>275</v>
      </c>
      <c r="H13" s="254"/>
      <c r="I13" s="254"/>
      <c r="J13" s="254"/>
      <c r="K13" s="102"/>
      <c r="L13" s="104"/>
      <c r="M13" s="253" t="s">
        <v>7</v>
      </c>
      <c r="N13" s="253"/>
      <c r="O13" s="253"/>
      <c r="P13" s="253"/>
      <c r="Q13" s="253"/>
      <c r="R13" s="255"/>
    </row>
    <row r="14" spans="1:19" ht="18" customHeight="1">
      <c r="A14" s="257" t="s">
        <v>8</v>
      </c>
      <c r="B14" s="258"/>
      <c r="C14" s="258"/>
      <c r="D14" s="258"/>
      <c r="E14" s="219" t="str">
        <f>D7</f>
        <v>CARANAN, PASACAO,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9" s="88" customFormat="1" ht="9.75" customHeight="1">
      <c r="A15" s="274" t="s">
        <v>276</v>
      </c>
      <c r="B15" s="275"/>
      <c r="C15" s="275"/>
      <c r="D15" s="275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9" ht="15.75" customHeight="1">
      <c r="A16" s="257" t="s">
        <v>10</v>
      </c>
      <c r="B16" s="258"/>
      <c r="C16" s="258"/>
      <c r="D16" s="258"/>
      <c r="E16" s="223" t="str">
        <f>E14</f>
        <v>CARANAN, PASACAO,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74" t="s">
        <v>277</v>
      </c>
      <c r="B17" s="275"/>
      <c r="C17" s="275"/>
      <c r="D17" s="275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76"/>
    </row>
    <row r="19" spans="1:28" ht="13.5" customHeight="1">
      <c r="A19" s="215" t="s">
        <v>279</v>
      </c>
      <c r="B19" s="216"/>
      <c r="C19" s="216"/>
      <c r="D19" s="217" t="s">
        <v>330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7" t="s">
        <v>284</v>
      </c>
      <c r="B21" s="258"/>
      <c r="C21" s="258"/>
      <c r="D21" s="258"/>
      <c r="E21" s="258"/>
      <c r="F21" s="209"/>
      <c r="G21" s="259" t="s">
        <v>155</v>
      </c>
      <c r="H21" s="259"/>
      <c r="I21" s="80"/>
      <c r="J21" s="259" t="s">
        <v>281</v>
      </c>
      <c r="K21" s="259"/>
      <c r="L21" s="251" t="s">
        <v>282</v>
      </c>
      <c r="M21" s="251"/>
      <c r="N21" s="107"/>
      <c r="O21" s="260"/>
      <c r="P21" s="259" t="s">
        <v>283</v>
      </c>
      <c r="Q21" s="260"/>
      <c r="R21" s="261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59"/>
      <c r="H22" s="259"/>
      <c r="I22" s="80"/>
      <c r="J22" s="259"/>
      <c r="K22" s="259"/>
      <c r="L22" s="251"/>
      <c r="M22" s="251"/>
      <c r="N22" s="108"/>
      <c r="O22" s="260"/>
      <c r="P22" s="259"/>
      <c r="Q22" s="260"/>
      <c r="R22" s="261"/>
    </row>
    <row r="23" spans="1:28" ht="1.5" customHeight="1">
      <c r="A23" s="93"/>
      <c r="B23" s="109"/>
      <c r="C23" s="109"/>
      <c r="D23" s="109"/>
      <c r="E23" s="109"/>
      <c r="F23" s="80"/>
      <c r="G23" s="259"/>
      <c r="H23" s="259"/>
      <c r="I23" s="80"/>
      <c r="J23" s="107"/>
      <c r="K23" s="107"/>
      <c r="L23" s="107"/>
      <c r="M23" s="110"/>
      <c r="N23" s="111"/>
      <c r="O23" s="110"/>
      <c r="P23" s="110" t="s">
        <v>329</v>
      </c>
      <c r="Q23" s="110"/>
      <c r="R23" s="94"/>
      <c r="S23" t="s">
        <v>332</v>
      </c>
    </row>
    <row r="24" spans="1:28">
      <c r="A24" s="257" t="s">
        <v>286</v>
      </c>
      <c r="B24" s="209"/>
      <c r="C24" s="209"/>
      <c r="D24" s="256" t="s">
        <v>306</v>
      </c>
      <c r="E24" s="256"/>
      <c r="F24" s="256"/>
      <c r="G24" s="256"/>
      <c r="H24" s="256"/>
      <c r="I24" s="256"/>
      <c r="J24" s="256"/>
      <c r="K24" s="262" t="s">
        <v>287</v>
      </c>
      <c r="L24" s="262"/>
      <c r="M24" s="262"/>
      <c r="N24" s="262"/>
      <c r="O24" s="262"/>
      <c r="P24" s="263"/>
      <c r="Q24" s="263"/>
      <c r="R24" s="26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6" t="s">
        <v>261</v>
      </c>
      <c r="Q26" s="336"/>
      <c r="R26" s="76" t="s">
        <v>256</v>
      </c>
      <c r="U26" s="123"/>
      <c r="V26" s="303"/>
      <c r="W26" s="303"/>
      <c r="X26" s="303"/>
      <c r="Y26" s="303"/>
      <c r="Z26" s="303"/>
      <c r="AA26" s="30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4"/>
      <c r="W27" s="304"/>
      <c r="X27" s="304"/>
      <c r="Y27" s="304"/>
      <c r="Z27" s="304"/>
      <c r="AA27" s="304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5"/>
      <c r="W28" s="305"/>
      <c r="X28" s="305"/>
      <c r="Y28" s="305"/>
      <c r="Z28" s="305"/>
      <c r="AA28" s="305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333" t="s">
        <v>239</v>
      </c>
      <c r="U29" s="125"/>
      <c r="V29" s="291" t="s">
        <v>309</v>
      </c>
      <c r="W29" s="292"/>
      <c r="X29" s="292"/>
      <c r="Y29" s="292"/>
      <c r="Z29" s="293"/>
      <c r="AA29" s="315" t="s">
        <v>311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333"/>
      <c r="U30" s="125"/>
      <c r="V30" s="294"/>
      <c r="W30" s="295"/>
      <c r="X30" s="295"/>
      <c r="Y30" s="295"/>
      <c r="Z30" s="296"/>
      <c r="AA30" s="316"/>
      <c r="AB30" s="126"/>
    </row>
    <row r="31" spans="1:28" ht="18" customHeight="1">
      <c r="A31" s="160" t="s">
        <v>344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176</v>
      </c>
      <c r="L31" s="96" t="s">
        <v>335</v>
      </c>
      <c r="M31" s="173" t="s">
        <v>349</v>
      </c>
      <c r="N31" s="175"/>
      <c r="O31" s="174"/>
      <c r="P31" s="334" t="s">
        <v>353</v>
      </c>
      <c r="Q31" s="335"/>
      <c r="R31" s="97">
        <f>350*4*4</f>
        <v>5600</v>
      </c>
      <c r="S31" s="60"/>
      <c r="U31" s="125"/>
      <c r="V31" s="294"/>
      <c r="W31" s="295"/>
      <c r="X31" s="295"/>
      <c r="Y31" s="295"/>
      <c r="Z31" s="296"/>
      <c r="AA31" s="316"/>
      <c r="AB31" s="126"/>
    </row>
    <row r="32" spans="1:28" ht="15.75" customHeight="1" thickBot="1">
      <c r="A32" s="160" t="s">
        <v>345</v>
      </c>
      <c r="B32" s="161"/>
      <c r="C32" s="161"/>
      <c r="D32" s="161"/>
      <c r="E32" s="161"/>
      <c r="F32" s="161"/>
      <c r="G32" s="161"/>
      <c r="H32" s="162"/>
      <c r="I32" s="173" t="s">
        <v>178</v>
      </c>
      <c r="J32" s="174"/>
      <c r="K32" s="96" t="s">
        <v>336</v>
      </c>
      <c r="L32" s="96" t="s">
        <v>337</v>
      </c>
      <c r="M32" s="173" t="s">
        <v>350</v>
      </c>
      <c r="N32" s="175"/>
      <c r="O32" s="174"/>
      <c r="P32" s="173" t="s">
        <v>338</v>
      </c>
      <c r="Q32" s="174"/>
      <c r="R32" s="97"/>
      <c r="S32" s="60"/>
      <c r="U32" s="125"/>
      <c r="V32" s="297"/>
      <c r="W32" s="298"/>
      <c r="X32" s="298"/>
      <c r="Y32" s="298"/>
      <c r="Z32" s="299"/>
      <c r="AA32" s="317"/>
      <c r="AB32" s="126"/>
    </row>
    <row r="33" spans="1:28" ht="15.75" customHeight="1">
      <c r="A33" s="160" t="s">
        <v>346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336</v>
      </c>
      <c r="L33" s="96" t="s">
        <v>348</v>
      </c>
      <c r="M33" s="173" t="s">
        <v>351</v>
      </c>
      <c r="N33" s="175"/>
      <c r="O33" s="174"/>
      <c r="P33" s="173" t="s">
        <v>338</v>
      </c>
      <c r="Q33" s="174"/>
      <c r="R33" s="97"/>
      <c r="S33" s="60"/>
      <c r="U33" s="125"/>
      <c r="V33" s="324" t="s">
        <v>310</v>
      </c>
      <c r="W33" s="318" t="s">
        <v>316</v>
      </c>
      <c r="X33" s="306" t="s">
        <v>312</v>
      </c>
      <c r="Y33" s="309" t="s">
        <v>313</v>
      </c>
      <c r="Z33" s="321" t="s">
        <v>314</v>
      </c>
      <c r="AA33" s="312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347</v>
      </c>
      <c r="B34" s="161"/>
      <c r="C34" s="161"/>
      <c r="D34" s="161"/>
      <c r="E34" s="161"/>
      <c r="F34" s="161"/>
      <c r="G34" s="161"/>
      <c r="H34" s="162"/>
      <c r="I34" s="173" t="s">
        <v>176</v>
      </c>
      <c r="J34" s="174"/>
      <c r="K34" s="96" t="s">
        <v>336</v>
      </c>
      <c r="L34" s="96" t="s">
        <v>348</v>
      </c>
      <c r="M34" s="173" t="s">
        <v>352</v>
      </c>
      <c r="N34" s="175"/>
      <c r="O34" s="174"/>
      <c r="P34" s="173" t="s">
        <v>338</v>
      </c>
      <c r="Q34" s="174"/>
      <c r="R34" s="97"/>
      <c r="S34" s="60"/>
      <c r="U34" s="125"/>
      <c r="V34" s="325"/>
      <c r="W34" s="319"/>
      <c r="X34" s="307"/>
      <c r="Y34" s="310"/>
      <c r="Z34" s="322"/>
      <c r="AA34" s="313"/>
      <c r="AB34" s="126"/>
    </row>
    <row r="35" spans="1:28" ht="15.75" customHeight="1" thickBo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U35" s="125"/>
      <c r="V35" s="326"/>
      <c r="W35" s="320"/>
      <c r="X35" s="308"/>
      <c r="Y35" s="311"/>
      <c r="Z35" s="323"/>
      <c r="AA35" s="313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7" t="s">
        <v>321</v>
      </c>
      <c r="W36" s="289" t="s">
        <v>322</v>
      </c>
      <c r="X36" s="331" t="s">
        <v>317</v>
      </c>
      <c r="Y36" s="331" t="s">
        <v>318</v>
      </c>
      <c r="Z36" s="329" t="s">
        <v>320</v>
      </c>
      <c r="AA36" s="313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7"/>
      <c r="W37" s="289"/>
      <c r="X37" s="331"/>
      <c r="Y37" s="331"/>
      <c r="Z37" s="329"/>
      <c r="AA37" s="313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8"/>
      <c r="W38" s="290"/>
      <c r="X38" s="332"/>
      <c r="Y38" s="332"/>
      <c r="Z38" s="330"/>
      <c r="AA38" s="313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4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8" t="s">
        <v>354</v>
      </c>
      <c r="B44" s="240"/>
      <c r="C44" s="240"/>
      <c r="D44" s="240"/>
      <c r="E44" s="240"/>
      <c r="F44" s="240"/>
      <c r="G44" s="240"/>
      <c r="H44" s="86"/>
      <c r="I44" s="247">
        <v>3700</v>
      </c>
      <c r="J44" s="247"/>
      <c r="K44" s="247"/>
      <c r="L44" s="247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8"/>
      <c r="B45" s="240"/>
      <c r="C45" s="240"/>
      <c r="D45" s="240"/>
      <c r="E45" s="240"/>
      <c r="F45" s="240"/>
      <c r="G45" s="240"/>
      <c r="H45" s="86"/>
      <c r="I45" s="247"/>
      <c r="J45" s="247"/>
      <c r="K45" s="247"/>
      <c r="L45" s="247"/>
      <c r="M45" s="84"/>
      <c r="N45" s="84"/>
      <c r="O45" s="84"/>
      <c r="P45" s="249">
        <f>(I44/2)+SUM(I45:L46)+SUM(R31:R42)+P24</f>
        <v>7450</v>
      </c>
      <c r="Q45" s="249"/>
      <c r="R45" s="250"/>
    </row>
    <row r="46" spans="1:28">
      <c r="A46" s="248"/>
      <c r="B46" s="240"/>
      <c r="C46" s="240"/>
      <c r="D46" s="240"/>
      <c r="E46" s="240"/>
      <c r="F46" s="240"/>
      <c r="G46" s="240"/>
      <c r="H46" s="86"/>
      <c r="I46" s="247"/>
      <c r="J46" s="247"/>
      <c r="K46" s="247"/>
      <c r="L46" s="247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5940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1490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 t="s">
        <v>355</v>
      </c>
      <c r="E50" s="186"/>
      <c r="F50" s="25"/>
      <c r="G50" s="80"/>
      <c r="H50" s="140" t="s">
        <v>149</v>
      </c>
      <c r="I50" s="140"/>
      <c r="J50" s="140"/>
      <c r="K50" s="29">
        <v>300</v>
      </c>
      <c r="M50" s="25"/>
      <c r="N50" s="243" t="s">
        <v>132</v>
      </c>
      <c r="O50" s="243"/>
      <c r="P50" s="243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3" t="s">
        <v>136</v>
      </c>
      <c r="O51" s="243"/>
      <c r="P51" s="243"/>
      <c r="Q51" s="177">
        <f>50*20</f>
        <v>1000</v>
      </c>
      <c r="R51" s="178"/>
      <c r="S51" s="23">
        <f>COUNTA(A31:H42,D10)</f>
        <v>5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3" t="s">
        <v>140</v>
      </c>
      <c r="O52" s="243"/>
      <c r="P52" s="243"/>
      <c r="Q52" s="177">
        <f>150*30</f>
        <v>4500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3" t="s">
        <v>164</v>
      </c>
      <c r="O53" s="243"/>
      <c r="P53" s="243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3" t="s">
        <v>142</v>
      </c>
      <c r="O54" s="243"/>
      <c r="P54" s="243"/>
      <c r="Q54" s="177"/>
      <c r="R54" s="178"/>
    </row>
    <row r="55" spans="1:21" s="23" customFormat="1" ht="14.1" customHeight="1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 t="s">
        <v>356</v>
      </c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/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>
        <f>35*1*4</f>
        <v>140</v>
      </c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287" t="s">
        <v>357</v>
      </c>
      <c r="G62" s="288"/>
      <c r="H62" s="288"/>
      <c r="I62" s="28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/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324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PALINO, ROSEMARIE ABENDAÑO</v>
      </c>
      <c r="D68" s="240"/>
      <c r="E68" s="240"/>
      <c r="F68" s="240"/>
      <c r="G68" s="240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358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0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1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1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2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326</v>
      </c>
      <c r="C80" s="139"/>
      <c r="D80" s="139"/>
      <c r="E80" s="139"/>
      <c r="F80" s="139"/>
      <c r="G80" s="139"/>
      <c r="H80" s="139"/>
      <c r="I80" s="138">
        <v>1302.23</v>
      </c>
      <c r="J80" s="138"/>
      <c r="K80" s="138"/>
      <c r="L80" s="138"/>
      <c r="M80" s="139" t="s">
        <v>359</v>
      </c>
      <c r="N80" s="139"/>
      <c r="O80" s="139"/>
      <c r="P80" s="232" t="s">
        <v>327</v>
      </c>
      <c r="Q80" s="232"/>
      <c r="R80" s="233"/>
    </row>
    <row r="81" spans="1:18" ht="15.75" customHeight="1">
      <c r="A81" s="85">
        <v>2</v>
      </c>
      <c r="B81" s="139" t="s">
        <v>326</v>
      </c>
      <c r="C81" s="139"/>
      <c r="D81" s="139"/>
      <c r="E81" s="139"/>
      <c r="F81" s="139"/>
      <c r="G81" s="139"/>
      <c r="H81" s="139"/>
      <c r="I81" s="138">
        <v>250</v>
      </c>
      <c r="J81" s="138"/>
      <c r="K81" s="138"/>
      <c r="L81" s="138"/>
      <c r="M81" s="148" t="s">
        <v>333</v>
      </c>
      <c r="N81" s="148"/>
      <c r="O81" s="148"/>
      <c r="P81" s="232" t="s">
        <v>327</v>
      </c>
      <c r="Q81" s="232"/>
      <c r="R81" s="233"/>
    </row>
    <row r="82" spans="1:18" ht="15.75" customHeight="1">
      <c r="A82" s="85">
        <v>3</v>
      </c>
      <c r="B82" s="139" t="s">
        <v>326</v>
      </c>
      <c r="C82" s="139"/>
      <c r="D82" s="139"/>
      <c r="E82" s="139"/>
      <c r="F82" s="139"/>
      <c r="G82" s="139"/>
      <c r="H82" s="139"/>
      <c r="I82" s="149">
        <v>150</v>
      </c>
      <c r="J82" s="149"/>
      <c r="K82" s="149"/>
      <c r="L82" s="149"/>
      <c r="M82" s="148" t="s">
        <v>360</v>
      </c>
      <c r="N82" s="148"/>
      <c r="O82" s="148"/>
      <c r="P82" s="232" t="s">
        <v>327</v>
      </c>
      <c r="Q82" s="232"/>
      <c r="R82" s="233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325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334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328</v>
      </c>
      <c r="O88" s="146"/>
      <c r="P88" s="146"/>
      <c r="Q88" s="146"/>
      <c r="R88" s="147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45461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193584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PALINO, ROSEMARIE ABENDAÑO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 t="str">
        <f>'UNIFIED INTAKE'!Q7</f>
        <v>NONE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38</v>
      </c>
      <c r="AI12" s="367"/>
      <c r="AJ12" s="537"/>
      <c r="AK12" s="381" t="str">
        <f>IF('UNIFIED INTAKE'!R10=0,"",'UNIFIED INTAKE'!R10)</f>
        <v>FEMALE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PALINO, ROSEMARIE ABENDAÑO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31334</v>
      </c>
      <c r="B15" s="453"/>
      <c r="C15" s="454"/>
      <c r="D15" s="433" t="str">
        <f>IF('UNIFIED INTAKE'!M12=0,"",'UNIFIED INTAKE'!M12)</f>
        <v>TINAMBAC, CAMARINES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>ROMAN CATHOLIC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CARANAN, PASACAO, CAMARINES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CARANAN, PASACAO, CAMARINES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NONE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>PALINO, FERNANDO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>M</v>
      </c>
      <c r="P26" s="398"/>
      <c r="Q26" s="398"/>
      <c r="R26" s="398"/>
      <c r="S26" s="399"/>
      <c r="T26" s="397" t="str">
        <f>IF('UNIFIED INTAKE'!L31=0,"",'UNIFIED INTAKE'!L31)</f>
        <v>SPOUSE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ELEM. GRADUATE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MAINTENANCE WORKER</v>
      </c>
      <c r="AK26" s="398"/>
      <c r="AL26" s="398"/>
      <c r="AM26" s="398"/>
      <c r="AN26" s="398"/>
      <c r="AO26" s="398"/>
      <c r="AP26" s="398"/>
      <c r="AQ26" s="399"/>
      <c r="AR26" s="517">
        <f>IF('UNIFIED INTAKE'!R31=0,"",'UNIFIED INTAKE'!R31)</f>
        <v>5600</v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PALINO, JANE ROSE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>S</v>
      </c>
      <c r="P27" s="398"/>
      <c r="Q27" s="398"/>
      <c r="R27" s="398"/>
      <c r="S27" s="399"/>
      <c r="T27" s="397" t="str">
        <f>IF('UNIFIED INTAKE'!L32=0,"",'UNIFIED INTAKE'!L32)</f>
        <v>DAUGHTER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GRADE 8 (INS)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N/A</v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>PALINO, REY JOHN</v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>S</v>
      </c>
      <c r="P28" s="398"/>
      <c r="Q28" s="398"/>
      <c r="R28" s="398"/>
      <c r="S28" s="399"/>
      <c r="T28" s="397" t="str">
        <f>IF('UNIFIED INTAKE'!L33=0,"",'UNIFIED INTAKE'!L33)</f>
        <v>SON</v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>GRADE 4 (INS)</v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>N/A</v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>PALINO,GLEN SAY</v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>S</v>
      </c>
      <c r="P29" s="398"/>
      <c r="Q29" s="398"/>
      <c r="R29" s="398"/>
      <c r="S29" s="399"/>
      <c r="T29" s="397" t="str">
        <f>IF('UNIFIED INTAKE'!L34=0,"",'UNIFIED INTAKE'!L34)</f>
        <v>SON</v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>GRADE 3 (INS)</v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>N/A</v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>4PS CCT</v>
      </c>
      <c r="B37" s="522"/>
      <c r="C37" s="522"/>
      <c r="D37" s="522"/>
      <c r="E37" s="522"/>
      <c r="F37" s="522"/>
      <c r="G37" s="522"/>
      <c r="H37" s="522"/>
      <c r="I37" s="520">
        <f>IF('UNIFIED INTAKE'!I44=0,"",'UNIFIED INTAKE'!I44)</f>
        <v>3700</v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7450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/>
      </c>
      <c r="B38" s="522"/>
      <c r="C38" s="522"/>
      <c r="D38" s="522"/>
      <c r="E38" s="522"/>
      <c r="F38" s="522"/>
      <c r="G38" s="522"/>
      <c r="H38" s="522"/>
      <c r="I38" s="520" t="str">
        <f>IF('UNIFIED INTAKE'!I45=0,"",'UNIFIED INTAKE'!I45)</f>
        <v/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 t="b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300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 t="str">
        <f>'UNIFIED INTAKE'!I56</f>
        <v>JETMATIC PUMP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>
        <f>'UNIFIED INTAKE'!I57</f>
        <v>0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140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4500</v>
      </c>
      <c r="B47" s="510"/>
      <c r="C47" s="510"/>
      <c r="D47" s="510"/>
      <c r="E47" s="510"/>
      <c r="F47" s="510"/>
      <c r="G47" s="510"/>
      <c r="H47" s="511">
        <f>IF('UNIFIED INTAKE'!Q51="","",'UNIFIED INTAKE'!Q51)</f>
        <v>1000</v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7450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>PATIENT IS IN NEED OF MEDICAL ASISSTANCE FOR HER OPD CHARGES TODAY DUE TO PTB PRESUMPTIVE T/C COUGH VARIANT ASTHMA. PATIENT IS LIVING WITH HER SPOUSE AND CHILDREN. SHE IS A PLAIN HOUSEWIFE AND A 4PS MEMBER. HER SPOUSE IS THE MAIN PROVIDER OF THE FAMILY AS A MAINTENANCE WORKER IN  A PRIVATE RESORT IN PASACAO WITH LIMITED AND IRREGULAR SOURCE OF INCOME. PATIENT IS THEN ASSESSED AS C3.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JANA LUISA E. ARRIOLA,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218</v>
      </c>
      <c r="C2" s="631">
        <f>IF('UNIFIED INTAKE'!Q3=0,"",'UNIFIED INTAKE'!Q3)</f>
        <v>193584</v>
      </c>
      <c r="D2" s="632"/>
      <c r="E2" s="632"/>
      <c r="M2" s="45" t="s">
        <v>29</v>
      </c>
      <c r="N2" s="46"/>
    </row>
    <row r="3" spans="1:14" ht="18.7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2" t="str">
        <f>IF('UNIFIED INTAKE'!D10=0,"",'UNIFIED INTAKE'!D10)</f>
        <v>PALINO, ROSEMARIE ABENDAÑO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2"/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224</v>
      </c>
      <c r="B8" s="49"/>
      <c r="C8" s="135"/>
      <c r="D8" s="52"/>
      <c r="E8" s="51" t="s">
        <v>225</v>
      </c>
      <c r="F8" s="634">
        <f ca="1">'UNIFIED INTAKE'!G12</f>
        <v>38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>ROMAN CATHOLIC</v>
      </c>
      <c r="N8" s="636"/>
    </row>
    <row r="9" spans="1:14" ht="18.75">
      <c r="A9" s="49" t="s">
        <v>227</v>
      </c>
      <c r="B9" s="49"/>
      <c r="C9" s="626"/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>TINAMBAC, CAMARINES SUR</v>
      </c>
      <c r="L9" s="628"/>
      <c r="M9" s="628"/>
      <c r="N9" s="628"/>
    </row>
    <row r="10" spans="1:14" ht="18.75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230</v>
      </c>
      <c r="B11" s="49"/>
      <c r="C11" s="622" t="str">
        <f>IF('UNIFIED INTAKE'!D24=0,"",'UNIFIED INTAKE'!D24)</f>
        <v>NONE</v>
      </c>
      <c r="D11" s="622"/>
      <c r="E11" s="622"/>
      <c r="F11" s="622"/>
      <c r="G11" s="622"/>
      <c r="H11" s="622"/>
      <c r="I11" s="622"/>
      <c r="J11" s="53" t="s">
        <v>231</v>
      </c>
      <c r="K11" s="629"/>
      <c r="L11" s="629"/>
      <c r="M11" s="629"/>
      <c r="N11" s="629"/>
    </row>
    <row r="12" spans="1:14" ht="18.75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2" t="s">
        <v>307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234</v>
      </c>
      <c r="B15" s="49"/>
      <c r="C15" s="49"/>
      <c r="D15" s="623"/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0</v>
      </c>
    </row>
    <row r="16" spans="1:14" ht="18.75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 t="str">
        <f>IF('UNIFIED INTAKE'!A31=0,"",'UNIFIED INTAKE'!A31)</f>
        <v>PALINO, FERNANDO</v>
      </c>
      <c r="B20" s="615"/>
      <c r="C20" s="71" t="str">
        <f>IF('UNIFIED INTAKE'!L31=0,"",'UNIFIED INTAKE'!L31)</f>
        <v>SPOUSE</v>
      </c>
      <c r="D20" s="616" t="str">
        <f>IF('UNIFIED INTAKE'!S31=0,"",'UNIFIED INTAKE'!S31)</f>
        <v/>
      </c>
      <c r="E20" s="617"/>
      <c r="F20" s="71" t="str">
        <f>IF('UNIFIED INTAKE'!I31=0,"",'UNIFIED INTAKE'!I31)</f>
        <v>M</v>
      </c>
      <c r="G20" s="616" t="str">
        <f>IF('UNIFIED INTAKE'!K31=0,"",'UNIFIED INTAKE'!K31)</f>
        <v>M</v>
      </c>
      <c r="H20" s="617"/>
      <c r="I20" s="616" t="str">
        <f>IF('UNIFIED INTAKE'!M31=0,"",'UNIFIED INTAKE'!M31)</f>
        <v>ELEM. GRADUATE</v>
      </c>
      <c r="J20" s="618"/>
      <c r="K20" s="618"/>
      <c r="L20" s="617"/>
      <c r="M20" s="71" t="str">
        <f>IF('UNIFIED INTAKE'!P31=0,"",'UNIFIED INTAKE'!P31)</f>
        <v>MAINTENANCE WORKER</v>
      </c>
      <c r="N20" s="74">
        <f>'UNIFIED INTAKE'!R31</f>
        <v>5600</v>
      </c>
    </row>
    <row r="21" spans="1:14">
      <c r="A21" s="614" t="str">
        <f>IF('UNIFIED INTAKE'!A32=0,"",'UNIFIED INTAKE'!A32)</f>
        <v>PALINO, JANE ROSE</v>
      </c>
      <c r="B21" s="615"/>
      <c r="C21" s="71" t="str">
        <f>IF('UNIFIED INTAKE'!L32=0,"",'UNIFIED INTAKE'!L32)</f>
        <v>DAUGHTER</v>
      </c>
      <c r="D21" s="616" t="str">
        <f>IF('UNIFIED INTAKE'!S32=0,"",'UNIFIED INTAKE'!S32)</f>
        <v/>
      </c>
      <c r="E21" s="617"/>
      <c r="F21" s="71" t="str">
        <f>IF('UNIFIED INTAKE'!I32=0,"",'UNIFIED INTAKE'!I32)</f>
        <v>F</v>
      </c>
      <c r="G21" s="616" t="str">
        <f>IF('UNIFIED INTAKE'!K32=0,"",'UNIFIED INTAKE'!K32)</f>
        <v>S</v>
      </c>
      <c r="H21" s="617"/>
      <c r="I21" s="616" t="str">
        <f>IF('UNIFIED INTAKE'!M32=0,"",'UNIFIED INTAKE'!M32)</f>
        <v>GRADE 8 (INS)</v>
      </c>
      <c r="J21" s="618"/>
      <c r="K21" s="618"/>
      <c r="L21" s="617"/>
      <c r="M21" s="71" t="str">
        <f>IF('UNIFIED INTAKE'!P32=0,"",'UNIFIED INTAKE'!P32)</f>
        <v>N/A</v>
      </c>
      <c r="N21" s="74">
        <f>'UNIFIED INTAKE'!R32</f>
        <v>0</v>
      </c>
    </row>
    <row r="22" spans="1:14">
      <c r="A22" s="614" t="str">
        <f>IF('UNIFIED INTAKE'!A33=0,"",'UNIFIED INTAKE'!A33)</f>
        <v>PALINO, REY JOHN</v>
      </c>
      <c r="B22" s="615"/>
      <c r="C22" s="71" t="str">
        <f>IF('UNIFIED INTAKE'!L33=0,"",'UNIFIED INTAKE'!L33)</f>
        <v>SON</v>
      </c>
      <c r="D22" s="616" t="str">
        <f>IF('UNIFIED INTAKE'!S33=0,"",'UNIFIED INTAKE'!S33)</f>
        <v/>
      </c>
      <c r="E22" s="617"/>
      <c r="F22" s="71" t="str">
        <f>IF('UNIFIED INTAKE'!I33=0,"",'UNIFIED INTAKE'!I33)</f>
        <v>M</v>
      </c>
      <c r="G22" s="616" t="str">
        <f>IF('UNIFIED INTAKE'!K33=0,"",'UNIFIED INTAKE'!K33)</f>
        <v>S</v>
      </c>
      <c r="H22" s="617"/>
      <c r="I22" s="616" t="str">
        <f>IF('UNIFIED INTAKE'!M33=0,"",'UNIFIED INTAKE'!M33)</f>
        <v>GRADE 4 (INS)</v>
      </c>
      <c r="J22" s="618"/>
      <c r="K22" s="618"/>
      <c r="L22" s="617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4" t="str">
        <f>IF('UNIFIED INTAKE'!A34=0,"",'UNIFIED INTAKE'!A34)</f>
        <v>PALINO,GLEN SAY</v>
      </c>
      <c r="B23" s="615"/>
      <c r="C23" s="71" t="str">
        <f>IF('UNIFIED INTAKE'!L34=0,"",'UNIFIED INTAKE'!L34)</f>
        <v>SON</v>
      </c>
      <c r="D23" s="616" t="str">
        <f>IF('UNIFIED INTAKE'!S34=0,"",'UNIFIED INTAKE'!S34)</f>
        <v/>
      </c>
      <c r="E23" s="617"/>
      <c r="F23" s="71" t="str">
        <f>IF('UNIFIED INTAKE'!I34=0,"",'UNIFIED INTAKE'!I34)</f>
        <v>M</v>
      </c>
      <c r="G23" s="616" t="str">
        <f>IF('UNIFIED INTAKE'!K34=0,"",'UNIFIED INTAKE'!K34)</f>
        <v>S</v>
      </c>
      <c r="H23" s="617"/>
      <c r="I23" s="616" t="str">
        <f>IF('UNIFIED INTAKE'!M34=0,"",'UNIFIED INTAKE'!M34)</f>
        <v>GRADE 3 (INS)</v>
      </c>
      <c r="J23" s="618"/>
      <c r="K23" s="618"/>
      <c r="L23" s="617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>
        <f>'UNIFIED INTAKE'!R35</f>
        <v>0</v>
      </c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 t="str">
        <f>'UNIFIED INTAKE'!D50</f>
        <v>BROTHER IN LAW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1000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 t="str">
        <f>'UNIFIED INTAKE'!I56:L56</f>
        <v>JETMATIC PUMP</v>
      </c>
      <c r="J38" s="61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>
        <f>'UNIFIED INTAKE'!I57:L57</f>
        <v>0</v>
      </c>
      <c r="J39" s="61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9" t="s">
        <v>146</v>
      </c>
      <c r="G40" s="609"/>
      <c r="H40" s="609"/>
      <c r="I40" s="610">
        <f>'UNIFIED INTAKE'!I58:L58</f>
        <v>0</v>
      </c>
      <c r="J40" s="61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140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>4PS CCT</v>
      </c>
      <c r="B44" s="607"/>
      <c r="C44" s="607"/>
      <c r="D44" s="63"/>
      <c r="E44" s="608">
        <f>'UNIFIED INTAKE'!I44</f>
        <v>3700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/>
      </c>
      <c r="B45" s="607"/>
      <c r="C45" s="607"/>
      <c r="D45" s="63"/>
      <c r="E45" s="608">
        <f>'UNIFIED INTAKE'!I45</f>
        <v>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>PATIENT IS IN NEED OF MEDICAL ASISSTANCE FOR HER OPD CHARGES TODAY DUE TO PTB PRESUMPTIVE T/C COUGH VARIANT ASTHMA. PATIENT IS LIVING WITH HER SPOUSE AND CHILDREN. SHE IS A PLAIN HOUSEWIFE AND A 4PS MEMBER. HER SPOUSE IS THE MAIN PROVIDER OF THE FAMILY AS A MAINTENANCE WORKER IN  A PRIVATE RESORT IN PASACAO WITH LIMITED AND IRREGULAR SOURCE OF INCOME. PATIENT IS THEN ASSESSED AS C3.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PALINO, ROSEMARIE ABENDAÑO</v>
      </c>
      <c r="B55" s="604"/>
      <c r="C55" s="604"/>
      <c r="D55" s="604"/>
      <c r="E55" s="604"/>
      <c r="F55" s="604" t="str">
        <f>IF('UNIFIED INTAKE'!Q6=0,"",'UNIFIED INTAKE'!Q6)</f>
        <v>PATIENT</v>
      </c>
      <c r="G55" s="604"/>
      <c r="H55" s="604"/>
      <c r="I55" s="604"/>
      <c r="J55" s="604"/>
      <c r="K55" s="605" t="str">
        <f>IF('UNIFIED INTAKE'!Q7=0,"",'UNIFIED INTAKE'!Q7)</f>
        <v>NONE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>JANA LUISA E. ARRIOLA, RSW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2024-06-18T08:47:53Z</cp:lastPrinted>
  <dcterms:created xsi:type="dcterms:W3CDTF">2021-01-18T06:35:54Z</dcterms:created>
  <dcterms:modified xsi:type="dcterms:W3CDTF">2024-06-18T08:48:01Z</dcterms:modified>
</cp:coreProperties>
</file>