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<sst xmlns="http://schemas.openxmlformats.org/spreadsheetml/2006/main" count="419" uniqueCount="345">
  <si>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</si>
  <si>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</si>
  <si>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</si>
  <si>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</si>
  <si>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</si>
  <si>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</si>
  <si>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</si>
  <si>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</si>
  <si>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</si>
  <si>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</si>
  <si>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</si>
  <si>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</si>
  <si>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</si>
  <si>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</si>
  <si>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</si>
  <si>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</si>
  <si>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</si>
  <si>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</si>
  <si>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</si>
  <si>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</si>
  <si>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</si>
  <si>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</si>
  <si>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</si>
  <si>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</si>
  <si>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</si>
  <si>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</si>
  <si>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</si>
  <si>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</si>
  <si>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</si>
  <si>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</si>
  <si>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</si>
  <si>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</si>
  <si>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</si>
  <si>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</si>
  <si>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</si>
  <si>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</si>
  <si>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</si>
  <si>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</si>
  <si>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</si>
  <si>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</si>
  <si>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</si>
  <si>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</si>
  <si>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</si>
  <si>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</si>
  <si>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</si>
  <si>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</si>
  <si>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</si>
  <si>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</si>
  <si>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</si>
  <si>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</si>
  <si>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</si>
  <si>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</si>
  <si>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</si>
  <si>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</si>
  <si>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</si>
  <si>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</si>
  <si>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</si>
  <si>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</si>
  <si>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</si>
  <si>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</si>
  <si>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</si>
  <si>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</si>
  <si>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</si>
  <si>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</si>
  <si>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</si>
  <si>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</si>
  <si>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</si>
  <si>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</si>
  <si>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</si>
  <si>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</si>
  <si>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</si>
  <si>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</si>
  <si>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</si>
  <si>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</si>
  <si>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</si>
  <si>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</si>
  <si>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</si>
  <si>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</si>
  <si>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</si>
  <si>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</si>
  <si>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</si>
  <si>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</si>
  <si>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</si>
  <si>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</si>
  <si>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</si>
  <si>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</si>
  <si>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</si>
  <si>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</si>
  <si>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</si>
  <si>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</si>
  <si>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</si>
  <si>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</si>
  <si>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</si>
  <si>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</si>
  <si>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</si>
  <si>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</si>
  <si>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</si>
  <si>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</si>
  <si>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</si>
  <si>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</si>
  <si>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</si>
  <si>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</si>
  <si>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</si>
  <si>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</si>
  <si>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</si>
  <si>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</si>
  <si>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</si>
  <si>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</si>
  <si>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</si>
  <si>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</si>
  <si>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</si>
  <si>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</si>
  <si>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</si>
  <si>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</si>
  <si>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</si>
  <si>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</si>
  <si>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</si>
  <si>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</si>
  <si>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</si>
  <si>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</si>
  <si>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</si>
  <si>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</si>
  <si>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</si>
  <si>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</si>
  <si>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</si>
  <si>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</si>
  <si>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</si>
  <si>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</si>
  <si>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</si>
  <si>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</si>
  <si>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</si>
  <si>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</si>
  <si>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</si>
  <si>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</si>
  <si>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</si>
  <si>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</si>
  <si>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</si>
  <si>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</si>
  <si>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</si>
  <si>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</si>
  <si>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</si>
  <si>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</si>
  <si>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</si>
  <si>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</si>
  <si>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</si>
  <si>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</si>
  <si>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</si>
  <si>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</si>
  <si>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</si>
  <si>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</si>
  <si>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</si>
  <si>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</si>
  <si>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</si>
  <si>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</si>
  <si>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</si>
  <si>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</si>
  <si>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</si>
  <si>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</si>
  <si>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</si>
  <si>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</si>
  <si>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</si>
  <si>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</si>
  <si>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</si>
  <si>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</si>
  <si>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</si>
  <si>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</si>
  <si>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</si>
  <si>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</si>
  <si>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</si>
  <si>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</si>
  <si>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</si>
  <si>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</si>
  <si>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</si>
  <si>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</si>
  <si>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</si>
  <si>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</si>
  <si>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</si>
  <si>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</si>
  <si>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</si>
  <si>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</si>
  <si>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</si>
  <si>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</si>
  <si>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</si>
  <si>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</si>
  <si>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</si>
  <si>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</si>
  <si>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</si>
  <si>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</si>
  <si>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</si>
  <si>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</si>
  <si>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</si>
  <si>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</si>
  <si>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</si>
  <si>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</si>
  <si>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</si>
  <si>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</si>
  <si>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</si>
  <si>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</si>
  <si>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</si>
  <si>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</si>
  <si>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</si>
  <si>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</si>
  <si>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</si>
  <si>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</si>
  <si>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</si>
  <si>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</si>
  <si>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</si>
  <si>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</si>
  <si>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</si>
  <si>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</si>
  <si>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</si>
  <si>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</si>
  <si>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</si>
  <si>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</si>
  <si>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</si>
  <si>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</si>
  <si>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</si>
  <si>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</si>
  <si>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</si>
  <si>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</si>
  <si>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</si>
  <si>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</si>
  <si>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</si>
  <si>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</si>
  <si>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</si>
  <si>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</si>
  <si>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</si>
  <si>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</si>
  <si>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</si>
  <si>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</si>
  <si>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</si>
  <si>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</si>
  <si>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</si>
  <si>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</si>
  <si>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</si>
  <si>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</si>
  <si>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</si>
  <si>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</si>
  <si>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</si>
  <si>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</si>
  <si>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</si>
  <si>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</si>
  <si>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</si>
  <si>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</si>
  <si>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</si>
  <si>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</si>
  <si>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</si>
  <si>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</si>
  <si>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</si>
  <si>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</si>
  <si>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</si>
  <si>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</si>
  <si>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</si>
  <si>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</si>
  <si>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</si>
  <si>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</si>
  <si>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</si>
  <si>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</si>
  <si>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</si>
  <si>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</si>
  <si>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</si>
  <si>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</si>
  <si>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</si>
  <si>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</si>
  <si>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</si>
  <si>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</si>
  <si>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</si>
  <si>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</si>
  <si>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</si>
  <si>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</si>
  <si>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</si>
  <si>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</si>
  <si>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</si>
  <si>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</si>
  <si>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</si>
  <si>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</si>
  <si>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</si>
  <si>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</si>
  <si>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</si>
  <si>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</si>
  <si>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</si>
  <si>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</si>
  <si>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</si>
  <si>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</si>
  <si>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</si>
  <si>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</si>
  <si>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</si>
  <si>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</si>
  <si>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</si>
  <si>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</si>
  <si>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</si>
  <si>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</si>
  <si>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</si>
  <si>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</si>
  <si>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</si>
  <si>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</si>
  <si>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</si>
  <si>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</si>
  <si>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</si>
  <si>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</si>
  <si>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</si>
  <si>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</si>
  <si>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</si>
  <si>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</si>
  <si>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</si>
  <si>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</si>
  <si>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</si>
  <si>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</si>
  <si>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</si>
  <si>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</si>
  <si>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</si>
  <si>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</si>
  <si>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</si>
  <si>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</si>
  <si>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</si>
  <si>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</si>
  <si>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</si>
  <si>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</si>
  <si>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</si>
  <si>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</si>
  <si>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</si>
  <si>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</si>
  <si>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</si>
  <si>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</si>
  <si>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</si>
  <si>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</si>
  <si>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</si>
  <si>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</si>
  <si>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BIKAL, LIBMANAN, CAMARINES SUR</t>
  </si>
  <si>
    <t>MALE</t>
  </si>
  <si>
    <t>ROLDAN, RUBEN, ALANO</t>
  </si>
  <si>
    <t>SEPARATED</t>
  </si>
  <si>
    <t>SC PENSION</t>
  </si>
  <si>
    <t>FS FROM RELATIVES</t>
  </si>
  <si>
    <t>DRUGS AND MEDS</t>
  </si>
  <si>
    <t>MEDICAL SUPPLIES</t>
  </si>
  <si>
    <t>OPD BILL</t>
  </si>
  <si>
    <t>OR BILL</t>
  </si>
  <si>
    <t>JONATHAN P. TEOPE, RSW</t>
  </si>
  <si>
    <t>MATURE CATARACT( FF UP)</t>
  </si>
  <si>
    <t>GALLARTE, GEMMA</t>
  </si>
  <si>
    <t>NIECE</t>
  </si>
  <si>
    <t>SOCIAL WELFARE OFFICER III</t>
  </si>
  <si>
    <t>MARIA JEZEBEL F. DE MESA,  RSW, MAEd-GC</t>
  </si>
  <si>
    <t xml:space="preserve">PATIENT AFTER SERIES OF MONTHS OF CONSULTATION HAS UNDERGONE CATARACT OPERATION THRU OPD TREATMENT/MANAGEMENT. HE IS BEING TAKEN CARED OF BY HIS NEAREST RELATIVES THOUGH HE OWNS A SMALL DELAPIDATED HOUSE MADE OF LIGHT MATERIALS. INFORMANTS CLAIMED THAT PATIENT WAS SEPARATED FROM HIS WIFE FOR ALMOST 20 YEARS AGO AND NEVER RETURN TO HIM. HE NOW LIVES ON HIS OWN AND RELY MAINLY ON THE FINANCIAL SUPPORT FROM HIS NEIGHBORS/ RELATIVES AND ON THE LIMITED PENSION FROM BEING SENIOR CITIZEN. BEING AN ELDERLY, HE IS A PHIC MEMBER ASSESSED AND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</si>
</sst>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5" zoomScaleNormal="100" zoomScaleSheetLayoutView="100" zoomScalePageLayoutView="85" workbookViewId="0">
      <selection activeCell="A74" sqref="A74:R7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c r="E3" s="273"/>
      <c r="F3" s="273"/>
      <c r="G3" s="273"/>
      <c r="H3" s="273"/>
      <c r="I3" s="273"/>
      <c r="J3" s="273"/>
      <c r="K3" s="79"/>
      <c r="L3" s="79"/>
      <c r="M3" s="8"/>
      <c r="N3" s="8"/>
      <c r="O3" s="8"/>
      <c r="P3" s="9" t="s">
        <v>264</v>
      </c>
      <c r="Q3" s="274">
        <v>182740</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265</v>
      </c>
      <c r="B5" s="286"/>
      <c r="C5" s="286"/>
      <c r="D5" s="286"/>
      <c r="E5" s="286"/>
      <c r="F5" s="275">
        <v>45462</v>
      </c>
      <c r="G5" s="275"/>
      <c r="H5" s="275"/>
      <c r="I5" s="275"/>
      <c r="J5" s="275"/>
      <c r="K5" s="275"/>
      <c r="L5" s="272" t="s">
        <v>268</v>
      </c>
      <c r="M5" s="272"/>
      <c r="N5" s="272"/>
      <c r="O5" s="272"/>
      <c r="P5" s="272"/>
      <c r="Q5" s="272"/>
      <c r="R5" s="28">
        <v>0.43333333333333302</v>
      </c>
    </row>
    <row r="6" spans="1:18" ht="15" customHeight="1" x14ac:dyDescent="0.3">
      <c r="A6" s="276" t="s">
        <v>266</v>
      </c>
      <c r="B6" s="277"/>
      <c r="C6" s="277"/>
      <c r="D6" s="277"/>
      <c r="E6" s="277"/>
      <c r="F6" s="277"/>
      <c r="G6" s="194" t="s">
        <v>340</v>
      </c>
      <c r="H6" s="194"/>
      <c r="I6" s="194"/>
      <c r="J6" s="194"/>
      <c r="K6" s="194"/>
      <c r="L6" s="194"/>
      <c r="M6" s="284" t="s">
        <v>269</v>
      </c>
      <c r="N6" s="284"/>
      <c r="O6" s="284"/>
      <c r="P6" s="284"/>
      <c r="Q6" s="282" t="s">
        <v>341</v>
      </c>
      <c r="R6" s="283"/>
    </row>
    <row r="7" spans="1:18" ht="15" customHeight="1" x14ac:dyDescent="0.25">
      <c r="A7" s="276" t="s">
        <v>267</v>
      </c>
      <c r="B7" s="277"/>
      <c r="C7" s="277"/>
      <c r="D7" s="217" t="s">
        <v>328</v>
      </c>
      <c r="E7" s="217"/>
      <c r="F7" s="217"/>
      <c r="G7" s="217"/>
      <c r="H7" s="217"/>
      <c r="I7" s="217"/>
      <c r="J7" s="217"/>
      <c r="K7" s="217"/>
      <c r="L7" s="217"/>
      <c r="M7" s="216" t="s">
        <v>270</v>
      </c>
      <c r="N7" s="216"/>
      <c r="O7" s="216"/>
      <c r="P7" s="216"/>
      <c r="Q7" s="287">
        <v>9707615397</v>
      </c>
      <c r="R7" s="288"/>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9" t="s">
        <v>4</v>
      </c>
      <c r="B10" s="290"/>
      <c r="C10" s="290"/>
      <c r="D10" s="213" t="s">
        <v>330</v>
      </c>
      <c r="E10" s="213"/>
      <c r="F10" s="213"/>
      <c r="G10" s="213"/>
      <c r="H10" s="213"/>
      <c r="I10" s="213"/>
      <c r="J10" s="213"/>
      <c r="K10" s="213"/>
      <c r="L10" s="213"/>
      <c r="M10" s="213"/>
      <c r="N10" s="213"/>
      <c r="O10" s="213"/>
      <c r="P10" s="213"/>
      <c r="Q10" s="89"/>
      <c r="R10" s="27" t="s">
        <v>329</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8">
        <v>18337</v>
      </c>
      <c r="B12" s="279"/>
      <c r="C12" s="279"/>
      <c r="D12" s="279"/>
      <c r="E12" s="103"/>
      <c r="F12" s="80"/>
      <c r="G12" s="281">
        <f ca="1">IF(DATEDIF(A12,NOW(),"y")&gt;120,"",DATEDIF(A12,NOW(),"y"))</f>
        <v>74</v>
      </c>
      <c r="H12" s="281"/>
      <c r="I12" s="281"/>
      <c r="J12" s="281"/>
      <c r="K12" s="80"/>
      <c r="L12" s="80"/>
      <c r="M12" s="219" t="s">
        <v>328</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BIKAL, LIBMANAN, CAMARINES SUR</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BIKAL, LIBMANAN, CAMARINES SUR</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t="s">
        <v>331</v>
      </c>
      <c r="R18" s="280"/>
    </row>
    <row r="19" spans="1:28" ht="13.5" customHeight="1" x14ac:dyDescent="0.25">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t="s">
        <v>306</v>
      </c>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x14ac:dyDescent="0.25">
      <c r="A31" s="160"/>
      <c r="B31" s="161"/>
      <c r="C31" s="161"/>
      <c r="D31" s="161"/>
      <c r="E31" s="161"/>
      <c r="F31" s="161"/>
      <c r="G31" s="161"/>
      <c r="H31" s="162"/>
      <c r="I31" s="173"/>
      <c r="J31" s="174"/>
      <c r="K31" s="96"/>
      <c r="L31" s="96"/>
      <c r="M31" s="173"/>
      <c r="N31" s="175"/>
      <c r="O31" s="174"/>
      <c r="P31" s="255"/>
      <c r="Q31" s="256"/>
      <c r="R31" s="97"/>
      <c r="S31" s="60"/>
      <c r="U31" s="125"/>
      <c r="V31" s="296"/>
      <c r="W31" s="297"/>
      <c r="X31" s="297"/>
      <c r="Y31" s="297"/>
      <c r="Z31" s="298"/>
      <c r="AA31" s="318"/>
      <c r="AB31" s="126"/>
    </row>
    <row r="32" spans="1:28" ht="15.75" customHeight="1" thickBot="1" x14ac:dyDescent="0.3">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x14ac:dyDescent="0.25">
      <c r="A33" s="160"/>
      <c r="B33" s="161"/>
      <c r="C33" s="161"/>
      <c r="D33" s="161"/>
      <c r="E33" s="161"/>
      <c r="F33" s="161"/>
      <c r="G33" s="161"/>
      <c r="H33" s="162"/>
      <c r="I33" s="173"/>
      <c r="J33" s="174"/>
      <c r="K33" s="96"/>
      <c r="L33" s="96"/>
      <c r="M33" s="173"/>
      <c r="N33" s="175"/>
      <c r="O33" s="174"/>
      <c r="P33" s="173"/>
      <c r="Q33" s="174"/>
      <c r="R33" s="97"/>
      <c r="S33" s="60"/>
      <c r="U33" s="125"/>
      <c r="V33" s="326" t="s">
        <v>311</v>
      </c>
      <c r="W33" s="320" t="s">
        <v>317</v>
      </c>
      <c r="X33" s="308" t="s">
        <v>313</v>
      </c>
      <c r="Y33" s="311" t="s">
        <v>314</v>
      </c>
      <c r="Z33" s="323" t="s">
        <v>315</v>
      </c>
      <c r="AA33" s="314" t="str">
        <f>IF(AND(S49&gt;=4298,S49&lt;=5353),"C1",IF(AND(S49&gt;=3344,S49&lt;=4297),"C2",IF(AND(S49&lt;=3343),"C3",IF(AND(S49&gt;=5354,S49&lt;=1000000),"B",""))))</f>
        <v>C3</v>
      </c>
      <c r="AB33" s="126"/>
    </row>
    <row r="34" spans="1:28" ht="15.75" customHeight="1" x14ac:dyDescent="0.25">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t="s">
        <v>332</v>
      </c>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333</v>
      </c>
      <c r="B45" s="240"/>
      <c r="C45" s="240"/>
      <c r="D45" s="240"/>
      <c r="E45" s="240"/>
      <c r="F45" s="240"/>
      <c r="G45" s="240"/>
      <c r="H45" s="86"/>
      <c r="I45" s="248">
        <v>2000</v>
      </c>
      <c r="J45" s="248"/>
      <c r="K45" s="248"/>
      <c r="L45" s="248"/>
      <c r="M45" s="84"/>
      <c r="N45" s="84"/>
      <c r="O45" s="84"/>
      <c r="P45" s="249">
        <f>(I44/2)+SUM(I45:L46)+SUM(R31:R42)+P24</f>
        <v>2000</v>
      </c>
      <c r="Q45" s="249"/>
      <c r="R45" s="250"/>
    </row>
    <row r="46" spans="1:28" x14ac:dyDescent="0.25">
      <c r="A46" s="247"/>
      <c r="B46" s="240"/>
      <c r="C46" s="240"/>
      <c r="D46" s="240"/>
      <c r="E46" s="240"/>
      <c r="F46" s="240"/>
      <c r="G46" s="240"/>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0</v>
      </c>
      <c r="T48" t="s">
        <v>215</v>
      </c>
    </row>
    <row r="49" spans="1:21" s="23" customFormat="1" x14ac:dyDescent="0.25">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2000</v>
      </c>
      <c r="T49" s="23" t="s">
        <v>216</v>
      </c>
    </row>
    <row r="50" spans="1:21" s="23" customFormat="1" ht="14.1" customHeight="1" x14ac:dyDescent="0.25">
      <c r="A50" s="24"/>
      <c r="B50" s="140" t="s">
        <v>129</v>
      </c>
      <c r="C50" s="140"/>
      <c r="D50" s="186"/>
      <c r="E50" s="186"/>
      <c r="F50" s="25"/>
      <c r="G50" s="80"/>
      <c r="H50" s="140" t="s">
        <v>149</v>
      </c>
      <c r="I50" s="140"/>
      <c r="J50" s="140"/>
      <c r="K50" s="29"/>
      <c r="M50" s="25"/>
      <c r="N50" s="246" t="s">
        <v>132</v>
      </c>
      <c r="O50" s="246"/>
      <c r="P50" s="246"/>
      <c r="Q50" s="177"/>
      <c r="R50" s="178"/>
    </row>
    <row r="51" spans="1:21" s="23" customFormat="1" ht="14.1" customHeight="1" x14ac:dyDescent="0.25">
      <c r="A51" s="24"/>
      <c r="B51" s="140" t="s">
        <v>133</v>
      </c>
      <c r="C51" s="140"/>
      <c r="D51" s="186"/>
      <c r="E51" s="186"/>
      <c r="F51" s="25"/>
      <c r="G51" s="80"/>
      <c r="H51" s="8" t="s">
        <v>150</v>
      </c>
      <c r="I51" s="8"/>
      <c r="K51" s="29"/>
      <c r="M51" s="25"/>
      <c r="N51" s="246" t="s">
        <v>136</v>
      </c>
      <c r="O51" s="246"/>
      <c r="P51" s="246"/>
      <c r="Q51" s="177"/>
      <c r="R51" s="178"/>
      <c r="S51" s="23">
        <f>COUNTA(A31:H42,D10)</f>
        <v>1</v>
      </c>
      <c r="U51" s="23" t="s">
        <v>316</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159" t="s">
        <v>339</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GALLARTE, GEMMA</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344</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326</v>
      </c>
      <c r="C80" s="139"/>
      <c r="D80" s="139"/>
      <c r="E80" s="139"/>
      <c r="F80" s="139"/>
      <c r="G80" s="139"/>
      <c r="H80" s="139"/>
      <c r="I80" s="138"/>
      <c r="J80" s="138"/>
      <c r="K80" s="138"/>
      <c r="L80" s="138"/>
      <c r="M80" s="139" t="s">
        <v>334</v>
      </c>
      <c r="N80" s="139"/>
      <c r="O80" s="139"/>
      <c r="P80" s="232" t="s">
        <v>327</v>
      </c>
      <c r="Q80" s="232"/>
      <c r="R80" s="233"/>
    </row>
    <row r="81" spans="1:18" ht="15.75" customHeight="1" x14ac:dyDescent="0.25">
      <c r="A81" s="85">
        <v>2</v>
      </c>
      <c r="B81" s="139"/>
      <c r="C81" s="139"/>
      <c r="D81" s="139"/>
      <c r="E81" s="139"/>
      <c r="F81" s="139"/>
      <c r="G81" s="139"/>
      <c r="H81" s="139"/>
      <c r="I81" s="149"/>
      <c r="J81" s="149"/>
      <c r="K81" s="149"/>
      <c r="L81" s="149"/>
      <c r="M81" s="148" t="s">
        <v>335</v>
      </c>
      <c r="N81" s="148"/>
      <c r="O81" s="148"/>
      <c r="P81" s="150"/>
      <c r="Q81" s="150"/>
      <c r="R81" s="151"/>
    </row>
    <row r="82" spans="1:18" ht="15.75" customHeight="1" x14ac:dyDescent="0.25">
      <c r="A82" s="85">
        <v>3</v>
      </c>
      <c r="B82" s="148"/>
      <c r="C82" s="148"/>
      <c r="D82" s="148"/>
      <c r="E82" s="148"/>
      <c r="F82" s="148"/>
      <c r="G82" s="148"/>
      <c r="H82" s="148"/>
      <c r="I82" s="149"/>
      <c r="J82" s="149"/>
      <c r="K82" s="149"/>
      <c r="L82" s="149"/>
      <c r="M82" s="148" t="s">
        <v>337</v>
      </c>
      <c r="N82" s="148"/>
      <c r="O82" s="148"/>
      <c r="P82" s="150"/>
      <c r="Q82" s="150"/>
      <c r="R82" s="151"/>
    </row>
    <row r="83" spans="1:18" ht="15.75" customHeight="1" x14ac:dyDescent="0.25">
      <c r="A83" s="85">
        <v>4</v>
      </c>
      <c r="B83" s="148" t="s">
        <v>326</v>
      </c>
      <c r="C83" s="148"/>
      <c r="D83" s="148"/>
      <c r="E83" s="148"/>
      <c r="F83" s="148"/>
      <c r="G83" s="148"/>
      <c r="H83" s="148"/>
      <c r="I83" s="149">
        <v>550</v>
      </c>
      <c r="J83" s="149"/>
      <c r="K83" s="149"/>
      <c r="L83" s="149"/>
      <c r="M83" s="148" t="s">
        <v>336</v>
      </c>
      <c r="N83" s="148"/>
      <c r="O83" s="148"/>
      <c r="P83" s="150" t="s">
        <v>327</v>
      </c>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338</v>
      </c>
      <c r="E87" s="158"/>
      <c r="F87" s="158"/>
      <c r="G87" s="158"/>
      <c r="H87" s="158"/>
      <c r="I87" s="158"/>
      <c r="J87" s="158"/>
      <c r="K87" s="153"/>
      <c r="L87" s="153"/>
      <c r="M87" s="153"/>
      <c r="N87" s="142" t="s">
        <v>343</v>
      </c>
      <c r="O87" s="143"/>
      <c r="P87" s="143"/>
      <c r="Q87" s="143"/>
      <c r="R87" s="144"/>
    </row>
    <row r="88" spans="1:18" ht="12" customHeight="1" thickBot="1" x14ac:dyDescent="0.3">
      <c r="A88" s="154"/>
      <c r="B88" s="155"/>
      <c r="C88" s="155"/>
      <c r="D88" s="156" t="s">
        <v>324</v>
      </c>
      <c r="E88" s="156"/>
      <c r="F88" s="156"/>
      <c r="G88" s="156"/>
      <c r="H88" s="156"/>
      <c r="I88" s="156"/>
      <c r="J88" s="156"/>
      <c r="K88" s="155"/>
      <c r="L88" s="155"/>
      <c r="M88" s="155"/>
      <c r="N88" s="145" t="s">
        <v>342</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x14ac:dyDescent="0.25">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x14ac:dyDescent="0.25">
      <c r="A3" s="547">
        <f>'UNIFIED INTAKE'!F5</f>
        <v>45462</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182740</v>
      </c>
      <c r="AK3" s="365"/>
      <c r="AL3" s="365"/>
      <c r="AM3" s="365"/>
      <c r="AN3" s="365"/>
      <c r="AO3" s="365"/>
      <c r="AP3" s="365"/>
      <c r="AQ3" s="365"/>
      <c r="AR3" s="535"/>
      <c r="AS3" s="553" t="s">
        <v>154</v>
      </c>
      <c r="AT3" s="554"/>
      <c r="AU3" s="554"/>
      <c r="AV3" s="554"/>
      <c r="AW3" s="554"/>
      <c r="AX3" s="554"/>
      <c r="AY3" s="554"/>
      <c r="AZ3" s="554"/>
      <c r="BA3" s="554"/>
      <c r="BB3" s="555"/>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386" t="str">
        <f>IF('UNIFIED INTAKE'!G6=0,"",'UNIFIED INTAKE'!G6)</f>
        <v>GALLARTE, GEMMA</v>
      </c>
      <c r="B8" s="387"/>
      <c r="C8" s="387"/>
      <c r="D8" s="387"/>
      <c r="E8" s="387"/>
      <c r="F8" s="387"/>
      <c r="G8" s="387"/>
      <c r="H8" s="387"/>
      <c r="I8" s="388"/>
      <c r="J8" s="386" t="str">
        <f>IF('UNIFIED INTAKE'!Q6=0,"",'UNIFIED INTAKE'!Q6)</f>
        <v>NIECE</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9707615397</v>
      </c>
      <c r="AQ8" s="436"/>
      <c r="AR8" s="436"/>
      <c r="AS8" s="436"/>
      <c r="AT8" s="436"/>
      <c r="AU8" s="436"/>
      <c r="AV8" s="436"/>
      <c r="AW8" s="436"/>
      <c r="AX8" s="436"/>
      <c r="AY8" s="436"/>
      <c r="AZ8" s="436"/>
      <c r="BA8" s="436"/>
      <c r="BB8" s="437"/>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74</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x14ac:dyDescent="0.25">
      <c r="A13" s="431" t="str">
        <f>IF('UNIFIED INTAKE'!D10=0,"",'UNIFIED INTAKE'!D10)</f>
        <v>ROLDAN, RUBEN, ALANO</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50">
        <f>'UNIFIED INTAKE'!A12:D12</f>
        <v>18337</v>
      </c>
      <c r="B15" s="451"/>
      <c r="C15" s="452"/>
      <c r="D15" s="431" t="str">
        <f>IF('UNIFIED INTAKE'!M12=0,"",'UNIFIED INTAKE'!M12)</f>
        <v>BIKAL, LIBMANAN,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BIKAL, LIBMANAN, CAMARINES SUR</v>
      </c>
      <c r="B17" s="384"/>
      <c r="C17" s="384"/>
      <c r="D17" s="384"/>
      <c r="E17" s="384"/>
      <c r="F17" s="384"/>
      <c r="G17" s="384"/>
      <c r="H17" s="384"/>
      <c r="I17" s="384"/>
      <c r="J17" s="384"/>
      <c r="K17" s="384"/>
      <c r="L17" s="384"/>
      <c r="M17" s="385"/>
      <c r="N17" s="383" t="str">
        <f>IF('UNIFIED INTAKE'!E16=0,"",'UNIFIED INTAKE'!E16)</f>
        <v>BIKAL, LIBMANAN,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x14ac:dyDescent="0.25">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x14ac:dyDescent="0.25">
      <c r="A20" s="372"/>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x14ac:dyDescent="0.25">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x14ac:dyDescent="0.25">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2" t="str">
        <f>IF('UNIFIED INTAKE'!A31=0,"",'UNIFIED INTAKE'!A31)</f>
        <v/>
      </c>
      <c r="B26" s="393"/>
      <c r="C26" s="393"/>
      <c r="D26" s="393"/>
      <c r="E26" s="393"/>
      <c r="F26" s="393"/>
      <c r="G26" s="393"/>
      <c r="H26" s="393"/>
      <c r="I26" s="393"/>
      <c r="J26" s="394"/>
      <c r="K26" s="395" t="str">
        <f>IF('UNIFIED INTAKE'!S31=0,"",'UNIFIED INTAKE'!S31)</f>
        <v/>
      </c>
      <c r="L26" s="396"/>
      <c r="M26" s="396"/>
      <c r="N26" s="397"/>
      <c r="O26" s="395" t="str">
        <f>IF('UNIFIED INTAKE'!K31=0,"",'UNIFIED INTAKE'!K31)</f>
        <v/>
      </c>
      <c r="P26" s="396"/>
      <c r="Q26" s="396"/>
      <c r="R26" s="396"/>
      <c r="S26" s="397"/>
      <c r="T26" s="395" t="str">
        <f>IF('UNIFIED INTAKE'!L31=0,"",'UNIFIED INTAKE'!L31)</f>
        <v/>
      </c>
      <c r="U26" s="396"/>
      <c r="V26" s="396"/>
      <c r="W26" s="396"/>
      <c r="X26" s="396"/>
      <c r="Y26" s="396"/>
      <c r="Z26" s="396"/>
      <c r="AA26" s="397"/>
      <c r="AB26" s="395" t="str">
        <f>IF('UNIFIED INTAKE'!M31=0,"",'UNIFIED INTAKE'!M31)</f>
        <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x14ac:dyDescent="0.25">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x14ac:dyDescent="0.25">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x14ac:dyDescent="0.25">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x14ac:dyDescent="0.25">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x14ac:dyDescent="0.25">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x14ac:dyDescent="0.25">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x14ac:dyDescent="0.25">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x14ac:dyDescent="0.25">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x14ac:dyDescent="0.25">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x14ac:dyDescent="0.25">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x14ac:dyDescent="0.25">
      <c r="A37" s="519" t="str">
        <f>IF('UNIFIED INTAKE'!A44=0,"",'UNIFIED INTAKE'!A44)</f>
        <v>SC PENSION</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2000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x14ac:dyDescent="0.25">
      <c r="A38" s="519" t="str">
        <f>IF('UNIFIED INTAKE'!A45=0,"",'UNIFIED INTAKE'!A45)</f>
        <v>FS FROM RELATIVES</v>
      </c>
      <c r="B38" s="520"/>
      <c r="C38" s="520"/>
      <c r="D38" s="520"/>
      <c r="E38" s="520"/>
      <c r="F38" s="520"/>
      <c r="G38" s="520"/>
      <c r="H38" s="520"/>
      <c r="I38" s="518">
        <f>IF('UNIFIED INTAKE'!I45=0,"",'UNIFIED INTAKE'!I45)</f>
        <v>2000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x14ac:dyDescent="0.25">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x14ac:dyDescent="0.25">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x14ac:dyDescent="0.25">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x14ac:dyDescent="0.25">
      <c r="A42" s="32"/>
      <c r="B42" s="33"/>
      <c r="C42" s="571">
        <f>IF('UNIFIED INTAKE'!D50="",'UNIFIED INTAKE'!D50)</f>
        <v>0</v>
      </c>
      <c r="D42" s="571"/>
      <c r="E42" s="571"/>
      <c r="F42" s="571"/>
      <c r="G42" s="572"/>
      <c r="H42" s="353"/>
      <c r="I42" s="353"/>
      <c r="J42" s="335" t="s">
        <v>149</v>
      </c>
      <c r="K42" s="335"/>
      <c r="L42" s="335"/>
      <c r="M42" s="335"/>
      <c r="N42" s="335"/>
      <c r="O42" s="335"/>
      <c r="P42" s="584">
        <f>'UNIFIED INTAKE'!K50</f>
        <v>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x14ac:dyDescent="0.25">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x14ac:dyDescent="0.25">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x14ac:dyDescent="0.25">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8" t="str">
        <f>IF('UNIFIED INTAKE'!Q52="","",'UNIFIED INTAKE'!Q52)</f>
        <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2000</v>
      </c>
      <c r="AL49" s="510"/>
      <c r="AM49" s="510"/>
      <c r="AN49" s="510"/>
      <c r="AO49" s="510"/>
      <c r="AP49" s="510"/>
      <c r="AQ49" s="510"/>
      <c r="AR49" s="510"/>
      <c r="AS49" s="510"/>
      <c r="AT49" s="510"/>
      <c r="AU49" s="510"/>
      <c r="AV49" s="510"/>
      <c r="AW49" s="510"/>
      <c r="AX49" s="510"/>
      <c r="AY49" s="510"/>
      <c r="AZ49" s="510"/>
      <c r="BA49" s="510"/>
      <c r="BB49" s="510"/>
    </row>
    <row r="50" spans="1:54" ht="12.75" customHeight="1" x14ac:dyDescent="0.25">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x14ac:dyDescent="0.25">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x14ac:dyDescent="0.25">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x14ac:dyDescent="0.25">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x14ac:dyDescent="0.25">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x14ac:dyDescent="0.25">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x14ac:dyDescent="0.25">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x14ac:dyDescent="0.25">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x14ac:dyDescent="0.25">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x14ac:dyDescent="0.25">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x14ac:dyDescent="0.25">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x14ac:dyDescent="0.25">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x14ac:dyDescent="0.25">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x14ac:dyDescent="0.25">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x14ac:dyDescent="0.25">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x14ac:dyDescent="0.25">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x14ac:dyDescent="0.25">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x14ac:dyDescent="0.25">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x14ac:dyDescent="0.25">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x14ac:dyDescent="0.25">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x14ac:dyDescent="0.25">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x14ac:dyDescent="0.25">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x14ac:dyDescent="0.25">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x14ac:dyDescent="0.25">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x14ac:dyDescent="0.25">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x14ac:dyDescent="0.25">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x14ac:dyDescent="0.25">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x14ac:dyDescent="0.25">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x14ac:dyDescent="0.25">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x14ac:dyDescent="0.25">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x14ac:dyDescent="0.25">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x14ac:dyDescent="0.25">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x14ac:dyDescent="0.25">
      <c r="A116" s="573" t="str">
        <f>'UNIFIED INTAKE'!A74</f>
        <v xml:space="preserve">PATIENT AFTER SERIES OF MONTHS OF CONSULTATION HAS UNDERGONE CATARACT OPERATION THRU OPD TREATMENT/MANAGEMENT. HE IS BEING TAKEN CARED OF BY HIS NEAREST RELATIVES THOUGH HE OWNS A SMALL DELAPIDATED HOUSE MADE OF LIGHT MATERIALS. INFORMANTS CLAIMED THAT PATIENT WAS SEPARATED FROM HIS WIFE FOR ALMOST 20 YEARS AGO AND NEVER RETURN TO HIM. HE NOW LIVES ON HIS OWN AND RELY MAINLY ON THE FINANCIAL SUPPORT FROM HIS NEIGHBORS/ RELATIVES AND ON THE LIMITED PENSION FROM BEING SENIOR CITIZEN. BEING AN ELDERLY, HE IS A PHIC MEMBER ASSESSED AND CLASSIFIED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x14ac:dyDescent="0.25">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x14ac:dyDescent="0.25">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x14ac:dyDescent="0.25">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x14ac:dyDescent="0.25">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JONATHAN P. TEOPE,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3" zoomScale="85" zoomScaleNormal="100" zoomScaleSheetLayoutView="85" workbookViewId="0">
      <selection activeCell="E45" sqref="E45:H4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8" t="s">
        <v>217</v>
      </c>
      <c r="B1" s="628"/>
      <c r="C1" s="628"/>
      <c r="D1" s="628"/>
      <c r="E1" s="628"/>
      <c r="F1" s="628"/>
      <c r="G1" s="628"/>
      <c r="H1" s="628"/>
      <c r="I1" s="628"/>
      <c r="J1" s="628"/>
      <c r="K1" s="628"/>
      <c r="L1" s="628"/>
      <c r="M1" s="628"/>
      <c r="N1" s="628"/>
    </row>
    <row r="2" spans="1:14" ht="18.75" x14ac:dyDescent="0.25">
      <c r="B2" s="45" t="s">
        <v>218</v>
      </c>
      <c r="C2" s="629">
        <f>IF('UNIFIED INTAKE'!Q3=0,"",'UNIFIED INTAKE'!Q3)</f>
        <v>182740</v>
      </c>
      <c r="D2" s="630"/>
      <c r="E2" s="630"/>
      <c r="M2" s="45" t="s">
        <v>29</v>
      </c>
      <c r="N2" s="46">
        <f>'UNIFIED INTAKE'!F5</f>
        <v>45462</v>
      </c>
    </row>
    <row r="3" spans="1:14" ht="18.75" x14ac:dyDescent="0.25">
      <c r="B3" s="45" t="s">
        <v>219</v>
      </c>
      <c r="C3" s="631">
        <f>'UNIFIED INTAKE'!D3</f>
        <v>0</v>
      </c>
      <c r="D3" s="631"/>
      <c r="E3" s="631"/>
      <c r="M3" s="45" t="s">
        <v>220</v>
      </c>
      <c r="N3" s="47">
        <f>'UNIFIED INTAKE'!R5</f>
        <v>0.43333333333333302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0" t="str">
        <f>IF('UNIFIED INTAKE'!D10=0,"",'UNIFIED INTAKE'!D10)</f>
        <v>ROLDAN, RUBEN, ALANO</v>
      </c>
      <c r="D6" s="620"/>
      <c r="E6" s="620"/>
      <c r="F6" s="620"/>
      <c r="G6" s="620"/>
      <c r="H6" s="620"/>
      <c r="I6" s="620"/>
      <c r="J6" s="620"/>
      <c r="K6" s="620"/>
      <c r="L6" s="620"/>
      <c r="M6" s="51" t="s">
        <v>222</v>
      </c>
      <c r="N6" s="136" t="str">
        <f>IF('UNIFIED INTAKE'!R10=0,"",'UNIFIED INTAKE'!R10)</f>
        <v>MALE</v>
      </c>
    </row>
    <row r="7" spans="1:14" ht="18.75" x14ac:dyDescent="0.3">
      <c r="A7" s="49" t="s">
        <v>223</v>
      </c>
      <c r="B7" s="49"/>
      <c r="C7" s="620" t="str">
        <f>'UNIFIED INTAKE'!E14</f>
        <v>BIKAL, LIBMANAN, CAMARINES SUR</v>
      </c>
      <c r="D7" s="620"/>
      <c r="E7" s="620"/>
      <c r="F7" s="620"/>
      <c r="G7" s="620"/>
      <c r="H7" s="620"/>
      <c r="I7" s="620"/>
      <c r="J7" s="620"/>
      <c r="K7" s="620"/>
      <c r="L7" s="620"/>
      <c r="M7" s="620"/>
      <c r="N7" s="620"/>
    </row>
    <row r="8" spans="1:14" ht="18.75" x14ac:dyDescent="0.3">
      <c r="A8" s="49" t="s">
        <v>224</v>
      </c>
      <c r="B8" s="49"/>
      <c r="C8" s="135" t="s">
        <v>307</v>
      </c>
      <c r="D8" s="52"/>
      <c r="E8" s="51" t="s">
        <v>225</v>
      </c>
      <c r="F8" s="632">
        <f ca="1">'UNIFIED INTAKE'!G12</f>
        <v>74</v>
      </c>
      <c r="G8" s="632"/>
      <c r="H8" s="632"/>
      <c r="I8" s="632"/>
      <c r="J8" s="633" t="s">
        <v>226</v>
      </c>
      <c r="K8" s="633"/>
      <c r="L8" s="633"/>
      <c r="M8" s="634" t="str">
        <f>IF('UNIFIED INTAKE'!D19=0,"",'UNIFIED INTAKE'!D19)</f>
        <v>ROMAN CATHOLIC</v>
      </c>
      <c r="N8" s="634"/>
    </row>
    <row r="9" spans="1:14" ht="18.75" x14ac:dyDescent="0.3">
      <c r="A9" s="49" t="s">
        <v>227</v>
      </c>
      <c r="B9" s="49"/>
      <c r="C9" s="624">
        <f>'UNIFIED INTAKE'!A12</f>
        <v>18337</v>
      </c>
      <c r="D9" s="624"/>
      <c r="E9" s="624"/>
      <c r="F9" s="624"/>
      <c r="G9" s="624"/>
      <c r="H9" s="624"/>
      <c r="I9" s="625" t="s">
        <v>228</v>
      </c>
      <c r="J9" s="625"/>
      <c r="K9" s="626" t="str">
        <f>IF('UNIFIED INTAKE'!M12="","",'UNIFIED INTAKE'!M12)</f>
        <v>BIKAL, LIBMANAN, CAMARINES SUR</v>
      </c>
      <c r="L9" s="626"/>
      <c r="M9" s="626"/>
      <c r="N9" s="626"/>
    </row>
    <row r="10" spans="1:14" ht="18.75" x14ac:dyDescent="0.3">
      <c r="A10" s="49" t="s">
        <v>229</v>
      </c>
      <c r="B10" s="49"/>
      <c r="C10" s="49"/>
      <c r="D10" s="620"/>
      <c r="E10" s="620"/>
      <c r="F10" s="620"/>
      <c r="G10" s="620"/>
      <c r="H10" s="620"/>
      <c r="I10" s="620"/>
      <c r="J10" s="620"/>
      <c r="K10" s="620"/>
      <c r="L10" s="620"/>
      <c r="M10" s="620"/>
      <c r="N10" s="620"/>
    </row>
    <row r="11" spans="1:14" ht="18.75" x14ac:dyDescent="0.3">
      <c r="A11" s="49" t="s">
        <v>230</v>
      </c>
      <c r="B11" s="49"/>
      <c r="C11" s="620" t="str">
        <f>IF('UNIFIED INTAKE'!D24=0,"",'UNIFIED INTAKE'!D24)</f>
        <v>NONE</v>
      </c>
      <c r="D11" s="620"/>
      <c r="E11" s="620"/>
      <c r="F11" s="620"/>
      <c r="G11" s="620"/>
      <c r="H11" s="620"/>
      <c r="I11" s="620"/>
      <c r="J11" s="53" t="s">
        <v>231</v>
      </c>
      <c r="K11" s="627">
        <f>'UNIFIED INTAKE'!P24</f>
        <v>0</v>
      </c>
      <c r="L11" s="627"/>
      <c r="M11" s="627"/>
      <c r="N11" s="627"/>
    </row>
    <row r="12" spans="1:14" ht="18.75" x14ac:dyDescent="0.3">
      <c r="A12" s="49" t="s">
        <v>232</v>
      </c>
      <c r="B12" s="49"/>
      <c r="C12" s="620"/>
      <c r="D12" s="620"/>
      <c r="E12" s="620"/>
      <c r="F12" s="620"/>
      <c r="G12" s="620"/>
      <c r="H12" s="620"/>
      <c r="I12" s="620"/>
      <c r="J12" s="620"/>
      <c r="K12" s="620"/>
      <c r="L12" s="620"/>
      <c r="M12" s="620"/>
      <c r="N12" s="620"/>
    </row>
    <row r="13" spans="1:14" ht="6.75" customHeight="1" x14ac:dyDescent="0.3">
      <c r="A13" s="49"/>
      <c r="B13" s="49"/>
      <c r="C13" s="49"/>
      <c r="D13" s="617"/>
      <c r="E13" s="617"/>
      <c r="F13" s="50"/>
      <c r="G13" s="50"/>
      <c r="H13" s="49"/>
      <c r="I13" s="49"/>
      <c r="J13" s="49"/>
      <c r="K13" s="49"/>
      <c r="L13" s="49"/>
      <c r="M13" s="49"/>
      <c r="N13" s="49"/>
    </row>
    <row r="14" spans="1:14" ht="18.75" x14ac:dyDescent="0.3">
      <c r="A14" s="49" t="s">
        <v>233</v>
      </c>
      <c r="B14" s="49"/>
      <c r="C14" s="620" t="s">
        <v>308</v>
      </c>
      <c r="D14" s="620"/>
      <c r="E14" s="620"/>
      <c r="F14" s="620"/>
      <c r="G14" s="620"/>
      <c r="H14" s="620"/>
      <c r="I14" s="620"/>
      <c r="J14" s="620"/>
      <c r="K14" s="620"/>
      <c r="L14" s="620"/>
      <c r="M14" s="620"/>
      <c r="N14" s="620"/>
    </row>
    <row r="15" spans="1:14" ht="18.75" x14ac:dyDescent="0.3">
      <c r="A15" s="49" t="s">
        <v>234</v>
      </c>
      <c r="B15" s="49"/>
      <c r="C15" s="49"/>
      <c r="D15" s="621">
        <v>45121</v>
      </c>
      <c r="E15" s="622"/>
      <c r="F15" s="622"/>
      <c r="G15" s="622"/>
      <c r="H15" s="622"/>
      <c r="I15" s="622"/>
      <c r="J15" s="622"/>
      <c r="K15" s="623" t="s">
        <v>235</v>
      </c>
      <c r="L15" s="623"/>
      <c r="M15" s="623"/>
      <c r="N15" s="54">
        <f>D15</f>
        <v>45121</v>
      </c>
    </row>
    <row r="16" spans="1:14" ht="18.75" x14ac:dyDescent="0.3">
      <c r="A16" s="49" t="s">
        <v>236</v>
      </c>
      <c r="B16" s="49"/>
      <c r="C16" s="49"/>
      <c r="D16" s="620" t="s">
        <v>306</v>
      </c>
      <c r="E16" s="620"/>
      <c r="F16" s="620"/>
      <c r="G16" s="620"/>
      <c r="H16" s="620"/>
      <c r="I16" s="620"/>
      <c r="J16" s="620"/>
      <c r="K16" s="620"/>
      <c r="L16" s="620"/>
      <c r="M16" s="620"/>
      <c r="N16" s="620"/>
    </row>
    <row r="17" spans="1:14" ht="9.75" customHeight="1" x14ac:dyDescent="0.25"/>
    <row r="18" spans="1:14" ht="18.75" x14ac:dyDescent="0.3">
      <c r="A18" s="48" t="s">
        <v>237</v>
      </c>
      <c r="B18" s="49"/>
      <c r="C18" s="49"/>
      <c r="D18" s="617"/>
      <c r="E18" s="617"/>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2" t="str">
        <f>IF('UNIFIED INTAKE'!A31=0,"",'UNIFIED INTAKE'!A31)</f>
        <v/>
      </c>
      <c r="B20" s="613"/>
      <c r="C20" s="71" t="str">
        <f>IF('UNIFIED INTAKE'!L31=0,"",'UNIFIED INTAKE'!L31)</f>
        <v/>
      </c>
      <c r="D20" s="614" t="str">
        <f>IF('UNIFIED INTAKE'!S31=0,"",'UNIFIED INTAKE'!S31)</f>
        <v/>
      </c>
      <c r="E20" s="615"/>
      <c r="F20" s="71" t="str">
        <f>IF('UNIFIED INTAKE'!I31=0,"",'UNIFIED INTAKE'!I31)</f>
        <v/>
      </c>
      <c r="G20" s="614" t="str">
        <f>IF('UNIFIED INTAKE'!K31=0,"",'UNIFIED INTAKE'!K31)</f>
        <v/>
      </c>
      <c r="H20" s="615"/>
      <c r="I20" s="614" t="str">
        <f>IF('UNIFIED INTAKE'!M31=0,"",'UNIFIED INTAKE'!M31)</f>
        <v/>
      </c>
      <c r="J20" s="616"/>
      <c r="K20" s="616"/>
      <c r="L20" s="615"/>
      <c r="M20" s="71" t="str">
        <f>IF('UNIFIED INTAKE'!P31=0,"",'UNIFIED INTAKE'!P31)</f>
        <v/>
      </c>
      <c r="N20" s="74">
        <f>'UNIFIED INTAKE'!R31</f>
        <v>0</v>
      </c>
    </row>
    <row r="21" spans="1:14" x14ac:dyDescent="0.25">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x14ac:dyDescent="0.25">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x14ac:dyDescent="0.25">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10" t="s">
        <v>21</v>
      </c>
      <c r="B31" s="610"/>
      <c r="C31" s="56" t="s">
        <v>22</v>
      </c>
      <c r="D31" s="57"/>
      <c r="E31" s="609" t="s">
        <v>23</v>
      </c>
      <c r="F31" s="609"/>
      <c r="G31" s="609"/>
      <c r="H31" s="609"/>
      <c r="I31" s="609" t="s">
        <v>214</v>
      </c>
      <c r="J31" s="609"/>
      <c r="K31" s="57"/>
      <c r="L31" s="609" t="s">
        <v>24</v>
      </c>
      <c r="M31" s="609"/>
      <c r="N31" s="56" t="s">
        <v>22</v>
      </c>
    </row>
    <row r="32" spans="1:14" ht="15.75" x14ac:dyDescent="0.25">
      <c r="A32" s="25"/>
      <c r="B32" t="s">
        <v>129</v>
      </c>
      <c r="C32" s="72">
        <f>'UNIFIED INTAKE'!D50</f>
        <v>0</v>
      </c>
      <c r="E32" s="25"/>
      <c r="F32" s="611" t="s">
        <v>130</v>
      </c>
      <c r="G32" s="61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7" t="s">
        <v>138</v>
      </c>
      <c r="G34" s="607"/>
      <c r="I34" s="25"/>
      <c r="J34" t="s">
        <v>139</v>
      </c>
      <c r="L34" s="25"/>
      <c r="M34" t="s">
        <v>140</v>
      </c>
      <c r="N34" s="73">
        <f>'UNIFIED INTAKE'!Q52</f>
        <v>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f>'UNIFIED INTAKE'!D56</f>
        <v>0</v>
      </c>
      <c r="E38" s="25"/>
      <c r="F38" s="607" t="s">
        <v>144</v>
      </c>
      <c r="G38" s="607"/>
      <c r="H38" s="607"/>
      <c r="I38" s="608">
        <f>'UNIFIED INTAKE'!I56:L56</f>
        <v>0</v>
      </c>
      <c r="J38" s="608"/>
      <c r="L38" s="25"/>
      <c r="M38" t="s">
        <v>245</v>
      </c>
      <c r="N38" s="73">
        <f>'UNIFIED INTAKE'!Q56</f>
        <v>0</v>
      </c>
    </row>
    <row r="39" spans="1:14" ht="15.75" x14ac:dyDescent="0.25">
      <c r="A39" s="25"/>
      <c r="B39" t="s">
        <v>137</v>
      </c>
      <c r="C39" s="72">
        <f>'UNIFIED INTAKE'!D57</f>
        <v>0</v>
      </c>
      <c r="E39" s="25"/>
      <c r="F39" s="607" t="s">
        <v>145</v>
      </c>
      <c r="G39" s="607"/>
      <c r="H39" s="607"/>
      <c r="I39" s="608">
        <f>'UNIFIED INTAKE'!I57:L57</f>
        <v>0</v>
      </c>
      <c r="J39" s="608"/>
      <c r="L39" s="25"/>
      <c r="M39" t="s">
        <v>149</v>
      </c>
      <c r="N39" s="73">
        <f>'UNIFIED INTAKE'!Q57</f>
        <v>0</v>
      </c>
    </row>
    <row r="40" spans="1:14" ht="15.75" x14ac:dyDescent="0.25">
      <c r="A40" s="25"/>
      <c r="B40" t="s">
        <v>147</v>
      </c>
      <c r="C40" s="72">
        <f>'UNIFIED INTAKE'!D58</f>
        <v>0</v>
      </c>
      <c r="E40" s="25"/>
      <c r="F40" s="607" t="s">
        <v>146</v>
      </c>
      <c r="G40" s="607"/>
      <c r="H40" s="607"/>
      <c r="I40" s="608">
        <f>'UNIFIED INTAKE'!I58:L58</f>
        <v>0</v>
      </c>
      <c r="J40" s="608"/>
      <c r="L40" s="25"/>
      <c r="M40" t="s">
        <v>163</v>
      </c>
      <c r="N40" s="73">
        <f>'UNIFIED INTAKE'!Q58</f>
        <v>0</v>
      </c>
    </row>
    <row r="41" spans="1:14" ht="15.75" x14ac:dyDescent="0.25">
      <c r="A41" s="25"/>
      <c r="B41" s="57" t="s">
        <v>148</v>
      </c>
      <c r="C41" s="72">
        <f>'UNIFIED INTAKE'!D59</f>
        <v>0</v>
      </c>
      <c r="E41" s="25"/>
      <c r="F41" s="607" t="s">
        <v>246</v>
      </c>
      <c r="G41" s="607"/>
      <c r="H41" s="607"/>
      <c r="I41" s="608">
        <f>'UNIFIED INTAKE'!I59:L59</f>
        <v>0</v>
      </c>
      <c r="J41" s="608"/>
      <c r="N41" s="73">
        <f>'UNIFIED INTAKE'!Q59</f>
        <v>0</v>
      </c>
    </row>
    <row r="42" spans="1:14" ht="4.5" customHeight="1" x14ac:dyDescent="0.25">
      <c r="A42" s="25"/>
      <c r="C42" s="68"/>
    </row>
    <row r="43" spans="1:14" ht="15.75" x14ac:dyDescent="0.25">
      <c r="A43" s="604" t="s">
        <v>247</v>
      </c>
      <c r="B43" s="604"/>
      <c r="C43" s="604"/>
      <c r="D43" s="61"/>
      <c r="E43" s="604" t="s">
        <v>22</v>
      </c>
      <c r="F43" s="604"/>
      <c r="G43" s="604"/>
      <c r="H43" s="604"/>
      <c r="I43" s="62"/>
      <c r="J43" s="58" t="s">
        <v>248</v>
      </c>
      <c r="K43" s="58"/>
      <c r="L43" s="604"/>
      <c r="M43" s="604"/>
      <c r="N43" s="58"/>
    </row>
    <row r="44" spans="1:14" ht="15.75" x14ac:dyDescent="0.25">
      <c r="A44" s="605" t="str">
        <f>IF('UNIFIED INTAKE'!A44=0,"",'UNIFIED INTAKE'!A44)</f>
        <v>SC PENSION</v>
      </c>
      <c r="B44" s="605"/>
      <c r="C44" s="605"/>
      <c r="D44" s="63"/>
      <c r="E44" s="606">
        <f>'UNIFIED INTAKE'!I44</f>
        <v>0</v>
      </c>
      <c r="F44" s="606"/>
      <c r="G44" s="606"/>
      <c r="H44" s="606"/>
      <c r="I44" s="63"/>
      <c r="J44" s="70"/>
      <c r="L44" s="25"/>
      <c r="N44" s="69"/>
    </row>
    <row r="45" spans="1:14" ht="15.75" x14ac:dyDescent="0.25">
      <c r="A45" s="605" t="str">
        <f>IF('UNIFIED INTAKE'!A45=0,"",'UNIFIED INTAKE'!A45)</f>
        <v>FS FROM RELATIVES</v>
      </c>
      <c r="B45" s="605"/>
      <c r="C45" s="605"/>
      <c r="D45" s="63"/>
      <c r="E45" s="606">
        <f>'UNIFIED INTAKE'!I45</f>
        <v>2000</v>
      </c>
      <c r="F45" s="606"/>
      <c r="G45" s="606"/>
      <c r="H45" s="606"/>
      <c r="I45" s="63"/>
      <c r="J45" s="64"/>
      <c r="L45" s="25"/>
      <c r="N45" s="69"/>
    </row>
    <row r="46" spans="1:14" ht="15.75" x14ac:dyDescent="0.25">
      <c r="A46" s="605" t="str">
        <f>IF('UNIFIED INTAKE'!A46=0,"",'UNIFIED INTAKE'!A46)</f>
        <v/>
      </c>
      <c r="B46" s="605"/>
      <c r="C46" s="605"/>
      <c r="D46" s="63"/>
      <c r="E46" s="606">
        <f>'UNIFIED INTAKE'!I46</f>
        <v>0</v>
      </c>
      <c r="F46" s="606"/>
      <c r="G46" s="606"/>
      <c r="H46" s="60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8" t="s">
        <v>254</v>
      </c>
      <c r="B49" s="598"/>
      <c r="C49" s="598"/>
      <c r="D49" s="598"/>
      <c r="E49" s="598"/>
      <c r="F49" s="598"/>
      <c r="G49" s="598"/>
      <c r="H49" s="598"/>
      <c r="I49" s="598"/>
      <c r="J49" s="598"/>
      <c r="K49" s="598"/>
      <c r="L49" s="598"/>
      <c r="M49" s="598"/>
      <c r="N49" s="598"/>
    </row>
    <row r="50" spans="1:14" ht="6" customHeight="1" x14ac:dyDescent="0.25">
      <c r="A50" s="61"/>
      <c r="B50" s="61"/>
      <c r="C50" s="61"/>
      <c r="D50" s="61"/>
      <c r="E50" s="61"/>
      <c r="F50" s="61"/>
      <c r="G50" s="61"/>
      <c r="H50" s="61"/>
      <c r="I50" s="61"/>
      <c r="J50" s="61"/>
      <c r="K50" s="61"/>
      <c r="L50" s="61"/>
      <c r="M50" s="61"/>
      <c r="N50" s="61"/>
    </row>
    <row r="51" spans="1:14" ht="18.75" x14ac:dyDescent="0.3">
      <c r="A51" s="599" t="s">
        <v>250</v>
      </c>
      <c r="B51" s="599"/>
      <c r="C51" s="599"/>
      <c r="D51" s="599"/>
      <c r="E51" s="599"/>
      <c r="F51" s="599"/>
      <c r="G51" s="49"/>
      <c r="H51" s="49"/>
      <c r="I51" s="49"/>
      <c r="J51" s="49"/>
      <c r="K51" s="49"/>
      <c r="L51" s="49"/>
      <c r="M51" s="49"/>
      <c r="N51" s="49"/>
    </row>
    <row r="52" spans="1:14" ht="149.25" customHeight="1" x14ac:dyDescent="0.25">
      <c r="A52" s="600" t="str">
        <f>IF('UNIFIED INTAKE'!A74=0,"",'UNIFIED INTAKE'!A74)</f>
        <v xml:space="preserve">PATIENT AFTER SERIES OF MONTHS OF CONSULTATION HAS UNDERGONE CATARACT OPERATION THRU OPD TREATMENT/MANAGEMENT. HE IS BEING TAKEN CARED OF BY HIS NEAREST RELATIVES THOUGH HE OWNS A SMALL DELAPIDATED HOUSE MADE OF LIGHT MATERIALS. INFORMANTS CLAIMED THAT PATIENT WAS SEPARATED FROM HIS WIFE FOR ALMOST 20 YEARS AGO AND NEVER RETURN TO HIM. HE NOW LIVES ON HIS OWN AND RELY MAINLY ON THE FINANCIAL SUPPORT FROM HIS NEIGHBORS/ RELATIVES AND ON THE LIMITED PENSION FROM BEING SENIOR CITIZEN. BEING AN ELDERLY, HE IS A PHIC MEMBER ASSESSED AND CLASSIFIED AS -C3. </v>
      </c>
      <c r="B52" s="601"/>
      <c r="C52" s="601"/>
      <c r="D52" s="601"/>
      <c r="E52" s="601"/>
      <c r="F52" s="601"/>
      <c r="G52" s="601"/>
      <c r="H52" s="601"/>
      <c r="I52" s="601"/>
      <c r="J52" s="601"/>
      <c r="K52" s="601"/>
      <c r="L52" s="601"/>
      <c r="M52" s="601"/>
      <c r="N52" s="60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2" t="str">
        <f>IF('UNIFIED INTAKE'!G6=0,"",'UNIFIED INTAKE'!G6)</f>
        <v>GALLARTE, GEMMA</v>
      </c>
      <c r="B55" s="602"/>
      <c r="C55" s="602"/>
      <c r="D55" s="602"/>
      <c r="E55" s="602"/>
      <c r="F55" s="602" t="str">
        <f>IF('UNIFIED INTAKE'!Q6=0,"",'UNIFIED INTAKE'!Q6)</f>
        <v>NIECE</v>
      </c>
      <c r="G55" s="602"/>
      <c r="H55" s="602"/>
      <c r="I55" s="602"/>
      <c r="J55" s="602"/>
      <c r="K55" s="603">
        <f>IF('UNIFIED INTAKE'!Q7=0,"",'UNIFIED INTAKE'!Q7)</f>
        <v>9707615397</v>
      </c>
      <c r="L55" s="603"/>
      <c r="M55" s="603"/>
      <c r="N55" s="603"/>
    </row>
    <row r="56" spans="1:14" ht="4.5" customHeight="1" x14ac:dyDescent="0.3">
      <c r="A56" s="49"/>
      <c r="B56" s="49"/>
      <c r="C56" s="49"/>
      <c r="D56" s="49"/>
      <c r="E56" s="49"/>
      <c r="F56" s="49"/>
      <c r="G56" s="49"/>
      <c r="H56" s="49"/>
      <c r="I56" s="49"/>
      <c r="J56" s="49"/>
      <c r="K56" s="49"/>
      <c r="L56" s="49"/>
      <c r="M56" s="49"/>
      <c r="N56" s="49"/>
    </row>
    <row r="57" spans="1:14" ht="18.75" x14ac:dyDescent="0.3">
      <c r="A57" s="593" t="s">
        <v>252</v>
      </c>
      <c r="B57" s="59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4" t="str">
        <f>'UNIFIED INTAKE'!D87</f>
        <v>JONATHAN P. TEOPE, RSW</v>
      </c>
      <c r="B59" s="594"/>
      <c r="C59" s="594"/>
      <c r="D59" s="594"/>
      <c r="E59" s="594"/>
      <c r="F59" s="49"/>
      <c r="G59" s="49"/>
      <c r="H59" s="49"/>
      <c r="I59" s="49"/>
      <c r="J59" s="67"/>
      <c r="K59" s="595"/>
      <c r="L59" s="595"/>
      <c r="M59" s="595"/>
      <c r="N59" s="595"/>
    </row>
    <row r="60" spans="1:14" ht="18.75" x14ac:dyDescent="0.3">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2024-06-19T02:25:13Z</cp:lastPrinted>
  <dcterms:created xsi:type="dcterms:W3CDTF">2021-01-18T06:35:54Z</dcterms:created>
  <dcterms:modified xsi:type="dcterms:W3CDTF">2024-06-19T02:41:44Z</dcterms:modified>
</cp:coreProperties>
</file>