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0F179DC8-B99E-48A4-9E07-A1443D0F0EC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Q52" i="2"/>
  <c r="S49" i="2"/>
  <c r="I45" i="2"/>
  <c r="A31" i="2"/>
  <c r="N21" i="4" l="1"/>
  <c r="N22" i="4"/>
  <c r="N23" i="4"/>
  <c r="N24" i="4"/>
  <c r="N25" i="4"/>
  <c r="N26" i="4"/>
  <c r="N27" i="4"/>
  <c r="N28" i="4"/>
  <c r="N29" i="4"/>
  <c r="N20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<sst xmlns="http://schemas.openxmlformats.org/spreadsheetml/2006/main" count="409" uniqueCount="334">
  <si>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</si>
  <si>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</si>
  <si>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</si>
  <si>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</si>
  <si>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</si>
  <si>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</si>
  <si>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</si>
  <si>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</si>
  <si>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</si>
  <si>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</si>
  <si>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</si>
  <si>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</si>
  <si>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</si>
  <si>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</si>
  <si>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</si>
  <si>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</si>
  <si>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</si>
  <si>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</si>
  <si>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</si>
  <si>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</si>
  <si>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</si>
  <si>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</si>
  <si>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</si>
  <si>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</si>
  <si>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</si>
  <si>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</si>
  <si>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</si>
  <si>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</si>
  <si>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</si>
  <si>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</si>
  <si>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</si>
  <si>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</si>
  <si>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</si>
  <si>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</si>
  <si>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</si>
  <si>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</si>
  <si>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</si>
  <si>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</si>
  <si>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</si>
  <si>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</si>
  <si>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</si>
  <si>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</si>
  <si>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</si>
  <si>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</si>
  <si>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</si>
  <si>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</si>
  <si>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</si>
  <si>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</si>
  <si>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</si>
  <si>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</si>
  <si>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</si>
  <si>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</si>
  <si>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</si>
  <si>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</si>
  <si>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</si>
  <si>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</si>
  <si>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</si>
  <si>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</si>
  <si>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</si>
  <si>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</si>
  <si>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</si>
  <si>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</si>
  <si>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</si>
  <si>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</si>
  <si>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</si>
  <si>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</si>
  <si>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</si>
  <si>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</si>
  <si>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</si>
  <si>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</si>
  <si>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</si>
  <si>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</si>
  <si>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</si>
  <si>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</si>
  <si>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</si>
  <si>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</si>
  <si>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</si>
  <si>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</si>
  <si>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</si>
  <si>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</si>
  <si>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</si>
  <si>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</si>
  <si>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</si>
  <si>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</si>
  <si>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</si>
  <si>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</si>
  <si>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</si>
  <si>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</si>
  <si>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</si>
  <si>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</si>
  <si>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</si>
  <si>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</si>
  <si>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</si>
  <si>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</si>
  <si>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</si>
  <si>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</si>
  <si>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</si>
  <si>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</si>
  <si>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</si>
  <si>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</si>
  <si>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</si>
  <si>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</si>
  <si>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</si>
  <si>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</si>
  <si>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</si>
  <si>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</si>
  <si>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</si>
  <si>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</si>
  <si>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</si>
  <si>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</si>
  <si>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</si>
  <si>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</si>
  <si>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</si>
  <si>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</si>
  <si>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</si>
  <si>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</si>
  <si>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</si>
  <si>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</si>
  <si>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</si>
  <si>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</si>
  <si>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</si>
  <si>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</si>
  <si>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</si>
  <si>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</si>
  <si>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</si>
  <si>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</si>
  <si>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</si>
  <si>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</si>
  <si>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</si>
  <si>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</si>
  <si>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</si>
  <si>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</si>
  <si>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</si>
  <si>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</si>
  <si>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</si>
  <si>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</si>
  <si>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</si>
  <si>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</si>
  <si>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</si>
  <si>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</si>
  <si>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</si>
  <si>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</si>
  <si>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</si>
  <si>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</si>
  <si>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</si>
  <si>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</si>
  <si>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</si>
  <si>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</si>
  <si>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</si>
  <si>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</si>
  <si>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</si>
  <si>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</si>
  <si>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</si>
  <si>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</si>
  <si>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</si>
  <si>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</si>
  <si>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</si>
  <si>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</si>
  <si>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</si>
  <si>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</si>
  <si>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</si>
  <si>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</si>
  <si>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</si>
  <si>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</si>
  <si>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</si>
  <si>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</si>
  <si>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</si>
  <si>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</si>
  <si>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</si>
  <si>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</si>
  <si>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</si>
  <si>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</si>
  <si>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</si>
  <si>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</si>
  <si>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</si>
  <si>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</si>
  <si>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</si>
  <si>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</si>
  <si>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</si>
  <si>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</si>
  <si>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</si>
  <si>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</si>
  <si>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</si>
  <si>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</si>
  <si>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</si>
  <si>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</si>
  <si>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</si>
  <si>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</si>
  <si>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</si>
  <si>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</si>
  <si>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</si>
  <si>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</si>
  <si>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</si>
  <si>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</si>
  <si>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</si>
  <si>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</si>
  <si>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</si>
  <si>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</si>
  <si>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</si>
  <si>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</si>
  <si>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</si>
  <si>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</si>
  <si>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</si>
  <si>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</si>
  <si>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</si>
  <si>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</si>
  <si>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</si>
  <si>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</si>
  <si>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</si>
  <si>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</si>
  <si>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</si>
  <si>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</si>
  <si>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</si>
  <si>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</si>
  <si>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</si>
  <si>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</si>
  <si>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</si>
  <si>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</si>
  <si>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</si>
  <si>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</si>
  <si>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</si>
  <si>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</si>
  <si>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</si>
  <si>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</si>
  <si>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</si>
  <si>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</si>
  <si>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</si>
  <si>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</si>
  <si>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</si>
  <si>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</si>
  <si>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</si>
  <si>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</si>
  <si>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</si>
  <si>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</si>
  <si>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</si>
  <si>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</si>
  <si>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</si>
  <si>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</si>
  <si>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</si>
  <si>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</si>
  <si>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</si>
  <si>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</si>
  <si>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</si>
  <si>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</si>
  <si>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</si>
  <si>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</si>
  <si>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</si>
  <si>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</si>
  <si>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</si>
  <si>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</si>
  <si>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</si>
  <si>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</si>
  <si>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</si>
  <si>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</si>
  <si>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</si>
  <si>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</si>
  <si>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</si>
  <si>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</si>
  <si>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</si>
  <si>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</si>
  <si>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</si>
  <si>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</si>
  <si>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</si>
  <si>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</si>
  <si>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</si>
  <si>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</si>
  <si>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</si>
  <si>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</si>
  <si>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</si>
  <si>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</si>
  <si>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</si>
  <si>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</si>
  <si>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</si>
  <si>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</si>
  <si>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</si>
  <si>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</si>
  <si>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</si>
  <si>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</si>
  <si>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</si>
  <si>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</si>
  <si>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</si>
  <si>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</si>
  <si>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</si>
  <si>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</si>
  <si>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</si>
  <si>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</si>
  <si>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</si>
  <si>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</si>
  <si>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</si>
  <si>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</si>
  <si>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</si>
  <si>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</si>
  <si>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</si>
  <si>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</si>
  <si>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</si>
  <si>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</si>
  <si>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</si>
  <si>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</si>
  <si>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</si>
  <si>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</si>
  <si>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</si>
  <si>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</si>
  <si>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</si>
  <si>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</si>
  <si>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</si>
  <si>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</si>
  <si>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</si>
  <si>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</si>
  <si>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</si>
  <si>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</si>
  <si>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</si>
  <si>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DAISY L. LI, RSW</t>
  </si>
  <si>
    <t>FILIPINO</t>
  </si>
  <si>
    <t>MONA MAE F. DELOS SANTOS-CUBILO, RSW</t>
  </si>
  <si>
    <t>CATHOLIC</t>
  </si>
  <si>
    <t>S</t>
  </si>
  <si>
    <t>MEDICAL</t>
  </si>
  <si>
    <t>LABORATORY</t>
  </si>
  <si>
    <t>MAIP</t>
  </si>
  <si>
    <t>FEMALE</t>
  </si>
  <si>
    <t>N/A</t>
  </si>
  <si>
    <t>OPD BILL</t>
  </si>
  <si>
    <t>LIBMANAN CAMARINES SUR</t>
  </si>
  <si>
    <t>HS LEVEL</t>
  </si>
  <si>
    <t>DAUGHTER</t>
  </si>
  <si>
    <t>GRADE 10 IS</t>
  </si>
  <si>
    <t>HOG RAISING</t>
  </si>
  <si>
    <t>ROSALES LOURDES ESPINOSA</t>
  </si>
  <si>
    <t>ROSALES NORIE</t>
  </si>
  <si>
    <t>TABAN FUNDADO LIBMANAN CAMARINES SUR</t>
  </si>
  <si>
    <t>FOOD VENDOR (NORIE)</t>
  </si>
  <si>
    <t>BONGCAYAO TRISTAN</t>
  </si>
  <si>
    <t>GRANDCHILD</t>
  </si>
  <si>
    <t>PATIENT IS IN NEED OF MEDICAL ASSISTANCE FOR HER OPD BILL. SHE IS ADMITTED AT LIBMANAN DISTRICT HOSPITAL HAS TO UNDERGO LAB TEST. INFORMANT HAS PROVIDED A MEDICAL CERTIFICATE. HER INCOME IS FROM HER SSS PENSION. SHE IS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</si>
</sst>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40" zoomScaleNormal="100" zoomScaleSheetLayoutView="100" zoomScalePageLayoutView="85" workbookViewId="0">
      <selection activeCell="B81" sqref="B81:H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/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45203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0.390972222222222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328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324</v>
      </c>
      <c r="R6" s="150"/>
    </row>
    <row r="7" spans="1:18" ht="15" customHeight="1">
      <c r="A7" s="139" t="s">
        <v>267</v>
      </c>
      <c r="B7" s="140"/>
      <c r="C7" s="140"/>
      <c r="D7" s="146" t="s">
        <v>329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9513368624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">
        <v>327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319</v>
      </c>
    </row>
    <row r="11" spans="1:18" s="89" customFormat="1" ht="11.25" customHeight="1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16210</v>
      </c>
      <c r="B12" s="143"/>
      <c r="C12" s="143"/>
      <c r="D12" s="143"/>
      <c r="E12" s="105"/>
      <c r="F12" s="82"/>
      <c r="G12" s="148">
        <f ca="1">IF(DATEDIF(A12,NOW(),"y")&gt;120,"",DATEDIF(A12,NOW(),"y"))</f>
        <v>79</v>
      </c>
      <c r="H12" s="148"/>
      <c r="I12" s="148"/>
      <c r="J12" s="148"/>
      <c r="K12" s="82"/>
      <c r="L12" s="82"/>
      <c r="M12" s="167" t="s">
        <v>322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TABAN FUNDADO LIBMANAN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TABAN FUNDADO LIBMANAN CAMARINES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277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5" t="s">
        <v>279</v>
      </c>
      <c r="B19" s="154"/>
      <c r="C19" s="154"/>
      <c r="D19" s="146" t="s">
        <v>314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312</v>
      </c>
      <c r="O19" s="246"/>
      <c r="P19" s="246"/>
      <c r="Q19" s="246"/>
      <c r="R19" s="24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308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>
        <v>3000</v>
      </c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tr">
        <f>G6</f>
        <v>ROSALES NORIE</v>
      </c>
      <c r="B31" s="192"/>
      <c r="C31" s="192"/>
      <c r="D31" s="192"/>
      <c r="E31" s="192"/>
      <c r="F31" s="192"/>
      <c r="G31" s="192"/>
      <c r="H31" s="193"/>
      <c r="I31" s="161" t="s">
        <v>178</v>
      </c>
      <c r="J31" s="162"/>
      <c r="K31" s="98" t="s">
        <v>315</v>
      </c>
      <c r="L31" s="98" t="s">
        <v>324</v>
      </c>
      <c r="M31" s="161" t="s">
        <v>323</v>
      </c>
      <c r="N31" s="163"/>
      <c r="O31" s="162"/>
      <c r="P31" s="164" t="s">
        <v>326</v>
      </c>
      <c r="Q31" s="165"/>
      <c r="R31" s="99">
        <v>4000</v>
      </c>
    </row>
    <row r="32" spans="1:19" ht="15.75" customHeight="1">
      <c r="A32" s="191" t="s">
        <v>331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315</v>
      </c>
      <c r="L32" s="98" t="s">
        <v>332</v>
      </c>
      <c r="M32" s="161" t="s">
        <v>325</v>
      </c>
      <c r="N32" s="163"/>
      <c r="O32" s="162"/>
      <c r="P32" s="161" t="s">
        <v>320</v>
      </c>
      <c r="Q32" s="162"/>
      <c r="R32" s="99"/>
    </row>
    <row r="33" spans="1:20" ht="15.75" customHeight="1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330</v>
      </c>
      <c r="B45" s="184"/>
      <c r="C45" s="184"/>
      <c r="D45" s="184"/>
      <c r="E45" s="184"/>
      <c r="F45" s="184"/>
      <c r="G45" s="184"/>
      <c r="H45" s="88"/>
      <c r="I45" s="185">
        <f>150*20</f>
        <v>3000</v>
      </c>
      <c r="J45" s="185"/>
      <c r="K45" s="185"/>
      <c r="L45" s="185"/>
      <c r="M45" s="86"/>
      <c r="N45" s="86"/>
      <c r="O45" s="86"/>
      <c r="P45" s="194">
        <f>(I44/2)+SUM(I45:L46)+SUM(R31:R42)+P24</f>
        <v>10000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7490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P45/3</f>
        <v>3333.33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190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f>20*60</f>
        <v>1200</v>
      </c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f>30*200</f>
        <v>6000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>
        <v>100</v>
      </c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03"/>
      <c r="G63" s="203"/>
      <c r="H63" s="203"/>
      <c r="I63" s="203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321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5" t="str">
        <f>G6</f>
        <v>ROSALES NORIE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20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333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307</v>
      </c>
      <c r="Q79" s="207"/>
      <c r="R79" s="208"/>
    </row>
    <row r="80" spans="1:20" ht="15.75" customHeight="1">
      <c r="A80" s="87">
        <v>1</v>
      </c>
      <c r="B80" s="221" t="s">
        <v>316</v>
      </c>
      <c r="C80" s="221"/>
      <c r="D80" s="221"/>
      <c r="E80" s="221"/>
      <c r="F80" s="221"/>
      <c r="G80" s="221"/>
      <c r="H80" s="221"/>
      <c r="I80" s="266">
        <v>2385</v>
      </c>
      <c r="J80" s="266"/>
      <c r="K80" s="266"/>
      <c r="L80" s="266"/>
      <c r="M80" s="221" t="s">
        <v>317</v>
      </c>
      <c r="N80" s="221"/>
      <c r="O80" s="221"/>
      <c r="P80" s="212" t="s">
        <v>318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23"/>
      <c r="Q81" s="223"/>
      <c r="R81" s="224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1"/>
      <c r="C82" s="221"/>
      <c r="D82" s="221"/>
      <c r="E82" s="221"/>
      <c r="F82" s="221"/>
      <c r="G82" s="221"/>
      <c r="H82" s="221"/>
      <c r="I82" s="220"/>
      <c r="J82" s="220"/>
      <c r="K82" s="220"/>
      <c r="L82" s="220"/>
      <c r="M82" s="222"/>
      <c r="N82" s="222"/>
      <c r="O82" s="222"/>
      <c r="P82" s="223"/>
      <c r="Q82" s="223"/>
      <c r="R82" s="224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20" ht="12" customHeight="1">
      <c r="A87" s="273"/>
      <c r="B87" s="274"/>
      <c r="C87" s="274"/>
      <c r="D87" s="278" t="s">
        <v>311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313</v>
      </c>
      <c r="O87" s="268"/>
      <c r="P87" s="268"/>
      <c r="Q87" s="268"/>
      <c r="R87" s="269"/>
    </row>
    <row r="88" spans="1:20" ht="12" customHeight="1" thickBot="1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306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45203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 t="str">
        <f>IF('UNIFIED INTAKE'!Q3=0,"",'UNIFIED INTAKE'!Q3)</f>
        <v/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ROSALES NORIE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DAUGHTER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9513368624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79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ROSALES LOURDES ESPINOSA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16210</v>
      </c>
      <c r="B15" s="464"/>
      <c r="C15" s="465"/>
      <c r="D15" s="358" t="str">
        <f>IF('UNIFIED INTAKE'!M12=0,"",'UNIFIED INTAKE'!M12)</f>
        <v>LIBMANAN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TABAN FUNDADO LIBMANAN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TABAN FUNDADO LIBMANAN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ROSALES NORIE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S</v>
      </c>
      <c r="P26" s="328"/>
      <c r="Q26" s="328"/>
      <c r="R26" s="328"/>
      <c r="S26" s="329"/>
      <c r="T26" s="327" t="str">
        <f>IF('UNIFIED INTAKE'!L31=0,"",'UNIFIED INTAKE'!L31)</f>
        <v>DAUGHTER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HS LEVEL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HOG RAISING</v>
      </c>
      <c r="AK26" s="328"/>
      <c r="AL26" s="328"/>
      <c r="AM26" s="328"/>
      <c r="AN26" s="328"/>
      <c r="AO26" s="328"/>
      <c r="AP26" s="328"/>
      <c r="AQ26" s="329"/>
      <c r="AR26" s="330">
        <f>IF('UNIFIED INTAKE'!R31=0,"",'UNIFIED INTAKE'!R31)</f>
        <v>4000</v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BONGCAYAO TRISTAN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GRANDCHILD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GRADE 10 IS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N/A</v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10000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>FOOD VENDOR (NORIE)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3000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190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100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6000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1200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10000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PATIENT IS IN NEED OF MEDICAL ASSISTANCE FOR HER OPD BILL. SHE IS ADMITTED AT LIBMANAN DISTRICT HOSPITAL HAS TO UNDERGO LAB TEST. INFORMANT HAS PROVIDED A MEDICAL CERTIFICATE. HER INCOME IS FROM HER SSS PENSION. SHE IS CLASSIFIED AS C3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DAISY L. LI, RSW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 t="str">
        <f>IF('UNIFIED INTAKE'!Q3=0,"",'UNIFIED INTAKE'!Q3)</f>
        <v/>
      </c>
      <c r="D2" s="536"/>
      <c r="E2" s="536"/>
      <c r="M2" s="45" t="s">
        <v>29</v>
      </c>
      <c r="N2" s="46">
        <f>'UNIFIED INTAKE'!F5</f>
        <v>45203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0.390972222222222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ROSALES LOURDES ESPINOSA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8" t="str">
        <f>'UNIFIED INTAKE'!E14</f>
        <v>TABAN FUNDADO LIBMANAN CAMARINES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39">
        <f ca="1">'UNIFIED INTAKE'!G12</f>
        <v>79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.75">
      <c r="A9" s="49" t="s">
        <v>227</v>
      </c>
      <c r="B9" s="49"/>
      <c r="C9" s="546">
        <f>'UNIFIED INTAKE'!A12</f>
        <v>16210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LIBMANAN CAMARINES SUR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 t="s">
        <v>310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>
      <c r="A16" s="49" t="s">
        <v>236</v>
      </c>
      <c r="B16" s="49"/>
      <c r="C16" s="49"/>
      <c r="D16" s="538" t="s">
        <v>308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ROSALES NORIE</v>
      </c>
      <c r="B20" s="550"/>
      <c r="C20" s="73" t="str">
        <f>IF('UNIFIED INTAKE'!L31=0,"",'UNIFIED INTAKE'!L31)</f>
        <v>DAUGHTER</v>
      </c>
      <c r="D20" s="551" t="str">
        <f>IF('UNIFIED INTAKE'!S31=0,"",'UNIFIED INTAKE'!S31)</f>
        <v/>
      </c>
      <c r="E20" s="552"/>
      <c r="F20" s="73" t="str">
        <f>IF('UNIFIED INTAKE'!I31=0,"",'UNIFIED INTAKE'!I31)</f>
        <v>F</v>
      </c>
      <c r="G20" s="551" t="str">
        <f>IF('UNIFIED INTAKE'!K31=0,"",'UNIFIED INTAKE'!K31)</f>
        <v>S</v>
      </c>
      <c r="H20" s="552"/>
      <c r="I20" s="551" t="str">
        <f>IF('UNIFIED INTAKE'!M31=0,"",'UNIFIED INTAKE'!M31)</f>
        <v>HS LEVEL</v>
      </c>
      <c r="J20" s="553"/>
      <c r="K20" s="553"/>
      <c r="L20" s="552"/>
      <c r="M20" s="73" t="str">
        <f>IF('UNIFIED INTAKE'!P31=0,"",'UNIFIED INTAKE'!P31)</f>
        <v>HOG RAISING</v>
      </c>
      <c r="N20" s="76">
        <f>'UNIFIED INTAKE'!R31</f>
        <v>4000</v>
      </c>
    </row>
    <row r="21" spans="1:14">
      <c r="A21" s="549" t="str">
        <f>IF('UNIFIED INTAKE'!A32=0,"",'UNIFIED INTAKE'!A32)</f>
        <v>BONGCAYAO TRISTAN</v>
      </c>
      <c r="B21" s="550"/>
      <c r="C21" s="73" t="str">
        <f>IF('UNIFIED INTAKE'!L32=0,"",'UNIFIED INTAKE'!L32)</f>
        <v>GRANDCHILD</v>
      </c>
      <c r="D21" s="551" t="str">
        <f>IF('UNIFIED INTAKE'!S32=0,"",'UNIFIED INTAKE'!S32)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>GRADE 10 IS</v>
      </c>
      <c r="J21" s="553"/>
      <c r="K21" s="553"/>
      <c r="L21" s="552"/>
      <c r="M21" s="73" t="str">
        <f>IF('UNIFIED INTAKE'!P32=0,"",'UNIFIED INTAKE'!P32)</f>
        <v>N/A</v>
      </c>
      <c r="N21" s="76">
        <f>'UNIFIED INTAKE'!R32</f>
        <v>0</v>
      </c>
    </row>
    <row r="22" spans="1:14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 t="str">
        <f>IF('UNIFIED INTAKE'!S33=0,"",'UNIFIED INTAKE'!S33)</f>
        <v/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'UNIFIED INTAKE'!R33</f>
        <v>0</v>
      </c>
    </row>
    <row r="23" spans="1:14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>IF('UNIFIED INTAKE'!S34=0,"",'UNIFIED INTAKE'!S34)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'UNIFIED INTAKE'!R34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1200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100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>FOOD VENDOR (NORIE)</v>
      </c>
      <c r="B45" s="562"/>
      <c r="C45" s="562"/>
      <c r="D45" s="65"/>
      <c r="E45" s="563">
        <f>'UNIFIED INTAKE'!I45</f>
        <v>3000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PATIENT IS IN NEED OF MEDICAL ASSISTANCE FOR HER OPD BILL. SHE IS ADMITTED AT LIBMANAN DISTRICT HOSPITAL HAS TO UNDERGO LAB TEST. INFORMANT HAS PROVIDED A MEDICAL CERTIFICATE. HER INCOME IS FROM HER SSS PENSION. SHE IS CLASSIFIED AS C3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ROSALES NORIE</v>
      </c>
      <c r="B55" s="573"/>
      <c r="C55" s="573"/>
      <c r="D55" s="573"/>
      <c r="E55" s="573"/>
      <c r="F55" s="573" t="str">
        <f>IF('UNIFIED INTAKE'!Q6=0,"",'UNIFIED INTAKE'!Q6)</f>
        <v>DAUGHTER</v>
      </c>
      <c r="G55" s="573"/>
      <c r="H55" s="573"/>
      <c r="I55" s="573"/>
      <c r="J55" s="573"/>
      <c r="K55" s="574">
        <f>IF('UNIFIED INTAKE'!Q7=0,"",'UNIFIED INTAKE'!Q7)</f>
        <v>9513368624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DAISY L. LI, RSW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2023-10-04T01:29:17Z</cp:lastPrinted>
  <dcterms:created xsi:type="dcterms:W3CDTF">2021-01-18T06:35:54Z</dcterms:created>
  <dcterms:modified xsi:type="dcterms:W3CDTF">2023-10-04T01:30:57Z</dcterms:modified>
</cp:coreProperties>
</file>