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Angelo\"/>
    </mc:Choice>
  </mc:AlternateContent>
  <xr:revisionPtr revIDLastSave="0" documentId="13_ncr:1_{3D4DDD2C-79EC-4717-96C3-4786165EA1D1}" xr6:coauthVersionLast="47" xr6:coauthVersionMax="47" xr10:uidLastSave="{00000000-0000-0000-0000-000000000000}"/>
  <bookViews>
    <workbookView xWindow="-120" yWindow="-120" windowWidth="29040" windowHeight="15720" tabRatio="494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C68" i="2"/>
  <c r="F70" i="2" l="1"/>
  <c r="E14" i="2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<sst xmlns="http://schemas.openxmlformats.org/spreadsheetml/2006/main" count="405" uniqueCount="329">
  <si>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</si>
  <si>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</si>
  <si>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</si>
  <si>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</si>
  <si>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</si>
  <si>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</si>
  <si>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</si>
  <si>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</si>
  <si>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</si>
  <si>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</si>
  <si>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</si>
  <si>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</si>
  <si>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</si>
  <si>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</si>
  <si>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</si>
  <si>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</si>
  <si>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</si>
  <si>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</si>
  <si>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</si>
  <si>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</si>
  <si>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</si>
  <si>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</si>
  <si>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</si>
  <si>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</si>
  <si>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</si>
  <si>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</si>
  <si>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</si>
  <si>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</si>
  <si>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</si>
  <si>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</si>
  <si>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</si>
  <si>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</si>
  <si>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</si>
  <si>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</si>
  <si>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</si>
  <si>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</si>
  <si>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</si>
  <si>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</si>
  <si>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</si>
  <si>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</si>
  <si>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</si>
  <si>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</si>
  <si>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</si>
  <si>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</si>
  <si>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</si>
  <si>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</si>
  <si>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</si>
  <si>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</si>
  <si>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</si>
  <si>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</si>
  <si>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</si>
  <si>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</si>
  <si>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</si>
  <si>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</si>
  <si>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</si>
  <si>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</si>
  <si>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</si>
  <si>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</si>
  <si>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</si>
  <si>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</si>
  <si>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</si>
  <si>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</si>
  <si>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</si>
  <si>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</si>
  <si>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</si>
  <si>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</si>
  <si>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</si>
  <si>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</si>
  <si>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</si>
  <si>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</si>
  <si>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</si>
  <si>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</si>
  <si>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</si>
  <si>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</si>
  <si>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</si>
  <si>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</si>
  <si>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</si>
  <si>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</si>
  <si>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</si>
  <si>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</si>
  <si>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</si>
  <si>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</si>
  <si>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</si>
  <si>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</si>
  <si>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</si>
  <si>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</si>
  <si>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</si>
  <si>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</si>
  <si>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</si>
  <si>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</si>
  <si>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</si>
  <si>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</si>
  <si>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</si>
  <si>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</si>
  <si>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</si>
  <si>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</si>
  <si>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</si>
  <si>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</si>
  <si>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</si>
  <si>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</si>
  <si>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</si>
  <si>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</si>
  <si>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</si>
  <si>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</si>
  <si>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</si>
  <si>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</si>
  <si>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</si>
  <si>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</si>
  <si>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</si>
  <si>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</si>
  <si>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</si>
  <si>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</si>
  <si>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</si>
  <si>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</si>
  <si>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</si>
  <si>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</si>
  <si>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</si>
  <si>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</si>
  <si>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</si>
  <si>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</si>
  <si>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</si>
  <si>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</si>
  <si>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</si>
  <si>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</si>
  <si>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</si>
  <si>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</si>
  <si>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</si>
  <si>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</si>
  <si>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</si>
  <si>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</si>
  <si>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</si>
  <si>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</si>
  <si>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</si>
  <si>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</si>
  <si>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</si>
  <si>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</si>
  <si>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</si>
  <si>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</si>
  <si>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</si>
  <si>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</si>
  <si>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</si>
  <si>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</si>
  <si>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</si>
  <si>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</si>
  <si>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</si>
  <si>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</si>
  <si>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</si>
  <si>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</si>
  <si>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</si>
  <si>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</si>
  <si>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</si>
  <si>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</si>
  <si>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</si>
  <si>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</si>
  <si>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</si>
  <si>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</si>
  <si>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</si>
  <si>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</si>
  <si>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</si>
  <si>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</si>
  <si>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</si>
  <si>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</si>
  <si>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</si>
  <si>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</si>
  <si>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</si>
  <si>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</si>
  <si>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</si>
  <si>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</si>
  <si>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</si>
  <si>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</si>
  <si>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</si>
  <si>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</si>
  <si>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</si>
  <si>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</si>
  <si>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</si>
  <si>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</si>
  <si>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</si>
  <si>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</si>
  <si>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</si>
  <si>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</si>
  <si>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</si>
  <si>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</si>
  <si>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</si>
  <si>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</si>
  <si>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</si>
  <si>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</si>
  <si>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</si>
  <si>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</si>
  <si>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</si>
  <si>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</si>
  <si>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</si>
  <si>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</si>
  <si>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</si>
  <si>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</si>
  <si>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</si>
  <si>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</si>
  <si>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</si>
  <si>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</si>
  <si>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</si>
  <si>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</si>
  <si>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</si>
  <si>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</si>
  <si>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</si>
  <si>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</si>
  <si>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</si>
  <si>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</si>
  <si>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</si>
  <si>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</si>
  <si>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</si>
  <si>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</si>
  <si>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</si>
  <si>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</si>
  <si>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</si>
  <si>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</si>
  <si>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</si>
  <si>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</si>
  <si>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</si>
  <si>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</si>
  <si>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</si>
  <si>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</si>
  <si>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</si>
  <si>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</si>
  <si>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</si>
  <si>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</si>
  <si>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</si>
  <si>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</si>
  <si>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</si>
  <si>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</si>
  <si>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</si>
  <si>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</si>
  <si>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</si>
  <si>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</si>
  <si>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</si>
  <si>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</si>
  <si>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</si>
  <si>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</si>
  <si>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</si>
  <si>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</si>
  <si>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</si>
  <si>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</si>
  <si>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</si>
  <si>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</si>
  <si>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</si>
  <si>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</si>
  <si>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</si>
  <si>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</si>
  <si>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</si>
  <si>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</si>
  <si>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</si>
  <si>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</si>
  <si>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</si>
  <si>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</si>
  <si>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</si>
  <si>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</si>
  <si>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</si>
  <si>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</si>
  <si>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</si>
  <si>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</si>
  <si>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</si>
  <si>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</si>
  <si>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</si>
  <si>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</si>
  <si>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</si>
  <si>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</si>
  <si>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</si>
  <si>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</si>
  <si>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</si>
  <si>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</si>
  <si>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</si>
  <si>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</si>
  <si>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</si>
  <si>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</si>
  <si>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</si>
  <si>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</si>
  <si>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</si>
  <si>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</si>
  <si>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</si>
  <si>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</si>
  <si>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</si>
  <si>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</si>
  <si>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</si>
  <si>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</si>
  <si>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</si>
  <si>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</si>
  <si>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</si>
  <si>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</si>
  <si>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</si>
  <si>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</si>
  <si>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</si>
  <si>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</si>
  <si>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</si>
  <si>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</si>
  <si>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</si>
  <si>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</si>
  <si>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</si>
  <si>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</si>
  <si>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</si>
  <si>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</si>
  <si>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</si>
  <si>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</si>
  <si>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</si>
  <si>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</si>
  <si>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</si>
  <si>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</si>
  <si>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</si>
  <si>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</si>
  <si>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 xml:space="preserve">LOAN </t>
  </si>
  <si>
    <t xml:space="preserve">SAVINGS </t>
  </si>
  <si>
    <t>MEDICAL</t>
  </si>
  <si>
    <t>OPD BILL</t>
  </si>
  <si>
    <t>ROMAN CATHOLIC</t>
  </si>
  <si>
    <t xml:space="preserve">INSURANCE PREMIUM </t>
  </si>
  <si>
    <t>FEMALE</t>
  </si>
  <si>
    <t>MAIFIPP</t>
  </si>
  <si>
    <t>JOHN ANGELO C. MANAOG, RSW</t>
  </si>
  <si>
    <t>Social Welfare Officer 1</t>
  </si>
  <si>
    <t>MARIA JEZEBEL F. DE MESA, RSW, MAEd-GC</t>
  </si>
  <si>
    <t>Social Welafe Officer  III</t>
  </si>
  <si>
    <t>LUPI, CAMARINES SUR</t>
  </si>
  <si>
    <t>ELEMENTARY</t>
  </si>
  <si>
    <t>FARMER</t>
  </si>
  <si>
    <t>LABORATORY</t>
  </si>
  <si>
    <t>SARAZA, PLACIDA MANALO</t>
  </si>
  <si>
    <t>PARENT</t>
  </si>
  <si>
    <t>SARAZA, MARIA ELENA MANALO</t>
  </si>
  <si>
    <t>SARAZA, MANUEL BAUSAS</t>
  </si>
  <si>
    <t>FROM SIBLINGS</t>
  </si>
  <si>
    <t>DIABETIC</t>
  </si>
  <si>
    <t>THE PATIENT SUFFERED FROM DEPRESSION AFTER BEING SEPARATED DE FACTO WITH HER HUSBAND. NOW SHE LIVES WITH HER 2 ELDERLY PARENTS, ONE OF THEM WHO IS A FARMER WITH A VERY UNSTABLE INCOME. THE PATIENT ALSO HAS A PWD ID. ASSESSED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</si>
</sst>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0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5" fillId="0" borderId="7" xfId="0" applyFont="1" applyBorder="1" applyAlignment="1">
      <alignment horizontal="left" vertical="top" wrapText="1" shrinkToFit="1"/>
    </xf>
    <xf numFmtId="0" fontId="55" fillId="0" borderId="8" xfId="0" applyFont="1" applyBorder="1" applyAlignment="1">
      <alignment horizontal="left" vertical="top" shrinkToFit="1"/>
    </xf>
    <xf numFmtId="0" fontId="55" fillId="0" borderId="29" xfId="0" applyFont="1" applyBorder="1" applyAlignment="1">
      <alignment horizontal="left" vertical="top" shrinkToFit="1"/>
    </xf>
    <xf numFmtId="0" fontId="55" fillId="0" borderId="11" xfId="0" applyFont="1" applyBorder="1" applyAlignment="1">
      <alignment horizontal="left" vertical="top" shrinkToFit="1"/>
    </xf>
    <xf numFmtId="0" fontId="55" fillId="0" borderId="0" xfId="0" applyFont="1" applyAlignment="1">
      <alignment horizontal="left" vertical="top" shrinkToFit="1"/>
    </xf>
    <xf numFmtId="0" fontId="55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20</xdr:row>
          <xdr:rowOff>114300</xdr:rowOff>
        </xdr:from>
        <xdr:to>
          <xdr:col>11</xdr:col>
          <xdr:colOff>371475</xdr:colOff>
          <xdr:row>21</xdr:row>
          <xdr:rowOff>66675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20</xdr:row>
          <xdr:rowOff>104775</xdr:rowOff>
        </xdr:from>
        <xdr:to>
          <xdr:col>15</xdr:col>
          <xdr:colOff>47625</xdr:colOff>
          <xdr:row>21</xdr:row>
          <xdr:rowOff>57150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topLeftCell="A56" zoomScaleNormal="100" zoomScaleSheetLayoutView="100" zoomScalePageLayoutView="85" workbookViewId="0">
      <selection activeCell="N87" sqref="N87:R8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262</v>
      </c>
    </row>
    <row r="3" spans="1:18" ht="12" customHeight="1">
      <c r="A3" s="126" t="s">
        <v>261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263</v>
      </c>
      <c r="Q3" s="129">
        <v>2166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9" t="s">
        <v>264</v>
      </c>
      <c r="B5" s="230"/>
      <c r="C5" s="230"/>
      <c r="D5" s="230"/>
      <c r="E5" s="230"/>
      <c r="F5" s="130">
        <v>45454</v>
      </c>
      <c r="G5" s="130"/>
      <c r="H5" s="130"/>
      <c r="I5" s="130"/>
      <c r="J5" s="130"/>
      <c r="K5" s="130"/>
      <c r="L5" s="127" t="s">
        <v>267</v>
      </c>
      <c r="M5" s="127"/>
      <c r="N5" s="127"/>
      <c r="O5" s="127"/>
      <c r="P5" s="127"/>
      <c r="Q5" s="127"/>
      <c r="R5" s="28">
        <v>0.56944444444444398</v>
      </c>
    </row>
    <row r="6" spans="1:18" ht="15" customHeight="1">
      <c r="A6" s="131" t="s">
        <v>265</v>
      </c>
      <c r="B6" s="132"/>
      <c r="C6" s="132"/>
      <c r="D6" s="132"/>
      <c r="E6" s="132"/>
      <c r="F6" s="132"/>
      <c r="G6" s="241" t="s">
        <v>322</v>
      </c>
      <c r="H6" s="241"/>
      <c r="I6" s="241"/>
      <c r="J6" s="241"/>
      <c r="K6" s="241"/>
      <c r="L6" s="241"/>
      <c r="M6" s="219" t="s">
        <v>268</v>
      </c>
      <c r="N6" s="219"/>
      <c r="O6" s="219"/>
      <c r="P6" s="219"/>
      <c r="Q6" s="217" t="s">
        <v>323</v>
      </c>
      <c r="R6" s="218"/>
    </row>
    <row r="7" spans="1:18" ht="15" customHeight="1">
      <c r="A7" s="131" t="s">
        <v>266</v>
      </c>
      <c r="B7" s="132"/>
      <c r="C7" s="132"/>
      <c r="D7" s="146" t="s">
        <v>318</v>
      </c>
      <c r="E7" s="146"/>
      <c r="F7" s="146"/>
      <c r="G7" s="146"/>
      <c r="H7" s="146"/>
      <c r="I7" s="146"/>
      <c r="J7" s="146"/>
      <c r="K7" s="146"/>
      <c r="L7" s="146"/>
      <c r="M7" s="145" t="s">
        <v>269</v>
      </c>
      <c r="N7" s="145"/>
      <c r="O7" s="145"/>
      <c r="P7" s="145"/>
      <c r="Q7" s="231">
        <v>9276362304</v>
      </c>
      <c r="R7" s="232"/>
    </row>
    <row r="8" spans="1:18" ht="6" customHeight="1" thickBot="1">
      <c r="A8" s="248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83"/>
      <c r="N8" s="249"/>
      <c r="O8" s="249"/>
      <c r="P8" s="249"/>
      <c r="Q8" s="249"/>
      <c r="R8" s="250"/>
    </row>
    <row r="9" spans="1:18" ht="12" customHeight="1" thickBot="1">
      <c r="A9" s="168" t="s">
        <v>270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>
      <c r="A10" s="233" t="s">
        <v>4</v>
      </c>
      <c r="B10" s="234"/>
      <c r="C10" s="234"/>
      <c r="D10" s="142" t="s">
        <v>324</v>
      </c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91"/>
      <c r="R10" s="27" t="s">
        <v>312</v>
      </c>
    </row>
    <row r="11" spans="1:18" s="89" customFormat="1" ht="11.25" customHeight="1">
      <c r="A11" s="235" t="s">
        <v>271</v>
      </c>
      <c r="B11" s="236"/>
      <c r="C11" s="236"/>
      <c r="D11" s="143" t="s">
        <v>272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04"/>
      <c r="R11" s="92" t="s">
        <v>296</v>
      </c>
    </row>
    <row r="12" spans="1:18" ht="18.75" customHeight="1">
      <c r="A12" s="139">
        <v>26824</v>
      </c>
      <c r="B12" s="140"/>
      <c r="C12" s="140"/>
      <c r="D12" s="140"/>
      <c r="E12" s="105"/>
      <c r="F12" s="82"/>
      <c r="G12" s="141">
        <f ca="1">IF(DATEDIF(A12,NOW(),"y")&gt;120,"",DATEDIF(A12,NOW(),"y"))</f>
        <v>51</v>
      </c>
      <c r="H12" s="141"/>
      <c r="I12" s="141"/>
      <c r="J12" s="141"/>
      <c r="K12" s="82"/>
      <c r="L12" s="82"/>
      <c r="M12" s="149" t="s">
        <v>318</v>
      </c>
      <c r="N12" s="149"/>
      <c r="O12" s="149"/>
      <c r="P12" s="149"/>
      <c r="Q12" s="149"/>
      <c r="R12" s="150"/>
    </row>
    <row r="13" spans="1:18" ht="12" customHeight="1">
      <c r="A13" s="244" t="s">
        <v>273</v>
      </c>
      <c r="B13" s="245"/>
      <c r="C13" s="245"/>
      <c r="D13" s="245"/>
      <c r="E13" s="104"/>
      <c r="F13" s="106"/>
      <c r="G13" s="246" t="s">
        <v>274</v>
      </c>
      <c r="H13" s="246"/>
      <c r="I13" s="246"/>
      <c r="J13" s="246"/>
      <c r="K13" s="104"/>
      <c r="L13" s="106"/>
      <c r="M13" s="245" t="s">
        <v>7</v>
      </c>
      <c r="N13" s="245"/>
      <c r="O13" s="245"/>
      <c r="P13" s="245"/>
      <c r="Q13" s="245"/>
      <c r="R13" s="247"/>
    </row>
    <row r="14" spans="1:18" ht="18" customHeight="1">
      <c r="A14" s="155" t="s">
        <v>8</v>
      </c>
      <c r="B14" s="156"/>
      <c r="C14" s="156"/>
      <c r="D14" s="156"/>
      <c r="E14" s="149" t="str">
        <f>+D7</f>
        <v>LUPI, CAMARINES SUR</v>
      </c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</row>
    <row r="15" spans="1:18" s="90" customFormat="1" ht="9.75" customHeight="1">
      <c r="A15" s="157" t="s">
        <v>275</v>
      </c>
      <c r="B15" s="158"/>
      <c r="C15" s="158"/>
      <c r="D15" s="158"/>
      <c r="E15" s="151" t="s">
        <v>9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</row>
    <row r="16" spans="1:18" ht="15.75" customHeight="1">
      <c r="A16" s="155" t="s">
        <v>10</v>
      </c>
      <c r="B16" s="156"/>
      <c r="C16" s="156"/>
      <c r="D16" s="156"/>
      <c r="E16" s="153" t="str">
        <f>E14</f>
        <v>LUPI, CAMARINES SUR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4"/>
    </row>
    <row r="17" spans="1:18" s="90" customFormat="1" ht="13.5" customHeight="1">
      <c r="A17" s="157" t="s">
        <v>276</v>
      </c>
      <c r="B17" s="158"/>
      <c r="C17" s="158"/>
      <c r="D17" s="158"/>
      <c r="E17" s="151" t="s">
        <v>9</v>
      </c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2"/>
    </row>
    <row r="18" spans="1:18">
      <c r="A18" s="144" t="s">
        <v>11</v>
      </c>
      <c r="B18" s="145"/>
      <c r="C18" s="145"/>
      <c r="D18" s="82"/>
      <c r="E18" s="82" t="s">
        <v>160</v>
      </c>
      <c r="F18" s="82"/>
      <c r="G18" s="82" t="s">
        <v>161</v>
      </c>
      <c r="H18" s="82"/>
      <c r="I18" s="82"/>
      <c r="J18" s="243" t="s">
        <v>277</v>
      </c>
      <c r="K18" s="243"/>
      <c r="L18" s="82"/>
      <c r="M18" s="82"/>
      <c r="N18" s="82"/>
      <c r="O18" s="82"/>
      <c r="P18" s="82" t="s">
        <v>162</v>
      </c>
      <c r="Q18" s="146"/>
      <c r="R18" s="242"/>
    </row>
    <row r="19" spans="1:18" ht="13.5" customHeight="1">
      <c r="A19" s="144" t="s">
        <v>278</v>
      </c>
      <c r="B19" s="145"/>
      <c r="C19" s="145"/>
      <c r="D19" s="146" t="s">
        <v>310</v>
      </c>
      <c r="E19" s="146"/>
      <c r="F19" s="146"/>
      <c r="G19" s="146"/>
      <c r="H19" s="82"/>
      <c r="I19" s="82"/>
      <c r="J19" s="82"/>
      <c r="K19" s="243" t="s">
        <v>279</v>
      </c>
      <c r="L19" s="243"/>
      <c r="M19" s="243"/>
      <c r="N19" s="147" t="s">
        <v>305</v>
      </c>
      <c r="O19" s="147"/>
      <c r="P19" s="147"/>
      <c r="Q19" s="147"/>
      <c r="R19" s="148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55" t="s">
        <v>283</v>
      </c>
      <c r="B21" s="156"/>
      <c r="C21" s="156"/>
      <c r="D21" s="156"/>
      <c r="E21" s="156"/>
      <c r="F21" s="243"/>
      <c r="G21" s="138" t="s">
        <v>155</v>
      </c>
      <c r="H21" s="138"/>
      <c r="I21" s="82"/>
      <c r="J21" s="138" t="s">
        <v>280</v>
      </c>
      <c r="K21" s="138"/>
      <c r="L21" s="181" t="s">
        <v>281</v>
      </c>
      <c r="M21" s="181"/>
      <c r="N21" s="109"/>
      <c r="O21" s="162"/>
      <c r="P21" s="138" t="s">
        <v>282</v>
      </c>
      <c r="Q21" s="162"/>
      <c r="R21" s="163" t="s">
        <v>156</v>
      </c>
    </row>
    <row r="22" spans="1:18" ht="10.5" customHeight="1">
      <c r="A22" s="235" t="s">
        <v>284</v>
      </c>
      <c r="B22" s="143"/>
      <c r="C22" s="143"/>
      <c r="D22" s="143"/>
      <c r="E22" s="143"/>
      <c r="F22" s="243"/>
      <c r="G22" s="138"/>
      <c r="H22" s="138"/>
      <c r="I22" s="82"/>
      <c r="J22" s="138"/>
      <c r="K22" s="138"/>
      <c r="L22" s="181"/>
      <c r="M22" s="181"/>
      <c r="N22" s="110"/>
      <c r="O22" s="162"/>
      <c r="P22" s="138"/>
      <c r="Q22" s="162"/>
      <c r="R22" s="163"/>
    </row>
    <row r="23" spans="1:18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55" t="s">
        <v>285</v>
      </c>
      <c r="B24" s="243"/>
      <c r="C24" s="243"/>
      <c r="D24" s="182"/>
      <c r="E24" s="182"/>
      <c r="F24" s="182"/>
      <c r="G24" s="182"/>
      <c r="H24" s="182"/>
      <c r="I24" s="182"/>
      <c r="J24" s="182"/>
      <c r="K24" s="164" t="s">
        <v>286</v>
      </c>
      <c r="L24" s="164"/>
      <c r="M24" s="164"/>
      <c r="N24" s="164"/>
      <c r="O24" s="164"/>
      <c r="P24" s="165"/>
      <c r="Q24" s="165"/>
      <c r="R24" s="166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7" t="s">
        <v>260</v>
      </c>
      <c r="Q26" s="167"/>
      <c r="R26" s="78" t="s">
        <v>255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68" t="s">
        <v>236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8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71" t="s">
        <v>15</v>
      </c>
      <c r="J29" s="172"/>
      <c r="K29" s="175" t="s">
        <v>11</v>
      </c>
      <c r="L29" s="175" t="s">
        <v>16</v>
      </c>
      <c r="M29" s="171" t="s">
        <v>17</v>
      </c>
      <c r="N29" s="177"/>
      <c r="O29" s="172"/>
      <c r="P29" s="171" t="s">
        <v>13</v>
      </c>
      <c r="Q29" s="172"/>
      <c r="R29" s="254" t="s">
        <v>14</v>
      </c>
    </row>
    <row r="30" spans="1:18" ht="10.5" customHeight="1">
      <c r="A30" s="240" t="s">
        <v>300</v>
      </c>
      <c r="B30" s="178"/>
      <c r="C30" s="178"/>
      <c r="D30" s="178"/>
      <c r="E30" s="178"/>
      <c r="F30" s="178"/>
      <c r="G30" s="178"/>
      <c r="H30" s="174"/>
      <c r="I30" s="173"/>
      <c r="J30" s="174"/>
      <c r="K30" s="176"/>
      <c r="L30" s="176"/>
      <c r="M30" s="173"/>
      <c r="N30" s="178"/>
      <c r="O30" s="174"/>
      <c r="P30" s="173"/>
      <c r="Q30" s="174"/>
      <c r="R30" s="255"/>
    </row>
    <row r="31" spans="1:18" ht="18" customHeight="1">
      <c r="A31" s="256" t="s">
        <v>322</v>
      </c>
      <c r="B31" s="257"/>
      <c r="C31" s="257"/>
      <c r="D31" s="257"/>
      <c r="E31" s="257"/>
      <c r="F31" s="257"/>
      <c r="G31" s="257"/>
      <c r="H31" s="258"/>
      <c r="I31" s="159" t="s">
        <v>177</v>
      </c>
      <c r="J31" s="160"/>
      <c r="K31" s="98" t="s">
        <v>175</v>
      </c>
      <c r="L31" s="98" t="s">
        <v>323</v>
      </c>
      <c r="M31" s="159" t="s">
        <v>319</v>
      </c>
      <c r="N31" s="161"/>
      <c r="O31" s="160"/>
      <c r="P31" s="179"/>
      <c r="Q31" s="180"/>
      <c r="R31" s="99"/>
    </row>
    <row r="32" spans="1:18" ht="15.75" customHeight="1">
      <c r="A32" s="256" t="s">
        <v>325</v>
      </c>
      <c r="B32" s="257"/>
      <c r="C32" s="257"/>
      <c r="D32" s="257"/>
      <c r="E32" s="257"/>
      <c r="F32" s="257"/>
      <c r="G32" s="257"/>
      <c r="H32" s="258"/>
      <c r="I32" s="159" t="s">
        <v>175</v>
      </c>
      <c r="J32" s="160"/>
      <c r="K32" s="98" t="s">
        <v>175</v>
      </c>
      <c r="L32" s="98" t="s">
        <v>323</v>
      </c>
      <c r="M32" s="159" t="s">
        <v>319</v>
      </c>
      <c r="N32" s="161"/>
      <c r="O32" s="160"/>
      <c r="P32" s="159" t="s">
        <v>320</v>
      </c>
      <c r="Q32" s="160"/>
      <c r="R32" s="99">
        <v>3000</v>
      </c>
    </row>
    <row r="33" spans="1:20" ht="15.75" customHeight="1">
      <c r="A33" s="256"/>
      <c r="B33" s="257"/>
      <c r="C33" s="257"/>
      <c r="D33" s="257"/>
      <c r="E33" s="257"/>
      <c r="F33" s="257"/>
      <c r="G33" s="257"/>
      <c r="H33" s="258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>
      <c r="A34" s="256"/>
      <c r="B34" s="257"/>
      <c r="C34" s="257"/>
      <c r="D34" s="257"/>
      <c r="E34" s="257"/>
      <c r="F34" s="257"/>
      <c r="G34" s="257"/>
      <c r="H34" s="258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>
      <c r="A35" s="256"/>
      <c r="B35" s="257"/>
      <c r="C35" s="257"/>
      <c r="D35" s="257"/>
      <c r="E35" s="257"/>
      <c r="F35" s="257"/>
      <c r="G35" s="257"/>
      <c r="H35" s="258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>
      <c r="A36" s="256"/>
      <c r="B36" s="257"/>
      <c r="C36" s="257"/>
      <c r="D36" s="257"/>
      <c r="E36" s="257"/>
      <c r="F36" s="257"/>
      <c r="G36" s="257"/>
      <c r="H36" s="25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>
      <c r="A37" s="256"/>
      <c r="B37" s="257"/>
      <c r="C37" s="257"/>
      <c r="D37" s="257"/>
      <c r="E37" s="257"/>
      <c r="F37" s="257"/>
      <c r="G37" s="257"/>
      <c r="H37" s="258"/>
      <c r="I37" s="183"/>
      <c r="J37" s="184"/>
      <c r="K37" s="100"/>
      <c r="L37" s="101"/>
      <c r="M37" s="185"/>
      <c r="N37" s="186"/>
      <c r="O37" s="187"/>
      <c r="P37" s="185"/>
      <c r="Q37" s="187"/>
      <c r="R37" s="102"/>
    </row>
    <row r="38" spans="1:20" ht="15.75" customHeight="1">
      <c r="A38" s="256"/>
      <c r="B38" s="257"/>
      <c r="C38" s="257"/>
      <c r="D38" s="257"/>
      <c r="E38" s="257"/>
      <c r="F38" s="257"/>
      <c r="G38" s="257"/>
      <c r="H38" s="258"/>
      <c r="I38" s="183"/>
      <c r="J38" s="184"/>
      <c r="K38" s="100"/>
      <c r="L38" s="101"/>
      <c r="M38" s="185"/>
      <c r="N38" s="186"/>
      <c r="O38" s="187"/>
      <c r="P38" s="185"/>
      <c r="Q38" s="187"/>
      <c r="R38" s="102"/>
    </row>
    <row r="39" spans="1:20" ht="15.75" customHeight="1">
      <c r="A39" s="256"/>
      <c r="B39" s="257"/>
      <c r="C39" s="257"/>
      <c r="D39" s="257"/>
      <c r="E39" s="257"/>
      <c r="F39" s="257"/>
      <c r="G39" s="257"/>
      <c r="H39" s="258"/>
      <c r="I39" s="183"/>
      <c r="J39" s="184"/>
      <c r="K39" s="100"/>
      <c r="L39" s="101"/>
      <c r="M39" s="185"/>
      <c r="N39" s="186"/>
      <c r="O39" s="187"/>
      <c r="P39" s="185"/>
      <c r="Q39" s="187"/>
      <c r="R39" s="102"/>
    </row>
    <row r="40" spans="1:20" ht="15.75" customHeight="1">
      <c r="A40" s="256"/>
      <c r="B40" s="257"/>
      <c r="C40" s="257"/>
      <c r="D40" s="257"/>
      <c r="E40" s="257"/>
      <c r="F40" s="257"/>
      <c r="G40" s="257"/>
      <c r="H40" s="258"/>
      <c r="I40" s="183"/>
      <c r="J40" s="184"/>
      <c r="K40" s="100"/>
      <c r="L40" s="101"/>
      <c r="M40" s="185"/>
      <c r="N40" s="186"/>
      <c r="O40" s="187"/>
      <c r="P40" s="185"/>
      <c r="Q40" s="187"/>
      <c r="R40" s="102"/>
    </row>
    <row r="41" spans="1:20" ht="15.75" customHeight="1">
      <c r="A41" s="256"/>
      <c r="B41" s="257"/>
      <c r="C41" s="257"/>
      <c r="D41" s="257"/>
      <c r="E41" s="257"/>
      <c r="F41" s="257"/>
      <c r="G41" s="257"/>
      <c r="H41" s="258"/>
      <c r="I41" s="183"/>
      <c r="J41" s="184"/>
      <c r="K41" s="100"/>
      <c r="L41" s="101"/>
      <c r="M41" s="185"/>
      <c r="N41" s="186"/>
      <c r="O41" s="187"/>
      <c r="P41" s="185"/>
      <c r="Q41" s="187"/>
      <c r="R41" s="102"/>
    </row>
    <row r="42" spans="1:20" ht="15.75" customHeight="1">
      <c r="A42" s="256"/>
      <c r="B42" s="257"/>
      <c r="C42" s="257"/>
      <c r="D42" s="257"/>
      <c r="E42" s="257"/>
      <c r="F42" s="257"/>
      <c r="G42" s="257"/>
      <c r="H42" s="258"/>
      <c r="I42" s="183"/>
      <c r="J42" s="184"/>
      <c r="K42" s="100"/>
      <c r="L42" s="101"/>
      <c r="M42" s="185"/>
      <c r="N42" s="186"/>
      <c r="O42" s="187"/>
      <c r="P42" s="185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73"/>
      <c r="B44" s="274"/>
      <c r="C44" s="274"/>
      <c r="D44" s="274"/>
      <c r="E44" s="274"/>
      <c r="F44" s="274"/>
      <c r="G44" s="274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73" t="s">
        <v>326</v>
      </c>
      <c r="B45" s="274"/>
      <c r="C45" s="274"/>
      <c r="D45" s="274"/>
      <c r="E45" s="274"/>
      <c r="F45" s="274"/>
      <c r="G45" s="274"/>
      <c r="H45" s="88"/>
      <c r="I45" s="188">
        <v>2000</v>
      </c>
      <c r="J45" s="188"/>
      <c r="K45" s="188"/>
      <c r="L45" s="188"/>
      <c r="M45" s="86"/>
      <c r="N45" s="86"/>
      <c r="O45" s="86"/>
      <c r="P45" s="278">
        <f>(I44/2)+SUM(I45:L46)+SUM(R31:R42)+P24</f>
        <v>5000</v>
      </c>
      <c r="Q45" s="278"/>
      <c r="R45" s="279"/>
    </row>
    <row r="46" spans="1:20">
      <c r="A46" s="273"/>
      <c r="B46" s="274"/>
      <c r="C46" s="274"/>
      <c r="D46" s="274"/>
      <c r="E46" s="274"/>
      <c r="F46" s="274"/>
      <c r="G46" s="274"/>
      <c r="H46" s="88"/>
      <c r="I46" s="188"/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8" t="s">
        <v>298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4600</v>
      </c>
      <c r="T48" t="s">
        <v>214</v>
      </c>
    </row>
    <row r="49" spans="1:20" s="23" customFormat="1">
      <c r="A49" s="275" t="s">
        <v>21</v>
      </c>
      <c r="B49" s="276"/>
      <c r="C49" s="276"/>
      <c r="D49" s="276" t="s">
        <v>22</v>
      </c>
      <c r="E49" s="276"/>
      <c r="F49" s="84"/>
      <c r="G49" s="222" t="s">
        <v>287</v>
      </c>
      <c r="H49" s="222"/>
      <c r="I49" s="222"/>
      <c r="J49" s="222"/>
      <c r="K49" s="118" t="s">
        <v>22</v>
      </c>
      <c r="M49" s="276" t="s">
        <v>24</v>
      </c>
      <c r="N49" s="276"/>
      <c r="O49" s="276"/>
      <c r="P49" s="276"/>
      <c r="Q49" s="276"/>
      <c r="R49" s="26" t="s">
        <v>22</v>
      </c>
      <c r="S49" s="44">
        <f>P45/6</f>
        <v>833.33</v>
      </c>
      <c r="T49" s="23" t="s">
        <v>215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150</v>
      </c>
      <c r="M50" s="25"/>
      <c r="N50" s="277" t="s">
        <v>132</v>
      </c>
      <c r="O50" s="277"/>
      <c r="P50" s="277"/>
      <c r="Q50" s="191"/>
      <c r="R50" s="19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77" t="s">
        <v>136</v>
      </c>
      <c r="O51" s="277"/>
      <c r="P51" s="277"/>
      <c r="Q51" s="191"/>
      <c r="R51" s="19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171</v>
      </c>
      <c r="I52" s="8"/>
      <c r="K52" s="29"/>
      <c r="M52" s="25"/>
      <c r="N52" s="277" t="s">
        <v>140</v>
      </c>
      <c r="O52" s="277"/>
      <c r="P52" s="277"/>
      <c r="Q52" s="191">
        <f>4000</f>
        <v>4000</v>
      </c>
      <c r="R52" s="19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77" t="s">
        <v>164</v>
      </c>
      <c r="O53" s="277"/>
      <c r="P53" s="277"/>
      <c r="Q53" s="191"/>
      <c r="R53" s="19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77" t="s">
        <v>306</v>
      </c>
      <c r="O54" s="277"/>
      <c r="P54" s="277"/>
      <c r="Q54" s="191">
        <v>400</v>
      </c>
      <c r="R54" s="192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307</v>
      </c>
      <c r="O55" s="126"/>
      <c r="P55" s="126"/>
      <c r="Q55" s="191"/>
      <c r="R55" s="19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5"/>
      <c r="J56" s="215"/>
      <c r="K56" s="215"/>
      <c r="L56" s="215"/>
      <c r="M56" s="25"/>
      <c r="N56" s="126" t="s">
        <v>311</v>
      </c>
      <c r="O56" s="126"/>
      <c r="P56" s="126"/>
      <c r="Q56" s="191"/>
      <c r="R56" s="19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5"/>
      <c r="J57" s="215"/>
      <c r="K57" s="215"/>
      <c r="L57" s="215"/>
      <c r="M57" s="25"/>
      <c r="N57" s="126" t="s">
        <v>288</v>
      </c>
      <c r="O57" s="126"/>
      <c r="P57" s="126"/>
      <c r="Q57" s="191"/>
      <c r="R57" s="19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5">
        <v>50</v>
      </c>
      <c r="J58" s="215"/>
      <c r="K58" s="215"/>
      <c r="L58" s="215"/>
      <c r="M58" s="25"/>
      <c r="N58" s="126" t="s">
        <v>163</v>
      </c>
      <c r="O58" s="126"/>
      <c r="P58" s="126"/>
      <c r="Q58" s="191"/>
      <c r="R58" s="19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165</v>
      </c>
      <c r="H59" s="126"/>
      <c r="I59" s="215"/>
      <c r="J59" s="215"/>
      <c r="K59" s="215"/>
      <c r="L59" s="215"/>
      <c r="M59" s="8"/>
      <c r="N59" s="8"/>
      <c r="O59" s="8"/>
      <c r="P59" s="8"/>
      <c r="Q59" s="191"/>
      <c r="R59" s="192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1" t="s">
        <v>289</v>
      </c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3"/>
    </row>
    <row r="62" spans="1:20">
      <c r="A62" s="16" t="s">
        <v>27</v>
      </c>
      <c r="B62" s="121"/>
      <c r="C62" s="121"/>
      <c r="D62" s="122"/>
      <c r="E62" s="122"/>
      <c r="F62" s="189" t="s">
        <v>327</v>
      </c>
      <c r="G62" s="189"/>
      <c r="H62" s="189"/>
      <c r="I62" s="18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7" t="s">
        <v>166</v>
      </c>
      <c r="C63" s="227"/>
      <c r="D63" s="227"/>
      <c r="E63" s="227"/>
      <c r="F63" s="190"/>
      <c r="G63" s="190"/>
      <c r="H63" s="190"/>
      <c r="I63" s="190"/>
      <c r="J63" s="25"/>
      <c r="K63" s="228" t="s">
        <v>167</v>
      </c>
      <c r="L63" s="228"/>
      <c r="M63" s="228"/>
      <c r="N63" s="259"/>
      <c r="O63" s="259"/>
      <c r="P63" s="259"/>
      <c r="Q63" s="103"/>
      <c r="R63" s="123"/>
    </row>
    <row r="64" spans="1:20" s="23" customFormat="1" ht="12.75" customHeight="1">
      <c r="A64" s="24"/>
      <c r="B64" s="133" t="s">
        <v>168</v>
      </c>
      <c r="C64" s="133"/>
      <c r="D64" s="133"/>
      <c r="E64" s="133"/>
      <c r="F64" s="259"/>
      <c r="G64" s="259"/>
      <c r="H64" s="259"/>
      <c r="I64" s="259"/>
      <c r="J64" s="25"/>
      <c r="K64" s="133" t="s">
        <v>169</v>
      </c>
      <c r="L64" s="133"/>
      <c r="M64" s="133"/>
      <c r="N64" s="209"/>
      <c r="O64" s="209"/>
      <c r="P64" s="209"/>
      <c r="Q64" s="103"/>
      <c r="R64" s="123"/>
    </row>
    <row r="65" spans="1:18" s="23" customFormat="1" ht="12.75" customHeight="1">
      <c r="A65" s="24"/>
      <c r="B65" s="133" t="s">
        <v>170</v>
      </c>
      <c r="C65" s="133"/>
      <c r="D65" s="133"/>
      <c r="E65" s="133"/>
      <c r="F65" s="209"/>
      <c r="G65" s="209"/>
      <c r="H65" s="209"/>
      <c r="I65" s="209"/>
      <c r="J65" s="25"/>
      <c r="K65" s="133" t="s">
        <v>159</v>
      </c>
      <c r="L65" s="133"/>
      <c r="M65" s="133"/>
      <c r="N65" s="209" t="s">
        <v>309</v>
      </c>
      <c r="O65" s="209"/>
      <c r="P65" s="209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23"/>
      <c r="E67" s="223"/>
      <c r="F67" s="223"/>
      <c r="G67" s="22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11" t="str">
        <f>G6</f>
        <v>SARAZA, PLACIDA MANALO</v>
      </c>
      <c r="D68" s="211"/>
      <c r="E68" s="211"/>
      <c r="F68" s="211"/>
      <c r="G68" s="211"/>
      <c r="H68" s="212" t="s">
        <v>302</v>
      </c>
      <c r="I68" s="212"/>
      <c r="J68" s="212"/>
      <c r="K68" s="212"/>
      <c r="L68" s="212"/>
      <c r="M68" s="212"/>
      <c r="N68" s="212"/>
      <c r="O68" s="212"/>
      <c r="P68" s="212"/>
      <c r="Q68" s="124"/>
      <c r="R68" s="18"/>
    </row>
    <row r="69" spans="1:18" ht="32.25" customHeight="1">
      <c r="A69" s="213" t="s">
        <v>303</v>
      </c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124"/>
      <c r="R69" s="18"/>
    </row>
    <row r="70" spans="1:18" ht="39" customHeight="1">
      <c r="A70" s="13"/>
      <c r="B70" s="86"/>
      <c r="C70" s="86"/>
      <c r="D70" s="86"/>
      <c r="E70" s="86"/>
      <c r="F70" s="211" t="str">
        <f>G6</f>
        <v>SARAZA, PLACIDA MANALO</v>
      </c>
      <c r="G70" s="211"/>
      <c r="H70" s="211"/>
      <c r="I70" s="211"/>
      <c r="J70" s="211"/>
      <c r="K70" s="211"/>
      <c r="L70" s="211"/>
      <c r="M70" s="86"/>
      <c r="N70" s="86"/>
      <c r="O70" s="86"/>
      <c r="P70" s="86"/>
      <c r="Q70" s="124"/>
      <c r="R70" s="18"/>
    </row>
    <row r="71" spans="1:18">
      <c r="A71" s="226" t="s">
        <v>291</v>
      </c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4" t="s">
        <v>297</v>
      </c>
      <c r="R72" s="225"/>
    </row>
    <row r="73" spans="1:18" ht="12" customHeight="1" thickBot="1">
      <c r="A73" s="168" t="s">
        <v>290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>
      <c r="A74" s="201" t="s">
        <v>328</v>
      </c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3"/>
    </row>
    <row r="75" spans="1:18" ht="15" customHeight="1">
      <c r="A75" s="204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6"/>
    </row>
    <row r="76" spans="1:18">
      <c r="A76" s="204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6"/>
    </row>
    <row r="77" spans="1:18" ht="30" customHeight="1" thickBot="1">
      <c r="A77" s="204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6"/>
    </row>
    <row r="78" spans="1:18" ht="12" customHeight="1" thickBot="1">
      <c r="A78" s="168" t="s">
        <v>292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>
      <c r="A79" s="196" t="s">
        <v>299</v>
      </c>
      <c r="B79" s="197"/>
      <c r="C79" s="197"/>
      <c r="D79" s="197"/>
      <c r="E79" s="197"/>
      <c r="F79" s="197"/>
      <c r="G79" s="197"/>
      <c r="H79" s="198"/>
      <c r="I79" s="196" t="s">
        <v>293</v>
      </c>
      <c r="J79" s="197"/>
      <c r="K79" s="197"/>
      <c r="L79" s="198"/>
      <c r="M79" s="196" t="s">
        <v>294</v>
      </c>
      <c r="N79" s="197"/>
      <c r="O79" s="198"/>
      <c r="P79" s="193" t="s">
        <v>304</v>
      </c>
      <c r="Q79" s="194"/>
      <c r="R79" s="195"/>
    </row>
    <row r="80" spans="1:18" ht="15.75" customHeight="1">
      <c r="A80" s="87">
        <v>1</v>
      </c>
      <c r="B80" s="208" t="s">
        <v>308</v>
      </c>
      <c r="C80" s="208"/>
      <c r="D80" s="208"/>
      <c r="E80" s="208"/>
      <c r="F80" s="208"/>
      <c r="G80" s="208"/>
      <c r="H80" s="208"/>
      <c r="I80" s="216">
        <v>3010</v>
      </c>
      <c r="J80" s="216"/>
      <c r="K80" s="216"/>
      <c r="L80" s="216"/>
      <c r="M80" s="208" t="s">
        <v>321</v>
      </c>
      <c r="N80" s="208"/>
      <c r="O80" s="208"/>
      <c r="P80" s="199" t="s">
        <v>313</v>
      </c>
      <c r="Q80" s="199"/>
      <c r="R80" s="200"/>
    </row>
    <row r="81" spans="1:18" ht="15.75" customHeight="1">
      <c r="A81" s="87">
        <v>2</v>
      </c>
      <c r="B81" s="208"/>
      <c r="C81" s="208"/>
      <c r="D81" s="208"/>
      <c r="E81" s="208"/>
      <c r="F81" s="208"/>
      <c r="G81" s="208"/>
      <c r="H81" s="208"/>
      <c r="I81" s="207"/>
      <c r="J81" s="207"/>
      <c r="K81" s="207"/>
      <c r="L81" s="207"/>
      <c r="M81" s="208"/>
      <c r="N81" s="208"/>
      <c r="O81" s="208"/>
      <c r="P81" s="199"/>
      <c r="Q81" s="199"/>
      <c r="R81" s="200"/>
    </row>
    <row r="82" spans="1:18" ht="15.75" customHeight="1">
      <c r="A82" s="87">
        <v>3</v>
      </c>
      <c r="B82" s="208"/>
      <c r="C82" s="208"/>
      <c r="D82" s="208"/>
      <c r="E82" s="208"/>
      <c r="F82" s="208"/>
      <c r="G82" s="208"/>
      <c r="H82" s="208"/>
      <c r="I82" s="207"/>
      <c r="J82" s="207"/>
      <c r="K82" s="207"/>
      <c r="L82" s="207"/>
      <c r="M82" s="208"/>
      <c r="N82" s="208"/>
      <c r="O82" s="208"/>
      <c r="P82" s="220"/>
      <c r="Q82" s="220"/>
      <c r="R82" s="221"/>
    </row>
    <row r="83" spans="1:18" ht="15.75" customHeight="1">
      <c r="A83" s="87">
        <v>4</v>
      </c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20"/>
      <c r="Q83" s="220"/>
      <c r="R83" s="221"/>
    </row>
    <row r="84" spans="1:18" ht="15.75" customHeight="1">
      <c r="A84" s="87">
        <v>5</v>
      </c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20"/>
      <c r="Q84" s="220"/>
      <c r="R84" s="221"/>
    </row>
    <row r="85" spans="1:18" ht="3" customHeight="1">
      <c r="A85" s="13"/>
      <c r="B85" s="86"/>
      <c r="C85" s="86"/>
      <c r="D85" s="223"/>
      <c r="E85" s="223"/>
      <c r="F85" s="223"/>
      <c r="G85" s="22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0" t="s">
        <v>30</v>
      </c>
      <c r="B86" s="261"/>
      <c r="C86" s="261"/>
      <c r="D86" s="86"/>
      <c r="E86" s="86"/>
      <c r="F86" s="86"/>
      <c r="G86" s="86"/>
      <c r="H86" s="86"/>
      <c r="I86" s="86"/>
      <c r="J86" s="86"/>
      <c r="K86" s="261" t="s">
        <v>295</v>
      </c>
      <c r="L86" s="261"/>
      <c r="M86" s="261"/>
      <c r="N86" s="86"/>
      <c r="O86" s="86"/>
      <c r="P86" s="86"/>
      <c r="Q86" s="86"/>
      <c r="R86" s="14"/>
    </row>
    <row r="87" spans="1:18" ht="12" customHeight="1">
      <c r="A87" s="260"/>
      <c r="B87" s="261"/>
      <c r="C87" s="261"/>
      <c r="D87" s="265" t="s">
        <v>314</v>
      </c>
      <c r="E87" s="266"/>
      <c r="F87" s="266"/>
      <c r="G87" s="266"/>
      <c r="H87" s="266"/>
      <c r="I87" s="266"/>
      <c r="J87" s="266"/>
      <c r="K87" s="261"/>
      <c r="L87" s="261"/>
      <c r="M87" s="261"/>
      <c r="N87" s="267" t="s">
        <v>316</v>
      </c>
      <c r="O87" s="268"/>
      <c r="P87" s="268"/>
      <c r="Q87" s="268"/>
      <c r="R87" s="269"/>
    </row>
    <row r="88" spans="1:18" ht="12" customHeight="1" thickBot="1">
      <c r="A88" s="262"/>
      <c r="B88" s="263"/>
      <c r="C88" s="263"/>
      <c r="D88" s="264" t="s">
        <v>315</v>
      </c>
      <c r="E88" s="264"/>
      <c r="F88" s="264"/>
      <c r="G88" s="264"/>
      <c r="H88" s="264"/>
      <c r="I88" s="264"/>
      <c r="J88" s="264"/>
      <c r="K88" s="263"/>
      <c r="L88" s="263"/>
      <c r="M88" s="263"/>
      <c r="N88" s="270" t="s">
        <v>317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11</xdr:col>
                <xdr:colOff>209550</xdr:colOff>
                <xdr:row>20</xdr:row>
                <xdr:rowOff>114300</xdr:rowOff>
              </from>
              <to>
                <xdr:col>11</xdr:col>
                <xdr:colOff>400050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14</xdr:col>
                <xdr:colOff>104775</xdr:colOff>
                <xdr:row>20</xdr:row>
                <xdr:rowOff>104775</xdr:rowOff>
              </from>
              <to>
                <xdr:col>15</xdr:col>
                <xdr:colOff>76200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172</v>
      </c>
      <c r="AC2" s="478"/>
      <c r="AD2" s="478"/>
      <c r="AE2" s="479"/>
      <c r="AF2" s="477" t="s">
        <v>173</v>
      </c>
      <c r="AG2" s="478"/>
      <c r="AH2" s="478"/>
      <c r="AI2" s="479"/>
      <c r="AJ2" s="516" t="s">
        <v>212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45454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2166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174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SARAZA, PLACIDA MANALO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PARENT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9276362304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51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175</v>
      </c>
      <c r="AO12" s="322"/>
      <c r="AP12" s="322"/>
      <c r="AQ12" s="322"/>
      <c r="AR12" s="323"/>
      <c r="AS12" s="340" t="s">
        <v>177</v>
      </c>
      <c r="AT12" s="340"/>
      <c r="AU12" s="340"/>
      <c r="AV12" s="340"/>
      <c r="AW12" s="405"/>
      <c r="AX12" s="406" t="s">
        <v>176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SARAZA, MARIA ELENA MANALO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178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26824</v>
      </c>
      <c r="B15" s="464"/>
      <c r="C15" s="465"/>
      <c r="D15" s="358" t="str">
        <f>IF('UNIFIED INTAKE'!M12=0,"",'UNIFIED INTAKE'!M12)</f>
        <v>LUPI,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179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180</v>
      </c>
      <c r="AH15" s="39"/>
      <c r="AI15" s="34"/>
      <c r="AJ15" s="39"/>
      <c r="AK15" s="34"/>
      <c r="AL15" s="34"/>
      <c r="AM15" s="513"/>
      <c r="AN15" s="513"/>
      <c r="AO15" s="467" t="s">
        <v>181</v>
      </c>
      <c r="AP15" s="467"/>
      <c r="AQ15" s="467"/>
      <c r="AR15" s="467"/>
      <c r="AS15" s="514"/>
      <c r="AT15" s="460" t="str">
        <f>IF('UNIFIED INTAKE'!D19="","",'UNIFIED INTAKE'!D19)</f>
        <v>ROMAN 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182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LUPI,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LUPI,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183</v>
      </c>
      <c r="AG17" s="344"/>
      <c r="AH17" s="344"/>
      <c r="AI17" s="344" t="s">
        <v>184</v>
      </c>
      <c r="AJ17" s="344"/>
      <c r="AK17" s="344"/>
      <c r="AL17" s="344"/>
      <c r="AM17" s="506" t="s">
        <v>185</v>
      </c>
      <c r="AN17" s="506"/>
      <c r="AO17" s="506"/>
      <c r="AP17" s="506"/>
      <c r="AQ17" s="31"/>
      <c r="AR17" s="344" t="s">
        <v>186</v>
      </c>
      <c r="AS17" s="344"/>
      <c r="AT17" s="344"/>
      <c r="AU17" s="506" t="s">
        <v>187</v>
      </c>
      <c r="AV17" s="506"/>
      <c r="AW17" s="506"/>
      <c r="AX17" s="506"/>
      <c r="AY17" s="506" t="s">
        <v>188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189</v>
      </c>
      <c r="B19" s="344"/>
      <c r="C19" s="522" t="s">
        <v>13</v>
      </c>
      <c r="D19" s="522"/>
      <c r="E19" s="522"/>
      <c r="F19" s="522"/>
      <c r="G19" s="522"/>
      <c r="H19" s="460" t="s">
        <v>190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192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191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/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193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194</v>
      </c>
      <c r="B22" s="323"/>
      <c r="C22" s="321" t="s">
        <v>196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197</v>
      </c>
      <c r="L22" s="322"/>
      <c r="M22" s="322"/>
      <c r="N22" s="322"/>
      <c r="O22" s="322"/>
      <c r="P22" s="322"/>
      <c r="Q22" s="323"/>
      <c r="R22" s="321" t="s">
        <v>198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199</v>
      </c>
      <c r="AC22" s="346"/>
      <c r="AD22" s="346"/>
      <c r="AE22" s="346"/>
      <c r="AF22" s="347"/>
      <c r="AG22" s="345" t="s">
        <v>200</v>
      </c>
      <c r="AH22" s="346"/>
      <c r="AI22" s="346"/>
      <c r="AJ22" s="346"/>
      <c r="AK22" s="346"/>
      <c r="AL22" s="347"/>
      <c r="AM22" s="345" t="s">
        <v>195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201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SARAZA, PLACIDA MANALO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 ca="1">IF(DATEDIF('UNIFIED INTAKE'!G31,NOW(),"y")&gt;120,"",DATEDIF('UNIFIED INTAKE'!G31,NOW(),"y"))</f>
        <v/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PARENT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ELEMENTARY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/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SARAZA, MANUEL BAUSAS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 ca="1">IF(DATEDIF('UNIFIED INTAKE'!G32,NOW(),"y")&gt;120,"",DATEDIF('UNIFIED INTAKE'!G32,NOW(),"y"))</f>
        <v/>
      </c>
      <c r="L27" s="328"/>
      <c r="M27" s="328"/>
      <c r="N27" s="329"/>
      <c r="O27" s="327" t="str">
        <f>IF('UNIFIED INTAKE'!K32=0,"",'UNIFIED INTAKE'!K32)</f>
        <v>M</v>
      </c>
      <c r="P27" s="328"/>
      <c r="Q27" s="328"/>
      <c r="R27" s="328"/>
      <c r="S27" s="329"/>
      <c r="T27" s="327" t="str">
        <f>IF('UNIFIED INTAKE'!L32=0,"",'UNIFIED INTAKE'!L32)</f>
        <v>PARENT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ELEMENTARY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FARMER</v>
      </c>
      <c r="AK27" s="328"/>
      <c r="AL27" s="328"/>
      <c r="AM27" s="328"/>
      <c r="AN27" s="328"/>
      <c r="AO27" s="328"/>
      <c r="AP27" s="328"/>
      <c r="AQ27" s="329"/>
      <c r="AR27" s="330">
        <f>IF('UNIFIED INTAKE'!R32=0,"",'UNIFIED INTAKE'!R32)</f>
        <v>3000</v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 ca="1">IF(DATEDIF('UNIFIED INTAKE'!G33,NOW(),"y")&gt;120,"",DATEDIF('UNIFIED INTAKE'!G33,NOW(),"y"))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 ca="1">IF(DATEDIF('UNIFIED INTAKE'!G34,NOW(),"y")&gt;120,"",DATEDIF('UNIFIED INTAKE'!G34,NOW(),"y"))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 ca="1">IF(DATEDIF('UNIFIED INTAKE'!G35,NOW(),"y")&gt;120,"",DATEDIF('UNIFIED INTAKE'!G35,NOW(),"y"))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 ca="1">IF(DATEDIF('UNIFIED INTAKE'!G36,NOW(),"y")&gt;120,"",DATEDIF('UNIFIED INTAKE'!G36,NOW(),"y"))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 ca="1">IF(DATEDIF('UNIFIED INTAKE'!G37,NOW(),"y")&gt;120,"",DATEDIF('UNIFIED INTAKE'!G37,NOW(),"y"))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 ca="1">IF(DATEDIF('UNIFIED INTAKE'!G38,NOW(),"y")&gt;120,"",DATEDIF('UNIFIED INTAKE'!G38,NOW(),"y"))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 ca="1">IF(DATEDIF('UNIFIED INTAKE'!G39,NOW(),"y")&gt;120,"",DATEDIF('UNIFIED INTAKE'!G39,NOW(),"y"))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 ca="1">IF(DATEDIF('UNIFIED INTAKE'!G40,NOW(),"y")&gt;120,"",DATEDIF('UNIFIED INTAKE'!G40,NOW(),"y"))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202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204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203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5000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>FROM SIBLINGS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2000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205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206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150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171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50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4000</v>
      </c>
      <c r="B47" s="408"/>
      <c r="C47" s="408"/>
      <c r="D47" s="408"/>
      <c r="E47" s="408"/>
      <c r="F47" s="408"/>
      <c r="G47" s="408"/>
      <c r="H47" s="409" t="str">
        <f>IF('UNIFIED INTAKE'!Q51="","",'UNIFIED INTAKE'!Q51)</f>
        <v/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209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5000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210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THE PATIENT SUFFERED FROM DEPRESSION AFTER BEING SEPARATED DE FACTO WITH HER HUSBAND. NOW SHE LIVES WITH HER 2 ELDERLY PARENTS, ONE OF THEM WHO IS A FARMER WITH A VERY UNSTABLE INCOME. THE PATIENT ALSO HAS A PWD ID. ASSESSED AS C3.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JOHN ANGELO C. MANAOG, RSW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211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4" t="s">
        <v>216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217</v>
      </c>
      <c r="C2" s="535">
        <f>IF('UNIFIED INTAKE'!Q3=0,"",'UNIFIED INTAKE'!Q3)</f>
        <v>2166</v>
      </c>
      <c r="D2" s="536"/>
      <c r="E2" s="536"/>
      <c r="M2" s="45" t="s">
        <v>29</v>
      </c>
      <c r="N2" s="46">
        <f>'UNIFIED INTAKE'!F5</f>
        <v>45454</v>
      </c>
    </row>
    <row r="3" spans="1:14" ht="18.75">
      <c r="B3" s="45" t="s">
        <v>218</v>
      </c>
      <c r="C3" s="537">
        <f>'UNIFIED INTAKE'!D3</f>
        <v>0</v>
      </c>
      <c r="D3" s="537"/>
      <c r="E3" s="537"/>
      <c r="M3" s="45" t="s">
        <v>219</v>
      </c>
      <c r="N3" s="47">
        <f>'UNIFIED INTAKE'!R5</f>
        <v>0.56944444444444398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538" t="str">
        <f>IF('UNIFIED INTAKE'!D10=0,"",'UNIFIED INTAKE'!D10)</f>
        <v>SARAZA, MARIA ELENA MANALO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221</v>
      </c>
      <c r="N6" s="52" t="str">
        <f>IF('UNIFIED INTAKE'!R10=0,"",'UNIFIED INTAKE'!R10)</f>
        <v>FEMALE</v>
      </c>
    </row>
    <row r="7" spans="1:14" ht="18.75">
      <c r="A7" s="49" t="s">
        <v>222</v>
      </c>
      <c r="B7" s="49"/>
      <c r="C7" s="538">
        <f>IF('UNIFIED INTAKE'!E14=0,"",'UNIFIED INTAKE'!E4)</f>
        <v>0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223</v>
      </c>
      <c r="B8" s="49"/>
      <c r="C8" s="53"/>
      <c r="D8" s="54"/>
      <c r="E8" s="51" t="s">
        <v>224</v>
      </c>
      <c r="F8" s="539">
        <f ca="1">'UNIFIED INTAKE'!G12</f>
        <v>51</v>
      </c>
      <c r="G8" s="539"/>
      <c r="H8" s="539"/>
      <c r="I8" s="539"/>
      <c r="J8" s="540" t="s">
        <v>225</v>
      </c>
      <c r="K8" s="540"/>
      <c r="L8" s="540"/>
      <c r="M8" s="541" t="str">
        <f>IF('UNIFIED INTAKE'!D19=0,"",'UNIFIED INTAKE'!D19)</f>
        <v>ROMAN CATHOLIC</v>
      </c>
      <c r="N8" s="541"/>
    </row>
    <row r="9" spans="1:14" ht="18.75">
      <c r="A9" s="49" t="s">
        <v>226</v>
      </c>
      <c r="B9" s="49"/>
      <c r="C9" s="546">
        <f>'UNIFIED INTAKE'!A12</f>
        <v>26824</v>
      </c>
      <c r="D9" s="546"/>
      <c r="E9" s="546"/>
      <c r="F9" s="546"/>
      <c r="G9" s="546"/>
      <c r="H9" s="546"/>
      <c r="I9" s="547" t="s">
        <v>227</v>
      </c>
      <c r="J9" s="547"/>
      <c r="K9" s="538" t="str">
        <f>IF('UNIFIED INTAKE'!M12="","",'UNIFIED INTAKE'!M12)</f>
        <v>LUPI, CAMARINES SUR</v>
      </c>
      <c r="L9" s="538"/>
      <c r="M9" s="538"/>
      <c r="N9" s="538"/>
    </row>
    <row r="10" spans="1:14" ht="18.75">
      <c r="A10" s="49" t="s">
        <v>228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229</v>
      </c>
      <c r="B11" s="49"/>
      <c r="C11" s="538" t="str">
        <f>IF('UNIFIED INTAKE'!D24=0,"",'UNIFIED INTAKE'!D24)</f>
        <v/>
      </c>
      <c r="D11" s="538"/>
      <c r="E11" s="538"/>
      <c r="F11" s="538"/>
      <c r="G11" s="538"/>
      <c r="H11" s="538"/>
      <c r="I11" s="538"/>
      <c r="J11" s="55" t="s">
        <v>230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231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538"/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233</v>
      </c>
      <c r="B15" s="49"/>
      <c r="C15" s="49"/>
      <c r="D15" s="543"/>
      <c r="E15" s="544"/>
      <c r="F15" s="544"/>
      <c r="G15" s="544"/>
      <c r="H15" s="544"/>
      <c r="I15" s="544"/>
      <c r="J15" s="544"/>
      <c r="K15" s="545" t="s">
        <v>234</v>
      </c>
      <c r="L15" s="545"/>
      <c r="M15" s="545"/>
      <c r="N15" s="56">
        <f>D15</f>
        <v>0</v>
      </c>
    </row>
    <row r="16" spans="1:14" ht="18.75">
      <c r="A16" s="49" t="s">
        <v>235</v>
      </c>
      <c r="B16" s="49"/>
      <c r="C16" s="49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236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237</v>
      </c>
      <c r="D19" s="554" t="s">
        <v>238</v>
      </c>
      <c r="E19" s="554"/>
      <c r="F19" s="57" t="s">
        <v>239</v>
      </c>
      <c r="G19" s="554" t="s">
        <v>240</v>
      </c>
      <c r="H19" s="554"/>
      <c r="I19" s="555" t="s">
        <v>228</v>
      </c>
      <c r="J19" s="555"/>
      <c r="K19" s="555"/>
      <c r="L19" s="555"/>
      <c r="M19" s="57" t="s">
        <v>229</v>
      </c>
      <c r="N19" s="57" t="s">
        <v>241</v>
      </c>
    </row>
    <row r="20" spans="1:14">
      <c r="A20" s="549" t="str">
        <f>IF('UNIFIED INTAKE'!A31=0,"",'UNIFIED INTAKE'!A31)</f>
        <v>SARAZA, PLACIDA MANALO</v>
      </c>
      <c r="B20" s="550"/>
      <c r="C20" s="73" t="str">
        <f>IF('UNIFIED INTAKE'!L31=0,"",'UNIFIED INTAKE'!L31)</f>
        <v>PARENT</v>
      </c>
      <c r="D20" s="551" t="str">
        <f ca="1">'MSS TOOL'!K26</f>
        <v/>
      </c>
      <c r="E20" s="552"/>
      <c r="F20" s="73" t="str">
        <f>IF('UNIFIED INTAKE'!I31=0,"",'UNIFIED INTAKE'!I31)</f>
        <v>F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ELEMENTARY</v>
      </c>
      <c r="J20" s="553"/>
      <c r="K20" s="553"/>
      <c r="L20" s="552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49" t="str">
        <f>IF('UNIFIED INTAKE'!A32=0,"",'UNIFIED INTAKE'!A32)</f>
        <v>SARAZA, MANUEL BAUSAS</v>
      </c>
      <c r="B21" s="550"/>
      <c r="C21" s="73" t="str">
        <f>IF('UNIFIED INTAKE'!L32=0,"",'UNIFIED INTAKE'!L32)</f>
        <v>PARENT</v>
      </c>
      <c r="D21" s="551" t="str">
        <f ca="1">'MSS TOOL'!K27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M</v>
      </c>
      <c r="H21" s="552"/>
      <c r="I21" s="551" t="str">
        <f>IF('UNIFIED INTAKE'!M32=0,"",'UNIFIED INTAKE'!M32)</f>
        <v>ELEMENTARY</v>
      </c>
      <c r="J21" s="553"/>
      <c r="K21" s="553"/>
      <c r="L21" s="552"/>
      <c r="M21" s="73" t="str">
        <f>IF('UNIFIED INTAKE'!P32=0,"",'UNIFIED INTAKE'!P32)</f>
        <v>FARMER</v>
      </c>
      <c r="N21" s="76" t="b">
        <f>IF('UNIFIED INTAKE'!R32="",'UNIFIED INTAKE'!R32)</f>
        <v>0</v>
      </c>
    </row>
    <row r="22" spans="1:14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 t="str">
        <f ca="1">'MSS TOOL'!K28</f>
        <v/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 ca="1">'MSS TOOL'!K29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 ca="1">'MSS TOOL'!K30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 ca="1">'MSS TOOL'!K31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 ca="1">'MSS TOOL'!K32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 ca="1">'MSS TOOL'!K33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 ca="1">'MSS TOOL'!K34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 ca="1">'MSS TOOL'!K35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213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4000</v>
      </c>
    </row>
    <row r="35" spans="1:14" ht="15.75">
      <c r="A35" s="25"/>
      <c r="B35" t="s">
        <v>242</v>
      </c>
      <c r="C35" s="74">
        <f>'UNIFIED INTAKE'!D53</f>
        <v>0</v>
      </c>
      <c r="I35" s="25"/>
      <c r="J35" t="s">
        <v>141</v>
      </c>
      <c r="L35" s="25"/>
      <c r="M35" t="s">
        <v>243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400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244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50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245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246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247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>FROM SIBLINGS</v>
      </c>
      <c r="B45" s="562"/>
      <c r="C45" s="562"/>
      <c r="D45" s="65"/>
      <c r="E45" s="563">
        <f>'UNIFIED INTAKE'!I45</f>
        <v>2000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253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249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THE PATIENT SUFFERED FROM DEPRESSION AFTER BEING SEPARATED DE FACTO WITH HER HUSBAND. NOW SHE LIVES WITH HER 2 ELDERLY PARENTS, ONE OF THEM WHO IS A FARMER WITH A VERY UNSTABLE INCOME. THE PATIENT ALSO HAS A PWD ID. ASSESSED AS C3.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SARAZA, PLACIDA MANALO</v>
      </c>
      <c r="B55" s="573"/>
      <c r="C55" s="573"/>
      <c r="D55" s="573"/>
      <c r="E55" s="573"/>
      <c r="F55" s="573" t="str">
        <f>IF('UNIFIED INTAKE'!Q6=0,"",'UNIFIED INTAKE'!Q6)</f>
        <v>PARENT</v>
      </c>
      <c r="G55" s="573"/>
      <c r="H55" s="573"/>
      <c r="I55" s="573"/>
      <c r="J55" s="573"/>
      <c r="K55" s="574">
        <f>IF('UNIFIED INTAKE'!Q7=0,"",'UNIFIED INTAKE'!Q7)</f>
        <v>9276362304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251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JOHN ANGELO C. MANAOG, RSW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252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7" t="s">
        <v>255</v>
      </c>
    </row>
    <row r="3" spans="1:1" ht="19.5">
      <c r="A3" s="77" t="s">
        <v>257</v>
      </c>
    </row>
    <row r="4" spans="1:1" ht="19.5">
      <c r="A4" s="77" t="s">
        <v>256</v>
      </c>
    </row>
    <row r="5" spans="1:1" ht="19.5">
      <c r="A5" s="77" t="s">
        <v>258</v>
      </c>
    </row>
    <row r="6" spans="1:1" ht="19.5">
      <c r="A6" s="77" t="s">
        <v>259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2024-06-11T05:49:00Z</cp:lastPrinted>
  <dcterms:created xsi:type="dcterms:W3CDTF">2021-01-18T06:35:54Z</dcterms:created>
  <dcterms:modified xsi:type="dcterms:W3CDTF">2024-06-11T05:59:50Z</dcterms:modified>
</cp:coreProperties>
</file>