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774A60B-3DF0-4757-A249-971537782C09}" xr6:coauthVersionLast="45" xr6:coauthVersionMax="47" xr10:uidLastSave="{00000000-0000-0000-0000-000000000000}"/>
  <bookViews>
    <workbookView xWindow="-110" yWindow="-110" windowWidth="19420" windowHeight="1030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51" i="2" l="1"/>
  <c r="I59" i="2"/>
  <c r="E14" i="2" l="1"/>
  <c r="C7" i="4" l="1"/>
  <c r="N20" i="4"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H47" i="3" l="1"/>
  <c r="A47" i="3"/>
  <c r="AT15" i="3"/>
  <c r="V20" i="3" l="1"/>
</calcChain>
</file>

<file path=xl/sharedStrings.xml><?xml version="1.0" encoding="utf-8"?>
<sst xmlns="http://schemas.openxmlformats.org/spreadsheetml/2006/main" count="435" uniqueCount="345">
  <si>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</si>
  <si>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</si>
  <si>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</si>
  <si>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</si>
  <si>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</si>
  <si>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</si>
  <si>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</si>
  <si>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</si>
  <si>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</si>
  <si>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</si>
  <si>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</si>
  <si>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</si>
  <si>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</si>
  <si>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</si>
  <si>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</si>
  <si>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</si>
  <si>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</si>
  <si>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</si>
  <si>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</si>
  <si>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</si>
  <si>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</si>
  <si>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</si>
  <si>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</si>
  <si>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</si>
  <si>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</si>
  <si>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</si>
  <si>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</si>
  <si>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</si>
  <si>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</si>
  <si>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</si>
  <si>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</si>
  <si>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</si>
  <si>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</si>
  <si>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</si>
  <si>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</si>
  <si>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</si>
  <si>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</si>
  <si>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</si>
  <si>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</si>
  <si>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</si>
  <si>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</si>
  <si>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</si>
  <si>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</si>
  <si>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</si>
  <si>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</si>
  <si>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</si>
  <si>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</si>
  <si>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</si>
  <si>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</si>
  <si>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</si>
  <si>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</si>
  <si>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</si>
  <si>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</si>
  <si>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</si>
  <si>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</si>
  <si>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</si>
  <si>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</si>
  <si>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</si>
  <si>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</si>
  <si>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</si>
  <si>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</si>
  <si>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</si>
  <si>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</si>
  <si>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</si>
  <si>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</si>
  <si>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</si>
  <si>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</si>
  <si>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</si>
  <si>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</si>
  <si>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</si>
  <si>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</si>
  <si>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</si>
  <si>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</si>
  <si>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</si>
  <si>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</si>
  <si>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</si>
  <si>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</si>
  <si>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</si>
  <si>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</si>
  <si>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</si>
  <si>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</si>
  <si>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</si>
  <si>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</si>
  <si>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</si>
  <si>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</si>
  <si>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</si>
  <si>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</si>
  <si>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</si>
  <si>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</si>
  <si>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</si>
  <si>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</si>
  <si>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</si>
  <si>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</si>
  <si>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</si>
  <si>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</si>
  <si>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</si>
  <si>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</si>
  <si>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</si>
  <si>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</si>
  <si>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</si>
  <si>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</si>
  <si>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</si>
  <si>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</si>
  <si>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</si>
  <si>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</si>
  <si>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</si>
  <si>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</si>
  <si>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</si>
  <si>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</si>
  <si>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</si>
  <si>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</si>
  <si>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</si>
  <si>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</si>
  <si>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</si>
  <si>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</si>
  <si>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</si>
  <si>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</si>
  <si>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</si>
  <si>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</si>
  <si>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</si>
  <si>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</si>
  <si>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</si>
  <si>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</si>
  <si>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</si>
  <si>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</si>
  <si>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</si>
  <si>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</si>
  <si>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</si>
  <si>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</si>
  <si>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</si>
  <si>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</si>
  <si>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</si>
  <si>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</si>
  <si>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</si>
  <si>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</si>
  <si>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</si>
  <si>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</si>
  <si>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</si>
  <si>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</si>
  <si>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</si>
  <si>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</si>
  <si>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</si>
  <si>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</si>
  <si>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</si>
  <si>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</si>
  <si>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</si>
  <si>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</si>
  <si>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</si>
  <si>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</si>
  <si>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</si>
  <si>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</si>
  <si>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</si>
  <si>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</si>
  <si>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</si>
  <si>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</si>
  <si>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</si>
  <si>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</si>
  <si>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</si>
  <si>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</si>
  <si>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</si>
  <si>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</si>
  <si>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</si>
  <si>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</si>
  <si>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</si>
  <si>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</si>
  <si>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</si>
  <si>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</si>
  <si>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</si>
  <si>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</si>
  <si>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</si>
  <si>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</si>
  <si>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</si>
  <si>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</si>
  <si>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</si>
  <si>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</si>
  <si>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</si>
  <si>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</si>
  <si>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</si>
  <si>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</si>
  <si>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</si>
  <si>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</si>
  <si>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</si>
  <si>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</si>
  <si>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</si>
  <si>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</si>
  <si>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</si>
  <si>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</si>
  <si>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</si>
  <si>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</si>
  <si>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</si>
  <si>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</si>
  <si>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</si>
  <si>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</si>
  <si>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</si>
  <si>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</si>
  <si>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</si>
  <si>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</si>
  <si>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</si>
  <si>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</si>
  <si>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</si>
  <si>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</si>
  <si>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</si>
  <si>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</si>
  <si>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</si>
  <si>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</si>
  <si>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</si>
  <si>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</si>
  <si>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</si>
  <si>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</si>
  <si>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</si>
  <si>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</si>
  <si>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</si>
  <si>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</si>
  <si>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</si>
  <si>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</si>
  <si>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</si>
  <si>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</si>
  <si>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</si>
  <si>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</si>
  <si>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</si>
  <si>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</si>
  <si>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</si>
  <si>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</si>
  <si>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</si>
  <si>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</si>
  <si>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</si>
  <si>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</si>
  <si>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</si>
  <si>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</si>
  <si>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</si>
  <si>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</si>
  <si>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</si>
  <si>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</si>
  <si>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</si>
  <si>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</si>
  <si>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</si>
  <si>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</si>
  <si>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</si>
  <si>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</si>
  <si>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</si>
  <si>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</si>
  <si>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</si>
  <si>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</si>
  <si>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</si>
  <si>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</si>
  <si>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</si>
  <si>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</si>
  <si>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</si>
  <si>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</si>
  <si>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</si>
  <si>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</si>
  <si>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</si>
  <si>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</si>
  <si>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</si>
  <si>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</si>
  <si>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</si>
  <si>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</si>
  <si>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</si>
  <si>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</si>
  <si>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</si>
  <si>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</si>
  <si>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</si>
  <si>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</si>
  <si>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</si>
  <si>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</si>
  <si>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</si>
  <si>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</si>
  <si>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</si>
  <si>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</si>
  <si>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</si>
  <si>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</si>
  <si>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</si>
  <si>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</si>
  <si>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</si>
  <si>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</si>
  <si>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</si>
  <si>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</si>
  <si>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</si>
  <si>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</si>
  <si>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</si>
  <si>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</si>
  <si>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</si>
  <si>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</si>
  <si>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</si>
  <si>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</si>
  <si>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</si>
  <si>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</si>
  <si>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</si>
  <si>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</si>
  <si>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</si>
  <si>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</si>
  <si>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</si>
  <si>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</si>
  <si>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</si>
  <si>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</si>
  <si>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</si>
  <si>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</si>
  <si>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</si>
  <si>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</si>
  <si>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</si>
  <si>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</si>
  <si>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</si>
  <si>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</si>
  <si>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</si>
  <si>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FILIPINO</t>
  </si>
  <si>
    <t xml:space="preserve">LOAN </t>
  </si>
  <si>
    <t xml:space="preserve">SAVINGS </t>
  </si>
  <si>
    <t>MEDICAL</t>
  </si>
  <si>
    <t>MAIP</t>
  </si>
  <si>
    <t>ROMAN CATHOLIC</t>
  </si>
  <si>
    <t xml:space="preserve">INSURANCE PREMIUM </t>
  </si>
  <si>
    <t>NONE</t>
  </si>
  <si>
    <t>N/A</t>
  </si>
  <si>
    <t>2023-08-000</t>
  </si>
  <si>
    <t>SW</t>
  </si>
  <si>
    <t>X</t>
  </si>
  <si>
    <t>GRADE 12</t>
  </si>
  <si>
    <t>TO CONSIDER FIBRO ADENOMA</t>
  </si>
  <si>
    <t>CONFINEMENT</t>
  </si>
  <si>
    <t>MASS ON LEFT BREAST</t>
  </si>
  <si>
    <t xml:space="preserve">FOR POSSIBLE AVAILMENT OF MEDICAL ASSISTANCE. </t>
  </si>
  <si>
    <t xml:space="preserve">                                                                                                                                                                                                                                                                                                                                                                                                                                                                                                                                                                                                                                                                                                                                                                                                                                                                                                                         </t>
  </si>
  <si>
    <t>ELEM GRAD</t>
  </si>
  <si>
    <t>DEEP WELL</t>
  </si>
  <si>
    <t>SAROL, SAM ROMULO</t>
  </si>
  <si>
    <t>SON</t>
  </si>
  <si>
    <t>SOUTH VILLAZAR, SIPOCOT, CAM. SUR</t>
  </si>
  <si>
    <t>SAROL, ROMULO INCIONG</t>
  </si>
  <si>
    <t>MALE</t>
  </si>
  <si>
    <t>CAROLINA, NAGA CITY</t>
  </si>
  <si>
    <t xml:space="preserve">SAROL, JUSTO </t>
  </si>
  <si>
    <t>BROTHER</t>
  </si>
  <si>
    <t>FS FROM SON (LAGUNA)</t>
  </si>
  <si>
    <t>S</t>
  </si>
  <si>
    <t>HS GRAD</t>
  </si>
  <si>
    <t>COCONUT FARM LABORER</t>
  </si>
  <si>
    <t>INS</t>
  </si>
  <si>
    <t>HTN, HEART, RAYUMA, DM</t>
  </si>
  <si>
    <t>FS FROM SIBLINGS</t>
  </si>
  <si>
    <t>SINGLE</t>
  </si>
  <si>
    <t>OPD BILL</t>
  </si>
  <si>
    <t>JESSICA A. BARBOSA, RSW</t>
  </si>
  <si>
    <t>DRUGS &amp; MEDS</t>
  </si>
  <si>
    <t>MONA MAE F. DELOS SANTOS CUBILO, RSW</t>
  </si>
  <si>
    <t>PATIENT IS IN NEED OF MEDICAL ASSISTANCE FOR HIS OPD BILL. THE PATIENT IS THE HEAD OF THE FAMILY WHO CAN NO LONGER ENGAGE IN FARMING DUE TO HIS PRESENT HEALTH CONDITION (ON WHEELCHAIR). THE HH ALSO OWNS A SMALL RICE FARM TO WHICH FOR ALMOST A YEAR, THEY WERE ABLE TO HARVEST FROM THE FARM YET INCOME IS TOO LIMITED. THE OTHER SON AND SIBLINGS OF THE PATIENT SUFFICES  FOR THE NEEDS OF THE PATIENT YET STILL TRANSPIRED AS INSUFFICIENT SINCE HE IS ALSO ON MEDICATION FOR VARIOUS DISEASE.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</si>
</sst>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center" wrapText="1"/>
    </xf>
    <xf numFmtId="1" fontId="5" fillId="0" borderId="0" xfId="0" applyNumberFormat="1" applyFont="1" applyAlignment="1">
      <alignment horizontal="center" vertical="center" wrapText="1"/>
    </xf>
    <xf numFmtId="0" fontId="5" fillId="0" borderId="36" xfId="0" applyFont="1" applyBorder="1" applyAlignment="1">
      <alignment horizontal="center" wrapText="1"/>
    </xf>
    <xf numFmtId="0" fontId="5" fillId="0" borderId="0" xfId="0" applyFont="1" applyAlignment="1">
      <alignment horizontal="center" wrapText="1"/>
    </xf>
    <xf numFmtId="0" fontId="5" fillId="0" borderId="51" xfId="0" applyFont="1" applyBorder="1" applyAlignment="1">
      <alignment horizont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17</xdr:row>
          <xdr:rowOff>38100</xdr:rowOff>
        </xdr:from>
        <xdr:to>
          <xdr:col>4</xdr:col>
          <xdr:colOff>0</xdr:colOff>
          <xdr:row>17</xdr:row>
          <xdr:rowOff>165100</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49</xdr:row>
          <xdr:rowOff>12700</xdr:rowOff>
        </xdr:from>
        <xdr:to>
          <xdr:col>0</xdr:col>
          <xdr:colOff>241300</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31750</xdr:colOff>
          <xdr:row>50</xdr:row>
          <xdr:rowOff>12700</xdr:rowOff>
        </xdr:from>
        <xdr:to>
          <xdr:col>0</xdr:col>
          <xdr:colOff>241300</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51</xdr:row>
          <xdr:rowOff>12700</xdr:rowOff>
        </xdr:from>
        <xdr:to>
          <xdr:col>0</xdr:col>
          <xdr:colOff>241300</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52</xdr:row>
          <xdr:rowOff>12700</xdr:rowOff>
        </xdr:from>
        <xdr:to>
          <xdr:col>0</xdr:col>
          <xdr:colOff>241300</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184150</xdr:rowOff>
        </xdr:from>
        <xdr:to>
          <xdr:col>7</xdr:col>
          <xdr:colOff>12700</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165100</xdr:rowOff>
        </xdr:from>
        <xdr:to>
          <xdr:col>7</xdr:col>
          <xdr:colOff>12700</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165100</xdr:rowOff>
        </xdr:from>
        <xdr:to>
          <xdr:col>7</xdr:col>
          <xdr:colOff>12700</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49</xdr:row>
          <xdr:rowOff>12700</xdr:rowOff>
        </xdr:from>
        <xdr:to>
          <xdr:col>12</xdr:col>
          <xdr:colOff>241300</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50</xdr:row>
          <xdr:rowOff>12700</xdr:rowOff>
        </xdr:from>
        <xdr:to>
          <xdr:col>12</xdr:col>
          <xdr:colOff>241300</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51</xdr:row>
          <xdr:rowOff>12700</xdr:rowOff>
        </xdr:from>
        <xdr:to>
          <xdr:col>12</xdr:col>
          <xdr:colOff>241300</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52</xdr:row>
          <xdr:rowOff>12700</xdr:rowOff>
        </xdr:from>
        <xdr:to>
          <xdr:col>12</xdr:col>
          <xdr:colOff>241300</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53</xdr:row>
          <xdr:rowOff>12700</xdr:rowOff>
        </xdr:from>
        <xdr:to>
          <xdr:col>12</xdr:col>
          <xdr:colOff>241300</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54</xdr:row>
          <xdr:rowOff>12700</xdr:rowOff>
        </xdr:from>
        <xdr:to>
          <xdr:col>12</xdr:col>
          <xdr:colOff>241300</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55</xdr:row>
          <xdr:rowOff>12700</xdr:rowOff>
        </xdr:from>
        <xdr:to>
          <xdr:col>12</xdr:col>
          <xdr:colOff>241300</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56</xdr:row>
          <xdr:rowOff>12700</xdr:rowOff>
        </xdr:from>
        <xdr:to>
          <xdr:col>12</xdr:col>
          <xdr:colOff>241300</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55</xdr:row>
          <xdr:rowOff>12700</xdr:rowOff>
        </xdr:from>
        <xdr:to>
          <xdr:col>0</xdr:col>
          <xdr:colOff>241300</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56</xdr:row>
          <xdr:rowOff>12700</xdr:rowOff>
        </xdr:from>
        <xdr:to>
          <xdr:col>0</xdr:col>
          <xdr:colOff>241300</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57</xdr:row>
          <xdr:rowOff>12700</xdr:rowOff>
        </xdr:from>
        <xdr:to>
          <xdr:col>0</xdr:col>
          <xdr:colOff>241300</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58</xdr:row>
          <xdr:rowOff>12700</xdr:rowOff>
        </xdr:from>
        <xdr:to>
          <xdr:col>0</xdr:col>
          <xdr:colOff>241300</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55</xdr:row>
          <xdr:rowOff>12700</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56</xdr:row>
          <xdr:rowOff>12700</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57</xdr:row>
          <xdr:rowOff>12700</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xdr:colOff>
          <xdr:row>58</xdr:row>
          <xdr:rowOff>12700</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62</xdr:row>
          <xdr:rowOff>12700</xdr:rowOff>
        </xdr:from>
        <xdr:to>
          <xdr:col>0</xdr:col>
          <xdr:colOff>241300</xdr:colOff>
          <xdr:row>63</xdr:row>
          <xdr:rowOff>31750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63</xdr:row>
          <xdr:rowOff>12700</xdr:rowOff>
        </xdr:from>
        <xdr:to>
          <xdr:col>0</xdr:col>
          <xdr:colOff>241300</xdr:colOff>
          <xdr:row>64</xdr:row>
          <xdr:rowOff>31750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xdr:colOff>
          <xdr:row>64</xdr:row>
          <xdr:rowOff>12700</xdr:rowOff>
        </xdr:from>
        <xdr:to>
          <xdr:col>0</xdr:col>
          <xdr:colOff>241300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62</xdr:row>
          <xdr:rowOff>12700</xdr:rowOff>
        </xdr:from>
        <xdr:to>
          <xdr:col>9</xdr:col>
          <xdr:colOff>241300</xdr:colOff>
          <xdr:row>63</xdr:row>
          <xdr:rowOff>31750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63</xdr:row>
          <xdr:rowOff>12700</xdr:rowOff>
        </xdr:from>
        <xdr:to>
          <xdr:col>9</xdr:col>
          <xdr:colOff>241300</xdr:colOff>
          <xdr:row>64</xdr:row>
          <xdr:rowOff>31750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31750</xdr:colOff>
          <xdr:row>64</xdr:row>
          <xdr:rowOff>12700</xdr:rowOff>
        </xdr:from>
        <xdr:to>
          <xdr:col>9</xdr:col>
          <xdr:colOff>241300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57</xdr:row>
          <xdr:rowOff>12700</xdr:rowOff>
        </xdr:from>
        <xdr:to>
          <xdr:col>12</xdr:col>
          <xdr:colOff>241300</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222250</xdr:colOff>
          <xdr:row>17</xdr:row>
          <xdr:rowOff>165100</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17</xdr:row>
          <xdr:rowOff>38100</xdr:rowOff>
        </xdr:from>
        <xdr:to>
          <xdr:col>8</xdr:col>
          <xdr:colOff>228600</xdr:colOff>
          <xdr:row>17</xdr:row>
          <xdr:rowOff>158750</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203200</xdr:colOff>
          <xdr:row>17</xdr:row>
          <xdr:rowOff>165100</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20</xdr:row>
          <xdr:rowOff>146050</xdr:rowOff>
        </xdr:from>
        <xdr:to>
          <xdr:col>5</xdr:col>
          <xdr:colOff>215900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50800</xdr:colOff>
          <xdr:row>20</xdr:row>
          <xdr:rowOff>133350</xdr:rowOff>
        </xdr:from>
        <xdr:to>
          <xdr:col>14</xdr:col>
          <xdr:colOff>209550</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215900</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127000</xdr:rowOff>
        </xdr:from>
        <xdr:to>
          <xdr:col>11</xdr:col>
          <xdr:colOff>304800</xdr:colOff>
          <xdr:row>21</xdr:row>
          <xdr:rowOff>69850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127000</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165100</xdr:rowOff>
        </xdr:from>
        <xdr:to>
          <xdr:col>7</xdr:col>
          <xdr:colOff>12700</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12700</xdr:colOff>
          <xdr:row>41</xdr:row>
          <xdr:rowOff>12700</xdr:rowOff>
        </xdr:from>
        <xdr:to>
          <xdr:col>8</xdr:col>
          <xdr:colOff>127000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42</xdr:row>
          <xdr:rowOff>12700</xdr:rowOff>
        </xdr:from>
        <xdr:to>
          <xdr:col>8</xdr:col>
          <xdr:colOff>127000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43</xdr:row>
          <xdr:rowOff>12700</xdr:rowOff>
        </xdr:from>
        <xdr:to>
          <xdr:col>8</xdr:col>
          <xdr:colOff>127000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41</xdr:row>
          <xdr:rowOff>12700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42</xdr:row>
          <xdr:rowOff>12700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12700</xdr:colOff>
          <xdr:row>43</xdr:row>
          <xdr:rowOff>12700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41</xdr:row>
          <xdr:rowOff>12700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42</xdr:row>
          <xdr:rowOff>12700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12700</xdr:colOff>
          <xdr:row>43</xdr:row>
          <xdr:rowOff>12700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12700</xdr:colOff>
          <xdr:row>14</xdr:row>
          <xdr:rowOff>19050</xdr:rowOff>
        </xdr:from>
        <xdr:to>
          <xdr:col>32</xdr:col>
          <xdr:colOff>0</xdr:colOff>
          <xdr:row>14</xdr:row>
          <xdr:rowOff>165100</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12700</xdr:colOff>
          <xdr:row>14</xdr:row>
          <xdr:rowOff>19050</xdr:rowOff>
        </xdr:from>
        <xdr:to>
          <xdr:col>28</xdr:col>
          <xdr:colOff>0</xdr:colOff>
          <xdr:row>14</xdr:row>
          <xdr:rowOff>165100</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165100</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12700</xdr:colOff>
          <xdr:row>14</xdr:row>
          <xdr:rowOff>19050</xdr:rowOff>
        </xdr:from>
        <xdr:to>
          <xdr:col>39</xdr:col>
          <xdr:colOff>127000</xdr:colOff>
          <xdr:row>14</xdr:row>
          <xdr:rowOff>165100</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107950</xdr:colOff>
          <xdr:row>14</xdr:row>
          <xdr:rowOff>165100</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184150</xdr:rowOff>
        </xdr:from>
        <xdr:to>
          <xdr:col>41</xdr:col>
          <xdr:colOff>19050</xdr:colOff>
          <xdr:row>12</xdr:row>
          <xdr:rowOff>146050</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146050</xdr:colOff>
          <xdr:row>11</xdr:row>
          <xdr:rowOff>171450</xdr:rowOff>
        </xdr:from>
        <xdr:to>
          <xdr:col>47</xdr:col>
          <xdr:colOff>12700</xdr:colOff>
          <xdr:row>12</xdr:row>
          <xdr:rowOff>146050</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146050</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18</xdr:row>
          <xdr:rowOff>133350</xdr:rowOff>
        </xdr:from>
        <xdr:to>
          <xdr:col>53</xdr:col>
          <xdr:colOff>165100</xdr:colOff>
          <xdr:row>19</xdr:row>
          <xdr:rowOff>31750</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50800</xdr:colOff>
          <xdr:row>19</xdr:row>
          <xdr:rowOff>19050</xdr:rowOff>
        </xdr:from>
        <xdr:to>
          <xdr:col>54</xdr:col>
          <xdr:colOff>31750</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19</xdr:row>
          <xdr:rowOff>0</xdr:rowOff>
        </xdr:from>
        <xdr:to>
          <xdr:col>32</xdr:col>
          <xdr:colOff>38100</xdr:colOff>
          <xdr:row>19</xdr:row>
          <xdr:rowOff>184150</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12700</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260350</xdr:colOff>
          <xdr:row>22</xdr:row>
          <xdr:rowOff>412750</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412750</xdr:rowOff>
        </xdr:from>
        <xdr:to>
          <xdr:col>3</xdr:col>
          <xdr:colOff>127000</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50800</xdr:colOff>
          <xdr:row>22</xdr:row>
          <xdr:rowOff>565150</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22</xdr:row>
          <xdr:rowOff>419100</xdr:rowOff>
        </xdr:from>
        <xdr:to>
          <xdr:col>14</xdr:col>
          <xdr:colOff>38100</xdr:colOff>
          <xdr:row>22</xdr:row>
          <xdr:rowOff>565150</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31750</xdr:colOff>
          <xdr:row>22</xdr:row>
          <xdr:rowOff>412750</xdr:rowOff>
        </xdr:from>
        <xdr:to>
          <xdr:col>19</xdr:col>
          <xdr:colOff>88900</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69850</xdr:colOff>
          <xdr:row>22</xdr:row>
          <xdr:rowOff>412750</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165100</xdr:colOff>
          <xdr:row>22</xdr:row>
          <xdr:rowOff>419100</xdr:rowOff>
        </xdr:from>
        <xdr:to>
          <xdr:col>30</xdr:col>
          <xdr:colOff>69850</xdr:colOff>
          <xdr:row>22</xdr:row>
          <xdr:rowOff>565150</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31750</xdr:colOff>
          <xdr:row>22</xdr:row>
          <xdr:rowOff>419100</xdr:rowOff>
        </xdr:from>
        <xdr:to>
          <xdr:col>36</xdr:col>
          <xdr:colOff>19050</xdr:colOff>
          <xdr:row>22</xdr:row>
          <xdr:rowOff>565150</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565150</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12700</xdr:colOff>
          <xdr:row>20</xdr:row>
          <xdr:rowOff>133350</xdr:rowOff>
        </xdr:from>
        <xdr:to>
          <xdr:col>49</xdr:col>
          <xdr:colOff>19050</xdr:colOff>
          <xdr:row>22</xdr:row>
          <xdr:rowOff>12700</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12700</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50800</xdr:colOff>
          <xdr:row>40</xdr:row>
          <xdr:rowOff>12700</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12700</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40</xdr:row>
          <xdr:rowOff>146050</xdr:rowOff>
        </xdr:from>
        <xdr:to>
          <xdr:col>1</xdr:col>
          <xdr:colOff>69850</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41</xdr:row>
          <xdr:rowOff>152400</xdr:rowOff>
        </xdr:from>
        <xdr:to>
          <xdr:col>2</xdr:col>
          <xdr:colOff>38100</xdr:colOff>
          <xdr:row>43</xdr:row>
          <xdr:rowOff>12700</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42</xdr:row>
          <xdr:rowOff>152400</xdr:rowOff>
        </xdr:from>
        <xdr:to>
          <xdr:col>2</xdr:col>
          <xdr:colOff>88900</xdr:colOff>
          <xdr:row>44</xdr:row>
          <xdr:rowOff>12700</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12700</xdr:rowOff>
        </xdr:from>
        <xdr:to>
          <xdr:col>23</xdr:col>
          <xdr:colOff>184150</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12700</xdr:rowOff>
        </xdr:from>
        <xdr:to>
          <xdr:col>39</xdr:col>
          <xdr:colOff>184150</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12700</xdr:rowOff>
        </xdr:from>
        <xdr:to>
          <xdr:col>8</xdr:col>
          <xdr:colOff>127000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43</xdr:row>
          <xdr:rowOff>152400</xdr:rowOff>
        </xdr:from>
        <xdr:to>
          <xdr:col>2</xdr:col>
          <xdr:colOff>88900</xdr:colOff>
          <xdr:row>45</xdr:row>
          <xdr:rowOff>12700</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12700</xdr:rowOff>
        </xdr:from>
        <xdr:to>
          <xdr:col>0</xdr:col>
          <xdr:colOff>203200</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203200</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203200</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203200</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12700</xdr:rowOff>
        </xdr:from>
        <xdr:to>
          <xdr:col>4</xdr:col>
          <xdr:colOff>203200</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12700</xdr:rowOff>
        </xdr:from>
        <xdr:to>
          <xdr:col>4</xdr:col>
          <xdr:colOff>203200</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4</xdr:col>
          <xdr:colOff>203200</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12700</xdr:rowOff>
        </xdr:from>
        <xdr:to>
          <xdr:col>8</xdr:col>
          <xdr:colOff>203200</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12700</xdr:rowOff>
        </xdr:from>
        <xdr:to>
          <xdr:col>8</xdr:col>
          <xdr:colOff>203200</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12700</xdr:rowOff>
        </xdr:from>
        <xdr:to>
          <xdr:col>8</xdr:col>
          <xdr:colOff>203200</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12700</xdr:rowOff>
        </xdr:from>
        <xdr:to>
          <xdr:col>8</xdr:col>
          <xdr:colOff>203200</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12700</xdr:rowOff>
        </xdr:from>
        <xdr:to>
          <xdr:col>11</xdr:col>
          <xdr:colOff>203200</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12700</xdr:rowOff>
        </xdr:from>
        <xdr:to>
          <xdr:col>11</xdr:col>
          <xdr:colOff>203200</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12700</xdr:rowOff>
        </xdr:from>
        <xdr:to>
          <xdr:col>11</xdr:col>
          <xdr:colOff>203200</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12700</xdr:rowOff>
        </xdr:from>
        <xdr:to>
          <xdr:col>11</xdr:col>
          <xdr:colOff>203200</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12700</xdr:rowOff>
        </xdr:from>
        <xdr:to>
          <xdr:col>11</xdr:col>
          <xdr:colOff>203200</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12700</xdr:rowOff>
        </xdr:from>
        <xdr:to>
          <xdr:col>11</xdr:col>
          <xdr:colOff>203200</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12700</xdr:rowOff>
        </xdr:from>
        <xdr:to>
          <xdr:col>11</xdr:col>
          <xdr:colOff>203200</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12700</xdr:rowOff>
        </xdr:from>
        <xdr:to>
          <xdr:col>11</xdr:col>
          <xdr:colOff>203200</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12700</xdr:rowOff>
        </xdr:from>
        <xdr:to>
          <xdr:col>11</xdr:col>
          <xdr:colOff>203200</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12700</xdr:rowOff>
        </xdr:from>
        <xdr:to>
          <xdr:col>0</xdr:col>
          <xdr:colOff>203200</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12700</xdr:rowOff>
        </xdr:from>
        <xdr:to>
          <xdr:col>0</xdr:col>
          <xdr:colOff>203200</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12700</xdr:rowOff>
        </xdr:from>
        <xdr:to>
          <xdr:col>0</xdr:col>
          <xdr:colOff>203200</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12700</xdr:rowOff>
        </xdr:from>
        <xdr:to>
          <xdr:col>0</xdr:col>
          <xdr:colOff>203200</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12700</xdr:rowOff>
        </xdr:from>
        <xdr:to>
          <xdr:col>4</xdr:col>
          <xdr:colOff>203200</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12700</xdr:rowOff>
        </xdr:from>
        <xdr:to>
          <xdr:col>4</xdr:col>
          <xdr:colOff>203200</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12700</xdr:rowOff>
        </xdr:from>
        <xdr:to>
          <xdr:col>4</xdr:col>
          <xdr:colOff>203200</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12700</xdr:rowOff>
        </xdr:from>
        <xdr:to>
          <xdr:col>4</xdr:col>
          <xdr:colOff>203200</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67" zoomScaleNormal="100" zoomScaleSheetLayoutView="100" zoomScalePageLayoutView="85" workbookViewId="0">
      <selection activeCell="A74" sqref="A74:R77"/>
    </sheetView>
  </sheetViews>
  <sheetFormatPr defaultColWidth="6.453125" defaultRowHeight="14.5"/>
  <cols>
    <col min="1" max="1" width="3.7265625" customWidth="1"/>
    <col min="2" max="2" width="6.81640625" customWidth="1"/>
    <col min="3" max="3" width="12" customWidth="1"/>
    <col min="4" max="4" width="2.54296875" customWidth="1"/>
    <col min="5" max="5" width="10.26953125" customWidth="1"/>
    <col min="6" max="6" width="3.453125" customWidth="1"/>
    <col min="7" max="7" width="13.81640625" customWidth="1"/>
    <col min="8" max="8" width="4" customWidth="1"/>
    <col min="9" max="10" width="3.7265625" customWidth="1"/>
    <col min="11" max="11" width="11.453125" customWidth="1"/>
    <col min="12" max="12" width="11.54296875" customWidth="1"/>
    <col min="13" max="13" width="4.7265625" customWidth="1"/>
    <col min="14" max="14" width="11.26953125" customWidth="1"/>
    <col min="15" max="15" width="3.26953125" customWidth="1"/>
    <col min="16" max="16" width="16.26953125" customWidth="1"/>
    <col min="17" max="17" width="3.7265625" customWidth="1"/>
    <col min="18" max="18" width="20.81640625" customWidth="1"/>
    <col min="19" max="19" width="12.54296875" customWidth="1"/>
  </cols>
  <sheetData>
    <row r="1" spans="1:18" ht="1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259</v>
      </c>
    </row>
    <row r="3" spans="1:18" ht="12" customHeight="1">
      <c r="A3" s="126" t="s">
        <v>258</v>
      </c>
      <c r="B3" s="126"/>
      <c r="C3" s="126"/>
      <c r="D3" s="128"/>
      <c r="E3" s="128"/>
      <c r="F3" s="128"/>
      <c r="G3" s="128"/>
      <c r="H3" s="128"/>
      <c r="I3" s="128"/>
      <c r="J3" s="128"/>
      <c r="K3" s="81"/>
      <c r="L3" s="81"/>
      <c r="M3" s="8"/>
      <c r="N3" s="8"/>
      <c r="O3" s="8"/>
      <c r="P3" s="9" t="s">
        <v>260</v>
      </c>
      <c r="Q3" s="129">
        <v>2497</v>
      </c>
      <c r="R3" s="129"/>
    </row>
    <row r="4" spans="1:18" ht="3" customHeight="1" thickBot="1">
      <c r="A4" s="8"/>
      <c r="B4" s="8"/>
      <c r="C4" s="8"/>
      <c r="D4" s="8"/>
      <c r="E4" s="8"/>
      <c r="F4" s="9"/>
      <c r="G4" s="9"/>
      <c r="H4" s="10"/>
      <c r="I4" s="10"/>
      <c r="J4" s="10"/>
      <c r="K4" s="10"/>
      <c r="L4" s="10"/>
      <c r="M4" s="8"/>
      <c r="N4" s="8"/>
      <c r="O4" s="8"/>
      <c r="P4" s="9"/>
      <c r="Q4" s="9"/>
      <c r="R4" s="8"/>
    </row>
    <row r="5" spans="1:18" ht="15" customHeight="1">
      <c r="A5" s="229" t="s">
        <v>261</v>
      </c>
      <c r="B5" s="230"/>
      <c r="C5" s="230"/>
      <c r="D5" s="230"/>
      <c r="E5" s="230"/>
      <c r="F5" s="130">
        <v>45236</v>
      </c>
      <c r="G5" s="130"/>
      <c r="H5" s="130"/>
      <c r="I5" s="130"/>
      <c r="J5" s="130"/>
      <c r="K5" s="130"/>
      <c r="L5" s="127" t="s">
        <v>264</v>
      </c>
      <c r="M5" s="127"/>
      <c r="N5" s="127"/>
      <c r="O5" s="127"/>
      <c r="P5" s="127"/>
      <c r="Q5" s="127"/>
      <c r="R5" s="28">
        <v>0.41041666666666698</v>
      </c>
    </row>
    <row r="6" spans="1:18" ht="15" customHeight="1">
      <c r="A6" s="131" t="s">
        <v>262</v>
      </c>
      <c r="B6" s="132"/>
      <c r="C6" s="132"/>
      <c r="D6" s="132"/>
      <c r="E6" s="132"/>
      <c r="F6" s="132"/>
      <c r="G6" s="241" t="s">
        <v>324</v>
      </c>
      <c r="H6" s="241"/>
      <c r="I6" s="241"/>
      <c r="J6" s="241"/>
      <c r="K6" s="241"/>
      <c r="L6" s="241"/>
      <c r="M6" s="219" t="s">
        <v>265</v>
      </c>
      <c r="N6" s="219"/>
      <c r="O6" s="219"/>
      <c r="P6" s="219"/>
      <c r="Q6" s="217" t="s">
        <v>325</v>
      </c>
      <c r="R6" s="218"/>
    </row>
    <row r="7" spans="1:18" ht="15" customHeight="1">
      <c r="A7" s="131" t="s">
        <v>263</v>
      </c>
      <c r="B7" s="132"/>
      <c r="C7" s="132"/>
      <c r="D7" s="146" t="s">
        <v>326</v>
      </c>
      <c r="E7" s="146"/>
      <c r="F7" s="146"/>
      <c r="G7" s="146"/>
      <c r="H7" s="146"/>
      <c r="I7" s="146"/>
      <c r="J7" s="146"/>
      <c r="K7" s="146"/>
      <c r="L7" s="146"/>
      <c r="M7" s="145" t="s">
        <v>266</v>
      </c>
      <c r="N7" s="145"/>
      <c r="O7" s="145"/>
      <c r="P7" s="145"/>
      <c r="Q7" s="231">
        <v>9810585445</v>
      </c>
      <c r="R7" s="232"/>
    </row>
    <row r="8" spans="1:18" ht="6" customHeight="1" thickBot="1">
      <c r="A8" s="248"/>
      <c r="B8" s="249"/>
      <c r="C8" s="249"/>
      <c r="D8" s="249"/>
      <c r="E8" s="249"/>
      <c r="F8" s="249"/>
      <c r="G8" s="249"/>
      <c r="H8" s="249"/>
      <c r="I8" s="249"/>
      <c r="J8" s="249"/>
      <c r="K8" s="249"/>
      <c r="L8" s="249"/>
      <c r="M8" s="83"/>
      <c r="N8" s="249"/>
      <c r="O8" s="249"/>
      <c r="P8" s="249"/>
      <c r="Q8" s="249"/>
      <c r="R8" s="250"/>
    </row>
    <row r="9" spans="1:18" ht="12" customHeight="1" thickBot="1">
      <c r="A9" s="170" t="s">
        <v>267</v>
      </c>
      <c r="B9" s="171"/>
      <c r="C9" s="171"/>
      <c r="D9" s="171"/>
      <c r="E9" s="171"/>
      <c r="F9" s="171"/>
      <c r="G9" s="171"/>
      <c r="H9" s="171"/>
      <c r="I9" s="171"/>
      <c r="J9" s="171"/>
      <c r="K9" s="171"/>
      <c r="L9" s="171"/>
      <c r="M9" s="171"/>
      <c r="N9" s="171"/>
      <c r="O9" s="171"/>
      <c r="P9" s="171"/>
      <c r="Q9" s="171"/>
      <c r="R9" s="172"/>
    </row>
    <row r="10" spans="1:18" ht="21" customHeight="1">
      <c r="A10" s="233" t="s">
        <v>4</v>
      </c>
      <c r="B10" s="234"/>
      <c r="C10" s="234"/>
      <c r="D10" s="142" t="s">
        <v>327</v>
      </c>
      <c r="E10" s="142"/>
      <c r="F10" s="142"/>
      <c r="G10" s="142"/>
      <c r="H10" s="142"/>
      <c r="I10" s="142"/>
      <c r="J10" s="142"/>
      <c r="K10" s="142"/>
      <c r="L10" s="142"/>
      <c r="M10" s="142"/>
      <c r="N10" s="142"/>
      <c r="O10" s="142"/>
      <c r="P10" s="142"/>
      <c r="Q10" s="91"/>
      <c r="R10" s="27" t="s">
        <v>328</v>
      </c>
    </row>
    <row r="11" spans="1:18" s="89" customFormat="1" ht="11.25" customHeight="1">
      <c r="A11" s="235" t="s">
        <v>268</v>
      </c>
      <c r="B11" s="236"/>
      <c r="C11" s="236"/>
      <c r="D11" s="143" t="s">
        <v>269</v>
      </c>
      <c r="E11" s="143"/>
      <c r="F11" s="143"/>
      <c r="G11" s="143"/>
      <c r="H11" s="143"/>
      <c r="I11" s="143"/>
      <c r="J11" s="143"/>
      <c r="K11" s="143"/>
      <c r="L11" s="143"/>
      <c r="M11" s="143"/>
      <c r="N11" s="143"/>
      <c r="O11" s="143"/>
      <c r="P11" s="143"/>
      <c r="Q11" s="104"/>
      <c r="R11" s="92" t="s">
        <v>293</v>
      </c>
    </row>
    <row r="12" spans="1:18" ht="18.75" customHeight="1">
      <c r="A12" s="139">
        <v>20220</v>
      </c>
      <c r="B12" s="140"/>
      <c r="C12" s="140"/>
      <c r="D12" s="140"/>
      <c r="E12" s="105"/>
      <c r="F12" s="82"/>
      <c r="G12" s="141">
        <f ca="1">IF(DATEDIF(A12,NOW(),"y")&gt;120,"",DATEDIF(A12,NOW(),"y"))</f>
        <v>68</v>
      </c>
      <c r="H12" s="141"/>
      <c r="I12" s="141"/>
      <c r="J12" s="141"/>
      <c r="K12" s="82"/>
      <c r="L12" s="82"/>
      <c r="M12" s="149" t="s">
        <v>329</v>
      </c>
      <c r="N12" s="149"/>
      <c r="O12" s="149"/>
      <c r="P12" s="149"/>
      <c r="Q12" s="149"/>
      <c r="R12" s="150"/>
    </row>
    <row r="13" spans="1:18" ht="12" customHeight="1">
      <c r="A13" s="244" t="s">
        <v>270</v>
      </c>
      <c r="B13" s="245"/>
      <c r="C13" s="245"/>
      <c r="D13" s="245"/>
      <c r="E13" s="104"/>
      <c r="F13" s="106"/>
      <c r="G13" s="246" t="s">
        <v>271</v>
      </c>
      <c r="H13" s="246"/>
      <c r="I13" s="246"/>
      <c r="J13" s="246"/>
      <c r="K13" s="104"/>
      <c r="L13" s="106"/>
      <c r="M13" s="245" t="s">
        <v>7</v>
      </c>
      <c r="N13" s="245"/>
      <c r="O13" s="245"/>
      <c r="P13" s="245"/>
      <c r="Q13" s="245"/>
      <c r="R13" s="247"/>
    </row>
    <row r="14" spans="1:18" ht="18" customHeight="1">
      <c r="A14" s="155" t="s">
        <v>8</v>
      </c>
      <c r="B14" s="156"/>
      <c r="C14" s="156"/>
      <c r="D14" s="156"/>
      <c r="E14" s="149" t="str">
        <f>+D7</f>
        <v>SOUTH VILLAZAR, SIPOCOT, CAM. SUR</v>
      </c>
      <c r="F14" s="149"/>
      <c r="G14" s="149"/>
      <c r="H14" s="149"/>
      <c r="I14" s="149"/>
      <c r="J14" s="149"/>
      <c r="K14" s="149"/>
      <c r="L14" s="149"/>
      <c r="M14" s="149"/>
      <c r="N14" s="149"/>
      <c r="O14" s="149"/>
      <c r="P14" s="149"/>
      <c r="Q14" s="149"/>
      <c r="R14" s="150"/>
    </row>
    <row r="15" spans="1:18" s="90" customFormat="1" ht="9.75" customHeight="1">
      <c r="A15" s="157" t="s">
        <v>272</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SOUTH VILLAZAR, SIPOCOT, CAM. SUR</v>
      </c>
      <c r="F16" s="153"/>
      <c r="G16" s="153"/>
      <c r="H16" s="153"/>
      <c r="I16" s="153"/>
      <c r="J16" s="153"/>
      <c r="K16" s="153"/>
      <c r="L16" s="153"/>
      <c r="M16" s="153"/>
      <c r="N16" s="153"/>
      <c r="O16" s="153"/>
      <c r="P16" s="153"/>
      <c r="Q16" s="153"/>
      <c r="R16" s="154"/>
    </row>
    <row r="17" spans="1:18" s="90" customFormat="1" ht="13.5" customHeight="1">
      <c r="A17" s="157" t="s">
        <v>273</v>
      </c>
      <c r="B17" s="158"/>
      <c r="C17" s="158"/>
      <c r="D17" s="158"/>
      <c r="E17" s="151" t="s">
        <v>9</v>
      </c>
      <c r="F17" s="151"/>
      <c r="G17" s="151"/>
      <c r="H17" s="151"/>
      <c r="I17" s="151"/>
      <c r="J17" s="151"/>
      <c r="K17" s="151"/>
      <c r="L17" s="151"/>
      <c r="M17" s="151"/>
      <c r="N17" s="151"/>
      <c r="O17" s="151"/>
      <c r="P17" s="151"/>
      <c r="Q17" s="151"/>
      <c r="R17" s="152"/>
    </row>
    <row r="18" spans="1:18">
      <c r="A18" s="144" t="s">
        <v>11</v>
      </c>
      <c r="B18" s="145"/>
      <c r="C18" s="145"/>
      <c r="D18" s="82"/>
      <c r="E18" s="82" t="s">
        <v>157</v>
      </c>
      <c r="F18" s="82"/>
      <c r="G18" s="82" t="s">
        <v>158</v>
      </c>
      <c r="H18" s="82"/>
      <c r="I18" s="82"/>
      <c r="J18" s="243" t="s">
        <v>274</v>
      </c>
      <c r="K18" s="243"/>
      <c r="L18" s="82"/>
      <c r="M18" s="82"/>
      <c r="N18" s="82"/>
      <c r="O18" s="82"/>
      <c r="P18" s="82" t="s">
        <v>159</v>
      </c>
      <c r="Q18" s="146"/>
      <c r="R18" s="242"/>
    </row>
    <row r="19" spans="1:18" ht="13.5" customHeight="1">
      <c r="A19" s="144" t="s">
        <v>275</v>
      </c>
      <c r="B19" s="145"/>
      <c r="C19" s="145"/>
      <c r="D19" s="146" t="s">
        <v>309</v>
      </c>
      <c r="E19" s="146"/>
      <c r="F19" s="146"/>
      <c r="G19" s="146"/>
      <c r="H19" s="82"/>
      <c r="I19" s="82"/>
      <c r="J19" s="82"/>
      <c r="K19" s="243" t="s">
        <v>276</v>
      </c>
      <c r="L19" s="243"/>
      <c r="M19" s="243"/>
      <c r="N19" s="147" t="s">
        <v>304</v>
      </c>
      <c r="O19" s="147"/>
      <c r="P19" s="147"/>
      <c r="Q19" s="147"/>
      <c r="R19" s="148"/>
    </row>
    <row r="20" spans="1:18" ht="1" customHeight="1">
      <c r="A20" s="93"/>
      <c r="B20" s="82"/>
      <c r="C20" s="82"/>
      <c r="D20" s="107"/>
      <c r="E20" s="107"/>
      <c r="F20" s="107" t="b">
        <v>0</v>
      </c>
      <c r="G20" s="107"/>
      <c r="H20" s="82"/>
      <c r="I20" s="82"/>
      <c r="J20" s="82"/>
      <c r="K20" s="82"/>
      <c r="L20" s="82"/>
      <c r="M20" s="108"/>
      <c r="N20" s="108"/>
      <c r="O20" s="108"/>
      <c r="P20" s="107"/>
      <c r="Q20" s="107"/>
      <c r="R20" s="94"/>
    </row>
    <row r="21" spans="1:18" ht="14.15" customHeight="1">
      <c r="A21" s="155" t="s">
        <v>280</v>
      </c>
      <c r="B21" s="156"/>
      <c r="C21" s="156"/>
      <c r="D21" s="156"/>
      <c r="E21" s="156"/>
      <c r="F21" s="243"/>
      <c r="G21" s="138" t="s">
        <v>152</v>
      </c>
      <c r="H21" s="138"/>
      <c r="I21" s="82"/>
      <c r="J21" s="138" t="s">
        <v>277</v>
      </c>
      <c r="K21" s="138"/>
      <c r="L21" s="181" t="s">
        <v>278</v>
      </c>
      <c r="M21" s="181"/>
      <c r="N21" s="109"/>
      <c r="O21" s="164"/>
      <c r="P21" s="138" t="s">
        <v>279</v>
      </c>
      <c r="Q21" s="164"/>
      <c r="R21" s="165" t="s">
        <v>153</v>
      </c>
    </row>
    <row r="22" spans="1:18" ht="10.5" customHeight="1">
      <c r="A22" s="235" t="s">
        <v>281</v>
      </c>
      <c r="B22" s="143"/>
      <c r="C22" s="143"/>
      <c r="D22" s="143"/>
      <c r="E22" s="143"/>
      <c r="F22" s="243"/>
      <c r="G22" s="138"/>
      <c r="H22" s="138"/>
      <c r="I22" s="82"/>
      <c r="J22" s="138"/>
      <c r="K22" s="138"/>
      <c r="L22" s="181"/>
      <c r="M22" s="181"/>
      <c r="N22" s="110"/>
      <c r="O22" s="164"/>
      <c r="P22" s="138"/>
      <c r="Q22" s="164"/>
      <c r="R22" s="165"/>
    </row>
    <row r="23" spans="1:18" ht="1.5" customHeight="1">
      <c r="A23" s="95"/>
      <c r="B23" s="111"/>
      <c r="C23" s="111"/>
      <c r="D23" s="111"/>
      <c r="E23" s="111"/>
      <c r="F23" s="82"/>
      <c r="G23" s="138"/>
      <c r="H23" s="138"/>
      <c r="I23" s="82"/>
      <c r="J23" s="109"/>
      <c r="K23" s="109"/>
      <c r="L23" s="109"/>
      <c r="M23" s="112"/>
      <c r="N23" s="113"/>
      <c r="O23" s="112"/>
      <c r="P23" s="112"/>
      <c r="Q23" s="112"/>
      <c r="R23" s="96"/>
    </row>
    <row r="24" spans="1:18">
      <c r="A24" s="155" t="s">
        <v>282</v>
      </c>
      <c r="B24" s="243"/>
      <c r="C24" s="243"/>
      <c r="D24" s="182" t="s">
        <v>311</v>
      </c>
      <c r="E24" s="182"/>
      <c r="F24" s="182"/>
      <c r="G24" s="182"/>
      <c r="H24" s="182"/>
      <c r="I24" s="182"/>
      <c r="J24" s="182"/>
      <c r="K24" s="166" t="s">
        <v>283</v>
      </c>
      <c r="L24" s="166"/>
      <c r="M24" s="166"/>
      <c r="N24" s="166"/>
      <c r="O24" s="166"/>
      <c r="P24" s="167"/>
      <c r="Q24" s="167"/>
      <c r="R24" s="168"/>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169" t="s">
        <v>257</v>
      </c>
      <c r="Q26" s="169"/>
      <c r="R26" s="78" t="s">
        <v>252</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0" t="s">
        <v>233</v>
      </c>
      <c r="B28" s="171"/>
      <c r="C28" s="171"/>
      <c r="D28" s="171"/>
      <c r="E28" s="171"/>
      <c r="F28" s="171"/>
      <c r="G28" s="171"/>
      <c r="H28" s="171"/>
      <c r="I28" s="171"/>
      <c r="J28" s="171"/>
      <c r="K28" s="171"/>
      <c r="L28" s="171"/>
      <c r="M28" s="171"/>
      <c r="N28" s="171"/>
      <c r="O28" s="171"/>
      <c r="P28" s="171"/>
      <c r="Q28" s="171"/>
      <c r="R28" s="172"/>
    </row>
    <row r="29" spans="1:18" ht="10.5" customHeight="1">
      <c r="A29" s="237" t="s">
        <v>18</v>
      </c>
      <c r="B29" s="238"/>
      <c r="C29" s="238"/>
      <c r="D29" s="238"/>
      <c r="E29" s="238"/>
      <c r="F29" s="238"/>
      <c r="G29" s="238"/>
      <c r="H29" s="239"/>
      <c r="I29" s="173" t="s">
        <v>15</v>
      </c>
      <c r="J29" s="174"/>
      <c r="K29" s="177" t="s">
        <v>11</v>
      </c>
      <c r="L29" s="177" t="s">
        <v>16</v>
      </c>
      <c r="M29" s="173" t="s">
        <v>17</v>
      </c>
      <c r="N29" s="179"/>
      <c r="O29" s="174"/>
      <c r="P29" s="173" t="s">
        <v>13</v>
      </c>
      <c r="Q29" s="174"/>
      <c r="R29" s="254" t="s">
        <v>14</v>
      </c>
    </row>
    <row r="30" spans="1:18" ht="10.5" customHeight="1">
      <c r="A30" s="240" t="s">
        <v>297</v>
      </c>
      <c r="B30" s="180"/>
      <c r="C30" s="180"/>
      <c r="D30" s="180"/>
      <c r="E30" s="180"/>
      <c r="F30" s="180"/>
      <c r="G30" s="180"/>
      <c r="H30" s="176"/>
      <c r="I30" s="175"/>
      <c r="J30" s="176"/>
      <c r="K30" s="178"/>
      <c r="L30" s="178"/>
      <c r="M30" s="175"/>
      <c r="N30" s="180"/>
      <c r="O30" s="176"/>
      <c r="P30" s="175"/>
      <c r="Q30" s="176"/>
      <c r="R30" s="255"/>
    </row>
    <row r="31" spans="1:18" ht="18" customHeight="1">
      <c r="A31" s="256" t="s">
        <v>324</v>
      </c>
      <c r="B31" s="257"/>
      <c r="C31" s="257"/>
      <c r="D31" s="257"/>
      <c r="E31" s="257"/>
      <c r="F31" s="257"/>
      <c r="G31" s="257"/>
      <c r="H31" s="258"/>
      <c r="I31" s="159" t="s">
        <v>172</v>
      </c>
      <c r="J31" s="160"/>
      <c r="K31" s="98" t="s">
        <v>333</v>
      </c>
      <c r="L31" s="98" t="s">
        <v>325</v>
      </c>
      <c r="M31" s="159" t="s">
        <v>316</v>
      </c>
      <c r="N31" s="161"/>
      <c r="O31" s="160"/>
      <c r="P31" s="162" t="s">
        <v>336</v>
      </c>
      <c r="Q31" s="163"/>
      <c r="R31" s="99"/>
    </row>
    <row r="32" spans="1:18" ht="15.75" customHeight="1">
      <c r="A32" s="256" t="s">
        <v>330</v>
      </c>
      <c r="B32" s="257"/>
      <c r="C32" s="257"/>
      <c r="D32" s="257"/>
      <c r="E32" s="257"/>
      <c r="F32" s="257"/>
      <c r="G32" s="257"/>
      <c r="H32" s="258"/>
      <c r="I32" s="159" t="s">
        <v>172</v>
      </c>
      <c r="J32" s="160"/>
      <c r="K32" s="98" t="s">
        <v>333</v>
      </c>
      <c r="L32" s="98" t="s">
        <v>331</v>
      </c>
      <c r="M32" s="159" t="s">
        <v>334</v>
      </c>
      <c r="N32" s="161"/>
      <c r="O32" s="160"/>
      <c r="P32" s="162" t="s">
        <v>335</v>
      </c>
      <c r="Q32" s="163"/>
      <c r="R32" s="99">
        <v>3000</v>
      </c>
    </row>
    <row r="33" spans="1:20" ht="15.75" customHeight="1">
      <c r="A33" s="256"/>
      <c r="B33" s="257"/>
      <c r="C33" s="257"/>
      <c r="D33" s="257"/>
      <c r="E33" s="257"/>
      <c r="F33" s="257"/>
      <c r="G33" s="257"/>
      <c r="H33" s="258"/>
      <c r="I33" s="159"/>
      <c r="J33" s="160"/>
      <c r="K33" s="98"/>
      <c r="L33" s="98"/>
      <c r="M33" s="159"/>
      <c r="N33" s="161"/>
      <c r="O33" s="160"/>
      <c r="P33" s="162"/>
      <c r="Q33" s="163"/>
      <c r="R33" s="99"/>
    </row>
    <row r="34" spans="1:20" ht="15.75" customHeight="1">
      <c r="A34" s="256"/>
      <c r="B34" s="257"/>
      <c r="C34" s="257"/>
      <c r="D34" s="257"/>
      <c r="E34" s="257"/>
      <c r="F34" s="257"/>
      <c r="G34" s="257"/>
      <c r="H34" s="258"/>
      <c r="I34" s="159"/>
      <c r="J34" s="160"/>
      <c r="K34" s="98"/>
      <c r="L34" s="98"/>
      <c r="M34" s="159"/>
      <c r="N34" s="161"/>
      <c r="O34" s="160"/>
      <c r="P34" s="162"/>
      <c r="Q34" s="163"/>
      <c r="R34" s="99"/>
    </row>
    <row r="35" spans="1:20" ht="15.75" customHeight="1">
      <c r="A35" s="256"/>
      <c r="B35" s="257"/>
      <c r="C35" s="257"/>
      <c r="D35" s="257"/>
      <c r="E35" s="257"/>
      <c r="F35" s="257"/>
      <c r="G35" s="257"/>
      <c r="H35" s="258"/>
      <c r="I35" s="159"/>
      <c r="J35" s="160"/>
      <c r="K35" s="98"/>
      <c r="L35" s="98"/>
      <c r="M35" s="159"/>
      <c r="N35" s="161"/>
      <c r="O35" s="160"/>
      <c r="P35" s="162"/>
      <c r="Q35" s="163"/>
      <c r="R35" s="99"/>
    </row>
    <row r="36" spans="1:20" ht="15.75" customHeight="1">
      <c r="A36" s="256"/>
      <c r="B36" s="257"/>
      <c r="C36" s="257"/>
      <c r="D36" s="257"/>
      <c r="E36" s="257"/>
      <c r="F36" s="257"/>
      <c r="G36" s="257"/>
      <c r="H36" s="258"/>
      <c r="I36" s="159"/>
      <c r="J36" s="160"/>
      <c r="K36" s="98"/>
      <c r="L36" s="98"/>
      <c r="M36" s="159"/>
      <c r="N36" s="161"/>
      <c r="O36" s="160"/>
      <c r="P36" s="162"/>
      <c r="Q36" s="163"/>
      <c r="R36" s="99"/>
    </row>
    <row r="37" spans="1:20" ht="15.75" customHeight="1">
      <c r="A37" s="256"/>
      <c r="B37" s="257"/>
      <c r="C37" s="257"/>
      <c r="D37" s="257"/>
      <c r="E37" s="257"/>
      <c r="F37" s="257"/>
      <c r="G37" s="257"/>
      <c r="H37" s="258"/>
      <c r="I37" s="183"/>
      <c r="J37" s="184"/>
      <c r="K37" s="100"/>
      <c r="L37" s="98"/>
      <c r="M37" s="185"/>
      <c r="N37" s="186"/>
      <c r="O37" s="187"/>
      <c r="P37" s="185"/>
      <c r="Q37" s="187"/>
      <c r="R37" s="102"/>
    </row>
    <row r="38" spans="1:20" ht="15.75" customHeight="1">
      <c r="A38" s="256"/>
      <c r="B38" s="257"/>
      <c r="C38" s="257"/>
      <c r="D38" s="257"/>
      <c r="E38" s="257"/>
      <c r="F38" s="257"/>
      <c r="G38" s="257"/>
      <c r="H38" s="258"/>
      <c r="I38" s="183"/>
      <c r="J38" s="184"/>
      <c r="K38" s="100"/>
      <c r="L38" s="101"/>
      <c r="M38" s="185"/>
      <c r="N38" s="186"/>
      <c r="O38" s="187"/>
      <c r="P38" s="185"/>
      <c r="Q38" s="187"/>
      <c r="R38" s="102"/>
    </row>
    <row r="39" spans="1:20" ht="15.75" customHeight="1">
      <c r="A39" s="256"/>
      <c r="B39" s="257"/>
      <c r="C39" s="257"/>
      <c r="D39" s="257"/>
      <c r="E39" s="257"/>
      <c r="F39" s="257"/>
      <c r="G39" s="257"/>
      <c r="H39" s="258"/>
      <c r="I39" s="183"/>
      <c r="J39" s="184"/>
      <c r="K39" s="100"/>
      <c r="L39" s="101"/>
      <c r="M39" s="185"/>
      <c r="N39" s="186"/>
      <c r="O39" s="187"/>
      <c r="P39" s="185"/>
      <c r="Q39" s="187"/>
      <c r="R39" s="102"/>
    </row>
    <row r="40" spans="1:20" ht="15.75" customHeight="1">
      <c r="A40" s="256"/>
      <c r="B40" s="257"/>
      <c r="C40" s="257"/>
      <c r="D40" s="257"/>
      <c r="E40" s="257"/>
      <c r="F40" s="257"/>
      <c r="G40" s="257"/>
      <c r="H40" s="258"/>
      <c r="I40" s="183"/>
      <c r="J40" s="184"/>
      <c r="K40" s="100"/>
      <c r="L40" s="101"/>
      <c r="M40" s="185"/>
      <c r="N40" s="186"/>
      <c r="O40" s="187"/>
      <c r="P40" s="185"/>
      <c r="Q40" s="187"/>
      <c r="R40" s="102"/>
    </row>
    <row r="41" spans="1:20" ht="15.75" customHeight="1">
      <c r="A41" s="256"/>
      <c r="B41" s="257"/>
      <c r="C41" s="257"/>
      <c r="D41" s="257"/>
      <c r="E41" s="257"/>
      <c r="F41" s="257"/>
      <c r="G41" s="257"/>
      <c r="H41" s="258"/>
      <c r="I41" s="183"/>
      <c r="J41" s="184"/>
      <c r="K41" s="100"/>
      <c r="L41" s="101"/>
      <c r="M41" s="185"/>
      <c r="N41" s="186"/>
      <c r="O41" s="187"/>
      <c r="P41" s="185"/>
      <c r="Q41" s="187"/>
      <c r="R41" s="102"/>
    </row>
    <row r="42" spans="1:20" ht="15.75" customHeight="1">
      <c r="A42" s="256"/>
      <c r="B42" s="257"/>
      <c r="C42" s="257"/>
      <c r="D42" s="257"/>
      <c r="E42" s="257"/>
      <c r="F42" s="257"/>
      <c r="G42" s="257"/>
      <c r="H42" s="258"/>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4"/>
      <c r="B44" s="275"/>
      <c r="C44" s="275"/>
      <c r="D44" s="275"/>
      <c r="E44" s="275"/>
      <c r="F44" s="275"/>
      <c r="G44" s="275"/>
      <c r="H44" s="88"/>
      <c r="I44" s="188"/>
      <c r="J44" s="188"/>
      <c r="K44" s="188"/>
      <c r="L44" s="188"/>
      <c r="M44" s="86"/>
      <c r="N44" s="86"/>
      <c r="O44" s="86"/>
      <c r="P44" s="116" t="s">
        <v>20</v>
      </c>
      <c r="Q44" s="116"/>
      <c r="R44" s="14"/>
    </row>
    <row r="45" spans="1:20" ht="14.25" customHeight="1">
      <c r="A45" s="274" t="s">
        <v>332</v>
      </c>
      <c r="B45" s="275"/>
      <c r="C45" s="275"/>
      <c r="D45" s="275"/>
      <c r="E45" s="275"/>
      <c r="F45" s="275"/>
      <c r="G45" s="275"/>
      <c r="H45" s="88"/>
      <c r="I45" s="188">
        <v>2000</v>
      </c>
      <c r="J45" s="188"/>
      <c r="K45" s="188"/>
      <c r="L45" s="188"/>
      <c r="M45" s="86"/>
      <c r="N45" s="86"/>
      <c r="O45" s="86"/>
      <c r="P45" s="279">
        <f>(I44/2)+SUM(I45:L46)+SUM(R31:R42)+P24</f>
        <v>7000</v>
      </c>
      <c r="Q45" s="279"/>
      <c r="R45" s="280"/>
    </row>
    <row r="46" spans="1:20">
      <c r="A46" s="274" t="s">
        <v>338</v>
      </c>
      <c r="B46" s="275"/>
      <c r="C46" s="275"/>
      <c r="D46" s="275"/>
      <c r="E46" s="275"/>
      <c r="F46" s="275"/>
      <c r="G46" s="275"/>
      <c r="H46" s="88"/>
      <c r="I46" s="188">
        <v>2000</v>
      </c>
      <c r="J46" s="188"/>
      <c r="K46" s="188"/>
      <c r="L46" s="188"/>
      <c r="M46" s="86"/>
      <c r="N46" s="86"/>
      <c r="O46" s="86"/>
      <c r="P46" s="86"/>
      <c r="Q46" s="86"/>
      <c r="R46" s="14"/>
    </row>
    <row r="47" spans="1:20" ht="3.65"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0" t="s">
        <v>295</v>
      </c>
      <c r="B48" s="171"/>
      <c r="C48" s="171"/>
      <c r="D48" s="171"/>
      <c r="E48" s="171"/>
      <c r="F48" s="171"/>
      <c r="G48" s="171"/>
      <c r="H48" s="171"/>
      <c r="I48" s="171"/>
      <c r="J48" s="171"/>
      <c r="K48" s="171"/>
      <c r="L48" s="171"/>
      <c r="M48" s="171"/>
      <c r="N48" s="171"/>
      <c r="O48" s="171"/>
      <c r="P48" s="171"/>
      <c r="Q48" s="171"/>
      <c r="R48" s="172"/>
      <c r="S48" s="43">
        <f>SUM(Q50:R59)+SUM(K50:K53)+SUM(I56:L59)+SUM(D50:E54)+SUM(D56:E59)</f>
        <v>13950</v>
      </c>
      <c r="T48" t="s">
        <v>211</v>
      </c>
    </row>
    <row r="49" spans="1:20" s="23" customFormat="1">
      <c r="A49" s="276" t="s">
        <v>21</v>
      </c>
      <c r="B49" s="277"/>
      <c r="C49" s="277"/>
      <c r="D49" s="277" t="s">
        <v>22</v>
      </c>
      <c r="E49" s="277"/>
      <c r="F49" s="84"/>
      <c r="G49" s="222" t="s">
        <v>284</v>
      </c>
      <c r="H49" s="222"/>
      <c r="I49" s="222"/>
      <c r="J49" s="222"/>
      <c r="K49" s="118" t="s">
        <v>22</v>
      </c>
      <c r="M49" s="277" t="s">
        <v>24</v>
      </c>
      <c r="N49" s="277"/>
      <c r="O49" s="277"/>
      <c r="P49" s="277"/>
      <c r="Q49" s="277"/>
      <c r="R49" s="26" t="s">
        <v>22</v>
      </c>
      <c r="S49" s="44">
        <f>P45/3</f>
        <v>2333.33</v>
      </c>
      <c r="T49" s="23" t="s">
        <v>212</v>
      </c>
    </row>
    <row r="50" spans="1:20" s="23" customFormat="1" ht="14.15" customHeight="1">
      <c r="A50" s="24"/>
      <c r="B50" s="126" t="s">
        <v>129</v>
      </c>
      <c r="C50" s="126"/>
      <c r="D50" s="135"/>
      <c r="E50" s="135"/>
      <c r="F50" s="25"/>
      <c r="G50" s="82"/>
      <c r="H50" s="126" t="s">
        <v>149</v>
      </c>
      <c r="I50" s="126"/>
      <c r="J50" s="126"/>
      <c r="K50" s="29">
        <v>500</v>
      </c>
      <c r="M50" s="25"/>
      <c r="N50" s="278" t="s">
        <v>132</v>
      </c>
      <c r="O50" s="278"/>
      <c r="P50" s="278"/>
      <c r="Q50" s="191"/>
      <c r="R50" s="192"/>
    </row>
    <row r="51" spans="1:20" s="23" customFormat="1" ht="14.15" customHeight="1">
      <c r="A51" s="24"/>
      <c r="B51" s="126" t="s">
        <v>133</v>
      </c>
      <c r="C51" s="126"/>
      <c r="D51" s="135"/>
      <c r="E51" s="135"/>
      <c r="F51" s="25"/>
      <c r="G51" s="82"/>
      <c r="H51" s="8" t="s">
        <v>150</v>
      </c>
      <c r="I51" s="8"/>
      <c r="K51" s="29"/>
      <c r="M51" s="25"/>
      <c r="N51" s="278" t="s">
        <v>136</v>
      </c>
      <c r="O51" s="278"/>
      <c r="P51" s="278"/>
      <c r="Q51" s="191">
        <f>100*22</f>
        <v>2200</v>
      </c>
      <c r="R51" s="192"/>
    </row>
    <row r="52" spans="1:20" s="23" customFormat="1" ht="14.15" customHeight="1">
      <c r="A52" s="24"/>
      <c r="B52" s="126" t="s">
        <v>137</v>
      </c>
      <c r="C52" s="126"/>
      <c r="D52" s="135"/>
      <c r="E52" s="135"/>
      <c r="F52" s="25"/>
      <c r="G52" s="82"/>
      <c r="H52" s="8" t="s">
        <v>168</v>
      </c>
      <c r="I52" s="8"/>
      <c r="K52" s="29"/>
      <c r="M52" s="25"/>
      <c r="N52" s="278" t="s">
        <v>140</v>
      </c>
      <c r="O52" s="278"/>
      <c r="P52" s="278"/>
      <c r="Q52" s="191">
        <v>9000</v>
      </c>
      <c r="R52" s="192"/>
    </row>
    <row r="53" spans="1:20" s="23" customFormat="1" ht="14.15" customHeight="1">
      <c r="A53" s="24"/>
      <c r="B53" s="126" t="s">
        <v>160</v>
      </c>
      <c r="C53" s="126"/>
      <c r="D53" s="135"/>
      <c r="E53" s="135"/>
      <c r="F53" s="8"/>
      <c r="G53" s="8"/>
      <c r="H53" s="8" t="s">
        <v>160</v>
      </c>
      <c r="I53" s="8"/>
      <c r="K53" s="42"/>
      <c r="M53" s="25"/>
      <c r="N53" s="278" t="s">
        <v>161</v>
      </c>
      <c r="O53" s="278"/>
      <c r="P53" s="278"/>
      <c r="Q53" s="191">
        <v>2000</v>
      </c>
      <c r="R53" s="192"/>
      <c r="S53" s="23" t="s">
        <v>337</v>
      </c>
    </row>
    <row r="54" spans="1:20" s="23" customFormat="1" ht="14.15" customHeight="1">
      <c r="A54" s="12"/>
      <c r="B54" s="8"/>
      <c r="C54" s="8"/>
      <c r="D54" s="8"/>
      <c r="E54" s="8"/>
      <c r="F54" s="8"/>
      <c r="G54" s="8"/>
      <c r="H54" s="8"/>
      <c r="I54" s="25"/>
      <c r="J54" s="136"/>
      <c r="K54" s="136"/>
      <c r="L54" s="25"/>
      <c r="M54" s="25"/>
      <c r="N54" s="278" t="s">
        <v>305</v>
      </c>
      <c r="O54" s="278"/>
      <c r="P54" s="278"/>
      <c r="Q54" s="191"/>
      <c r="R54" s="192"/>
      <c r="S54" s="23" t="s">
        <v>151</v>
      </c>
    </row>
    <row r="55" spans="1:20" s="23" customFormat="1" ht="14.15" customHeight="1">
      <c r="A55" s="137" t="s">
        <v>25</v>
      </c>
      <c r="B55" s="134"/>
      <c r="C55" s="118"/>
      <c r="D55" s="134" t="s">
        <v>22</v>
      </c>
      <c r="E55" s="134"/>
      <c r="F55" s="119" t="s">
        <v>26</v>
      </c>
      <c r="G55" s="119"/>
      <c r="I55" s="134" t="s">
        <v>22</v>
      </c>
      <c r="J55" s="134"/>
      <c r="K55" s="134"/>
      <c r="L55" s="134"/>
      <c r="M55" s="25"/>
      <c r="N55" s="126" t="s">
        <v>306</v>
      </c>
      <c r="O55" s="126"/>
      <c r="P55" s="126"/>
      <c r="Q55" s="191"/>
      <c r="R55" s="192"/>
    </row>
    <row r="56" spans="1:20" s="23" customFormat="1" ht="14.15" customHeight="1">
      <c r="A56" s="24"/>
      <c r="B56" s="126" t="s">
        <v>129</v>
      </c>
      <c r="C56" s="126"/>
      <c r="D56" s="135"/>
      <c r="E56" s="135"/>
      <c r="F56" s="25"/>
      <c r="G56" s="126" t="s">
        <v>144</v>
      </c>
      <c r="H56" s="126"/>
      <c r="I56" s="215"/>
      <c r="J56" s="215"/>
      <c r="K56" s="215"/>
      <c r="L56" s="215"/>
      <c r="M56" s="25"/>
      <c r="N56" s="126" t="s">
        <v>310</v>
      </c>
      <c r="O56" s="126"/>
      <c r="P56" s="126"/>
      <c r="Q56" s="191"/>
      <c r="R56" s="192"/>
    </row>
    <row r="57" spans="1:20" s="23" customFormat="1" ht="14.15" customHeight="1">
      <c r="A57" s="24"/>
      <c r="B57" s="126" t="s">
        <v>137</v>
      </c>
      <c r="C57" s="126"/>
      <c r="D57" s="135"/>
      <c r="E57" s="135"/>
      <c r="F57" s="25"/>
      <c r="G57" s="126" t="s">
        <v>145</v>
      </c>
      <c r="H57" s="126"/>
      <c r="I57" s="215" t="s">
        <v>323</v>
      </c>
      <c r="J57" s="215"/>
      <c r="K57" s="215"/>
      <c r="L57" s="215"/>
      <c r="M57" s="25"/>
      <c r="N57" s="126" t="s">
        <v>285</v>
      </c>
      <c r="O57" s="126"/>
      <c r="P57" s="126"/>
      <c r="Q57" s="191"/>
      <c r="R57" s="192"/>
    </row>
    <row r="58" spans="1:20" s="23" customFormat="1" ht="14.15" customHeight="1">
      <c r="A58" s="24"/>
      <c r="B58" s="126" t="s">
        <v>147</v>
      </c>
      <c r="C58" s="126"/>
      <c r="D58" s="135"/>
      <c r="E58" s="135"/>
      <c r="F58" s="25"/>
      <c r="G58" s="126" t="s">
        <v>146</v>
      </c>
      <c r="H58" s="126"/>
      <c r="I58" s="215"/>
      <c r="J58" s="215"/>
      <c r="K58" s="215"/>
      <c r="L58" s="215"/>
      <c r="M58" s="25"/>
      <c r="N58" s="126" t="s">
        <v>160</v>
      </c>
      <c r="O58" s="126"/>
      <c r="P58" s="126"/>
      <c r="Q58" s="191"/>
      <c r="R58" s="192"/>
    </row>
    <row r="59" spans="1:20" s="23" customFormat="1" ht="14.15" customHeight="1">
      <c r="A59" s="24"/>
      <c r="B59" s="133" t="s">
        <v>148</v>
      </c>
      <c r="C59" s="133"/>
      <c r="D59" s="135"/>
      <c r="E59" s="135"/>
      <c r="F59" s="25"/>
      <c r="G59" s="126" t="s">
        <v>162</v>
      </c>
      <c r="H59" s="126"/>
      <c r="I59" s="215">
        <f>25*10</f>
        <v>250</v>
      </c>
      <c r="J59" s="215"/>
      <c r="K59" s="215"/>
      <c r="L59" s="215"/>
      <c r="M59" s="8"/>
      <c r="N59" s="8"/>
      <c r="O59" s="8"/>
      <c r="P59" s="8"/>
      <c r="Q59" s="191"/>
      <c r="R59" s="192"/>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51" t="s">
        <v>286</v>
      </c>
      <c r="B61" s="252"/>
      <c r="C61" s="252"/>
      <c r="D61" s="252"/>
      <c r="E61" s="252"/>
      <c r="F61" s="252"/>
      <c r="G61" s="252"/>
      <c r="H61" s="252"/>
      <c r="I61" s="252"/>
      <c r="J61" s="252"/>
      <c r="K61" s="252"/>
      <c r="L61" s="252"/>
      <c r="M61" s="252"/>
      <c r="N61" s="252"/>
      <c r="O61" s="252"/>
      <c r="P61" s="252"/>
      <c r="Q61" s="252"/>
      <c r="R61" s="253"/>
    </row>
    <row r="62" spans="1:20">
      <c r="A62" s="16" t="s">
        <v>27</v>
      </c>
      <c r="B62" s="121"/>
      <c r="C62" s="121"/>
      <c r="D62" s="122"/>
      <c r="E62" s="122"/>
      <c r="F62" s="189"/>
      <c r="G62" s="189"/>
      <c r="H62" s="189"/>
      <c r="I62" s="189"/>
      <c r="J62" s="122"/>
      <c r="K62" s="122"/>
      <c r="L62" s="122"/>
      <c r="M62" s="122"/>
      <c r="N62" s="122"/>
      <c r="O62" s="122"/>
      <c r="P62" s="122"/>
      <c r="Q62" s="122"/>
      <c r="R62" s="17"/>
    </row>
    <row r="63" spans="1:20" s="23" customFormat="1" ht="12.75" customHeight="1">
      <c r="A63" s="24"/>
      <c r="B63" s="227" t="s">
        <v>163</v>
      </c>
      <c r="C63" s="227"/>
      <c r="D63" s="227"/>
      <c r="E63" s="227"/>
      <c r="F63" s="190"/>
      <c r="G63" s="190"/>
      <c r="H63" s="190"/>
      <c r="I63" s="190"/>
      <c r="J63" s="25"/>
      <c r="K63" s="228" t="s">
        <v>164</v>
      </c>
      <c r="L63" s="228"/>
      <c r="M63" s="228"/>
      <c r="N63" s="259"/>
      <c r="O63" s="259"/>
      <c r="P63" s="259"/>
      <c r="Q63" s="103"/>
      <c r="R63" s="123"/>
    </row>
    <row r="64" spans="1:20" s="23" customFormat="1" ht="12.75" customHeight="1">
      <c r="A64" s="24"/>
      <c r="B64" s="133" t="s">
        <v>165</v>
      </c>
      <c r="C64" s="133"/>
      <c r="D64" s="133"/>
      <c r="E64" s="133"/>
      <c r="F64" s="259"/>
      <c r="G64" s="259"/>
      <c r="H64" s="259"/>
      <c r="I64" s="259"/>
      <c r="J64" s="25"/>
      <c r="K64" s="133" t="s">
        <v>166</v>
      </c>
      <c r="L64" s="133"/>
      <c r="M64" s="133"/>
      <c r="N64" s="209"/>
      <c r="O64" s="209"/>
      <c r="P64" s="209"/>
      <c r="Q64" s="103"/>
      <c r="R64" s="123"/>
    </row>
    <row r="65" spans="1:18" s="23" customFormat="1" ht="12.75" customHeight="1">
      <c r="A65" s="24"/>
      <c r="B65" s="133" t="s">
        <v>167</v>
      </c>
      <c r="C65" s="133"/>
      <c r="D65" s="133"/>
      <c r="E65" s="133"/>
      <c r="F65" s="209"/>
      <c r="G65" s="209"/>
      <c r="H65" s="209"/>
      <c r="I65" s="209"/>
      <c r="J65" s="25"/>
      <c r="K65" s="133" t="s">
        <v>156</v>
      </c>
      <c r="L65" s="133"/>
      <c r="M65" s="133"/>
      <c r="N65" s="209" t="s">
        <v>340</v>
      </c>
      <c r="O65" s="209"/>
      <c r="P65" s="209"/>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3"/>
      <c r="E67" s="223"/>
      <c r="F67" s="223"/>
      <c r="G67" s="223"/>
      <c r="H67" s="86"/>
      <c r="I67" s="86"/>
      <c r="J67" s="86"/>
      <c r="K67" s="86"/>
      <c r="L67" s="86"/>
      <c r="M67" s="124"/>
      <c r="N67" s="124"/>
      <c r="O67" s="124"/>
      <c r="P67" s="124"/>
      <c r="Q67" s="124"/>
      <c r="R67" s="18"/>
    </row>
    <row r="68" spans="1:18">
      <c r="A68" s="13" t="s">
        <v>298</v>
      </c>
      <c r="B68" s="86"/>
      <c r="C68" s="211" t="str">
        <f>G6</f>
        <v>SAROL, SAM ROMULO</v>
      </c>
      <c r="D68" s="211"/>
      <c r="E68" s="211"/>
      <c r="F68" s="211"/>
      <c r="G68" s="211"/>
      <c r="H68" s="212" t="s">
        <v>299</v>
      </c>
      <c r="I68" s="212"/>
      <c r="J68" s="212"/>
      <c r="K68" s="212"/>
      <c r="L68" s="212"/>
      <c r="M68" s="212"/>
      <c r="N68" s="212"/>
      <c r="O68" s="212"/>
      <c r="P68" s="212"/>
      <c r="Q68" s="124"/>
      <c r="R68" s="18"/>
    </row>
    <row r="69" spans="1:18" ht="32.25" customHeight="1">
      <c r="A69" s="213" t="s">
        <v>300</v>
      </c>
      <c r="B69" s="214"/>
      <c r="C69" s="214"/>
      <c r="D69" s="214"/>
      <c r="E69" s="214"/>
      <c r="F69" s="214"/>
      <c r="G69" s="214"/>
      <c r="H69" s="214"/>
      <c r="I69" s="214"/>
      <c r="J69" s="214"/>
      <c r="K69" s="214"/>
      <c r="L69" s="214"/>
      <c r="M69" s="214"/>
      <c r="N69" s="214"/>
      <c r="O69" s="214"/>
      <c r="P69" s="214"/>
      <c r="Q69" s="124"/>
      <c r="R69" s="18"/>
    </row>
    <row r="70" spans="1:18" ht="39" customHeight="1">
      <c r="A70" s="13"/>
      <c r="B70" s="86"/>
      <c r="C70" s="86"/>
      <c r="D70" s="86"/>
      <c r="E70" s="86"/>
      <c r="F70" s="211"/>
      <c r="G70" s="211"/>
      <c r="H70" s="211"/>
      <c r="I70" s="211"/>
      <c r="J70" s="211"/>
      <c r="K70" s="211"/>
      <c r="L70" s="211"/>
      <c r="M70" s="86"/>
      <c r="N70" s="86"/>
      <c r="O70" s="86"/>
      <c r="P70" s="86"/>
      <c r="Q70" s="124"/>
      <c r="R70" s="18"/>
    </row>
    <row r="71" spans="1:18">
      <c r="A71" s="226" t="s">
        <v>288</v>
      </c>
      <c r="B71" s="212"/>
      <c r="C71" s="212"/>
      <c r="D71" s="212"/>
      <c r="E71" s="212"/>
      <c r="F71" s="212"/>
      <c r="G71" s="212"/>
      <c r="H71" s="212"/>
      <c r="I71" s="212"/>
      <c r="J71" s="212"/>
      <c r="K71" s="212"/>
      <c r="L71" s="212"/>
      <c r="M71" s="212"/>
      <c r="N71" s="212"/>
      <c r="O71" s="212"/>
      <c r="P71" s="212"/>
      <c r="Q71" s="124"/>
      <c r="R71" s="18"/>
    </row>
    <row r="72" spans="1:18" ht="12" customHeight="1" thickBot="1">
      <c r="A72" s="13"/>
      <c r="B72" s="86"/>
      <c r="C72" s="86"/>
      <c r="D72" s="86"/>
      <c r="E72" s="86"/>
      <c r="F72" s="86"/>
      <c r="G72" s="86"/>
      <c r="H72" s="86"/>
      <c r="I72" s="86"/>
      <c r="J72" s="86"/>
      <c r="K72" s="86"/>
      <c r="L72" s="116"/>
      <c r="M72" s="86"/>
      <c r="N72" s="86"/>
      <c r="O72" s="86"/>
      <c r="P72" s="86"/>
      <c r="Q72" s="224" t="s">
        <v>294</v>
      </c>
      <c r="R72" s="225"/>
    </row>
    <row r="73" spans="1:18" ht="12" customHeight="1" thickBot="1">
      <c r="A73" s="170" t="s">
        <v>287</v>
      </c>
      <c r="B73" s="171"/>
      <c r="C73" s="171"/>
      <c r="D73" s="171"/>
      <c r="E73" s="171"/>
      <c r="F73" s="171"/>
      <c r="G73" s="171"/>
      <c r="H73" s="171"/>
      <c r="I73" s="171"/>
      <c r="J73" s="171"/>
      <c r="K73" s="171"/>
      <c r="L73" s="171"/>
      <c r="M73" s="171"/>
      <c r="N73" s="171"/>
      <c r="O73" s="171"/>
      <c r="P73" s="171"/>
      <c r="Q73" s="171"/>
      <c r="R73" s="172"/>
    </row>
    <row r="74" spans="1:18">
      <c r="A74" s="201" t="s">
        <v>344</v>
      </c>
      <c r="B74" s="202"/>
      <c r="C74" s="202"/>
      <c r="D74" s="202"/>
      <c r="E74" s="202"/>
      <c r="F74" s="202"/>
      <c r="G74" s="202"/>
      <c r="H74" s="202"/>
      <c r="I74" s="202"/>
      <c r="J74" s="202"/>
      <c r="K74" s="202"/>
      <c r="L74" s="202"/>
      <c r="M74" s="202"/>
      <c r="N74" s="202"/>
      <c r="O74" s="202"/>
      <c r="P74" s="202"/>
      <c r="Q74" s="202"/>
      <c r="R74" s="203"/>
    </row>
    <row r="75" spans="1:18" ht="15" customHeight="1">
      <c r="A75" s="204"/>
      <c r="B75" s="205"/>
      <c r="C75" s="205"/>
      <c r="D75" s="205"/>
      <c r="E75" s="205"/>
      <c r="F75" s="205"/>
      <c r="G75" s="205"/>
      <c r="H75" s="205"/>
      <c r="I75" s="205"/>
      <c r="J75" s="205"/>
      <c r="K75" s="205"/>
      <c r="L75" s="205"/>
      <c r="M75" s="205"/>
      <c r="N75" s="205"/>
      <c r="O75" s="205"/>
      <c r="P75" s="205"/>
      <c r="Q75" s="205"/>
      <c r="R75" s="206"/>
    </row>
    <row r="76" spans="1:18">
      <c r="A76" s="204"/>
      <c r="B76" s="205"/>
      <c r="C76" s="205"/>
      <c r="D76" s="205"/>
      <c r="E76" s="205"/>
      <c r="F76" s="205"/>
      <c r="G76" s="205"/>
      <c r="H76" s="205"/>
      <c r="I76" s="205"/>
      <c r="J76" s="205"/>
      <c r="K76" s="205"/>
      <c r="L76" s="205"/>
      <c r="M76" s="205"/>
      <c r="N76" s="205"/>
      <c r="O76" s="205"/>
      <c r="P76" s="205"/>
      <c r="Q76" s="205"/>
      <c r="R76" s="206"/>
    </row>
    <row r="77" spans="1:18" ht="23.5" customHeight="1" thickBot="1">
      <c r="A77" s="204"/>
      <c r="B77" s="205"/>
      <c r="C77" s="205"/>
      <c r="D77" s="205"/>
      <c r="E77" s="205"/>
      <c r="F77" s="205"/>
      <c r="G77" s="205"/>
      <c r="H77" s="205"/>
      <c r="I77" s="205"/>
      <c r="J77" s="205"/>
      <c r="K77" s="205"/>
      <c r="L77" s="205"/>
      <c r="M77" s="205"/>
      <c r="N77" s="205"/>
      <c r="O77" s="205"/>
      <c r="P77" s="205"/>
      <c r="Q77" s="205"/>
      <c r="R77" s="206"/>
    </row>
    <row r="78" spans="1:18" ht="12" customHeight="1" thickBot="1">
      <c r="A78" s="170" t="s">
        <v>289</v>
      </c>
      <c r="B78" s="171"/>
      <c r="C78" s="171"/>
      <c r="D78" s="171"/>
      <c r="E78" s="171"/>
      <c r="F78" s="171"/>
      <c r="G78" s="171"/>
      <c r="H78" s="171"/>
      <c r="I78" s="171"/>
      <c r="J78" s="171"/>
      <c r="K78" s="171"/>
      <c r="L78" s="171"/>
      <c r="M78" s="171"/>
      <c r="N78" s="171"/>
      <c r="O78" s="171"/>
      <c r="P78" s="171"/>
      <c r="Q78" s="171"/>
      <c r="R78" s="172"/>
    </row>
    <row r="79" spans="1:18" ht="15.75" customHeight="1" thickBot="1">
      <c r="A79" s="196" t="s">
        <v>296</v>
      </c>
      <c r="B79" s="197"/>
      <c r="C79" s="197"/>
      <c r="D79" s="197"/>
      <c r="E79" s="197"/>
      <c r="F79" s="197"/>
      <c r="G79" s="197"/>
      <c r="H79" s="198"/>
      <c r="I79" s="196" t="s">
        <v>290</v>
      </c>
      <c r="J79" s="197"/>
      <c r="K79" s="197"/>
      <c r="L79" s="198"/>
      <c r="M79" s="196" t="s">
        <v>291</v>
      </c>
      <c r="N79" s="197"/>
      <c r="O79" s="198"/>
      <c r="P79" s="193" t="s">
        <v>303</v>
      </c>
      <c r="Q79" s="194"/>
      <c r="R79" s="195"/>
    </row>
    <row r="80" spans="1:18" ht="15.75" customHeight="1">
      <c r="A80" s="87">
        <v>1</v>
      </c>
      <c r="B80" s="208" t="s">
        <v>307</v>
      </c>
      <c r="C80" s="208"/>
      <c r="D80" s="208"/>
      <c r="E80" s="208"/>
      <c r="F80" s="208"/>
      <c r="G80" s="208"/>
      <c r="H80" s="208"/>
      <c r="I80" s="216">
        <v>2679.3</v>
      </c>
      <c r="J80" s="216"/>
      <c r="K80" s="216"/>
      <c r="L80" s="216"/>
      <c r="M80" s="208" t="s">
        <v>342</v>
      </c>
      <c r="N80" s="208"/>
      <c r="O80" s="208"/>
      <c r="P80" s="199" t="s">
        <v>308</v>
      </c>
      <c r="Q80" s="199"/>
      <c r="R80" s="200"/>
    </row>
    <row r="81" spans="1:18" ht="15.75" customHeight="1">
      <c r="A81" s="87">
        <v>2</v>
      </c>
      <c r="B81" s="208"/>
      <c r="C81" s="208"/>
      <c r="D81" s="208"/>
      <c r="E81" s="208"/>
      <c r="F81" s="208"/>
      <c r="G81" s="208"/>
      <c r="H81" s="208"/>
      <c r="I81" s="207"/>
      <c r="J81" s="207"/>
      <c r="K81" s="207"/>
      <c r="L81" s="207"/>
      <c r="M81" s="273"/>
      <c r="N81" s="273"/>
      <c r="O81" s="273"/>
      <c r="P81" s="220"/>
      <c r="Q81" s="220"/>
      <c r="R81" s="221"/>
    </row>
    <row r="82" spans="1:18" ht="15.75" customHeight="1">
      <c r="A82" s="87">
        <v>3</v>
      </c>
      <c r="B82" s="210"/>
      <c r="C82" s="210"/>
      <c r="D82" s="210"/>
      <c r="E82" s="210"/>
      <c r="F82" s="210"/>
      <c r="G82" s="210"/>
      <c r="H82" s="210"/>
      <c r="I82" s="210"/>
      <c r="J82" s="210"/>
      <c r="K82" s="210"/>
      <c r="L82" s="210"/>
      <c r="M82" s="210"/>
      <c r="N82" s="210"/>
      <c r="O82" s="210"/>
      <c r="P82" s="220"/>
      <c r="Q82" s="220"/>
      <c r="R82" s="221"/>
    </row>
    <row r="83" spans="1:18" ht="15.75" customHeight="1">
      <c r="A83" s="87">
        <v>4</v>
      </c>
      <c r="B83" s="210"/>
      <c r="C83" s="210"/>
      <c r="D83" s="210"/>
      <c r="E83" s="210"/>
      <c r="F83" s="210"/>
      <c r="G83" s="210"/>
      <c r="H83" s="210"/>
      <c r="I83" s="210"/>
      <c r="J83" s="210"/>
      <c r="K83" s="210"/>
      <c r="L83" s="210"/>
      <c r="M83" s="210"/>
      <c r="N83" s="210"/>
      <c r="O83" s="210"/>
      <c r="P83" s="220"/>
      <c r="Q83" s="220"/>
      <c r="R83" s="221"/>
    </row>
    <row r="84" spans="1:18" ht="15.75" customHeight="1">
      <c r="A84" s="87">
        <v>5</v>
      </c>
      <c r="B84" s="210"/>
      <c r="C84" s="210"/>
      <c r="D84" s="210"/>
      <c r="E84" s="210"/>
      <c r="F84" s="210"/>
      <c r="G84" s="210"/>
      <c r="H84" s="210"/>
      <c r="I84" s="210"/>
      <c r="J84" s="210"/>
      <c r="K84" s="210"/>
      <c r="L84" s="210"/>
      <c r="M84" s="210"/>
      <c r="N84" s="210"/>
      <c r="O84" s="210"/>
      <c r="P84" s="220"/>
      <c r="Q84" s="220"/>
      <c r="R84" s="221"/>
    </row>
    <row r="85" spans="1:18" ht="3" customHeight="1">
      <c r="A85" s="13"/>
      <c r="B85" s="86"/>
      <c r="C85" s="86"/>
      <c r="D85" s="223"/>
      <c r="E85" s="223"/>
      <c r="F85" s="223"/>
      <c r="G85" s="223"/>
      <c r="H85" s="86"/>
      <c r="I85" s="86"/>
      <c r="J85" s="86"/>
      <c r="K85" s="86"/>
      <c r="L85" s="86"/>
      <c r="M85" s="124"/>
      <c r="N85" s="124"/>
      <c r="O85" s="124"/>
      <c r="P85" s="124"/>
      <c r="Q85" s="124"/>
      <c r="R85" s="18"/>
    </row>
    <row r="86" spans="1:18">
      <c r="A86" s="260" t="s">
        <v>30</v>
      </c>
      <c r="B86" s="261"/>
      <c r="C86" s="261"/>
      <c r="D86" s="86"/>
      <c r="E86" s="86"/>
      <c r="F86" s="86"/>
      <c r="G86" s="86"/>
      <c r="H86" s="86"/>
      <c r="I86" s="86"/>
      <c r="J86" s="86"/>
      <c r="K86" s="261" t="s">
        <v>292</v>
      </c>
      <c r="L86" s="261"/>
      <c r="M86" s="261"/>
      <c r="N86" s="86"/>
      <c r="O86" s="86"/>
      <c r="P86" s="86"/>
      <c r="Q86" s="86"/>
      <c r="R86" s="14"/>
    </row>
    <row r="87" spans="1:18" ht="12" customHeight="1">
      <c r="A87" s="260"/>
      <c r="B87" s="261"/>
      <c r="C87" s="261"/>
      <c r="D87" s="265" t="s">
        <v>341</v>
      </c>
      <c r="E87" s="266"/>
      <c r="F87" s="266"/>
      <c r="G87" s="266"/>
      <c r="H87" s="266"/>
      <c r="I87" s="266"/>
      <c r="J87" s="266"/>
      <c r="K87" s="261"/>
      <c r="L87" s="261"/>
      <c r="M87" s="261"/>
      <c r="N87" s="267" t="s">
        <v>343</v>
      </c>
      <c r="O87" s="268"/>
      <c r="P87" s="268"/>
      <c r="Q87" s="268"/>
      <c r="R87" s="269"/>
    </row>
    <row r="88" spans="1:18" ht="12" customHeight="1" thickBot="1">
      <c r="A88" s="262"/>
      <c r="B88" s="263"/>
      <c r="C88" s="263"/>
      <c r="D88" s="264" t="s">
        <v>301</v>
      </c>
      <c r="E88" s="264"/>
      <c r="F88" s="264"/>
      <c r="G88" s="264"/>
      <c r="H88" s="264"/>
      <c r="I88" s="264"/>
      <c r="J88" s="264"/>
      <c r="K88" s="263"/>
      <c r="L88" s="263"/>
      <c r="M88" s="263"/>
      <c r="N88" s="270" t="s">
        <v>302</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12700</xdr:colOff>
                <xdr:row>17</xdr:row>
                <xdr:rowOff>38100</xdr:rowOff>
              </from>
              <to>
                <xdr:col>4</xdr:col>
                <xdr:colOff>0</xdr:colOff>
                <xdr:row>17</xdr:row>
                <xdr:rowOff>165100</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222250</xdr:colOff>
                <xdr:row>17</xdr:row>
                <xdr:rowOff>165100</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69850</xdr:colOff>
                <xdr:row>17</xdr:row>
                <xdr:rowOff>38100</xdr:rowOff>
              </from>
              <to>
                <xdr:col>8</xdr:col>
                <xdr:colOff>228600</xdr:colOff>
                <xdr:row>17</xdr:row>
                <xdr:rowOff>158750</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203200</xdr:colOff>
                <xdr:row>17</xdr:row>
                <xdr:rowOff>165100</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50800</xdr:colOff>
                <xdr:row>20</xdr:row>
                <xdr:rowOff>146050</xdr:rowOff>
              </from>
              <to>
                <xdr:col>5</xdr:col>
                <xdr:colOff>215900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50800</xdr:colOff>
                <xdr:row>20</xdr:row>
                <xdr:rowOff>133350</xdr:rowOff>
              </from>
              <to>
                <xdr:col>14</xdr:col>
                <xdr:colOff>209550</xdr:colOff>
                <xdr:row>21</xdr:row>
                <xdr:rowOff>76200</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215900</xdr:colOff>
                <xdr:row>21</xdr:row>
                <xdr:rowOff>76200</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146050</xdr:colOff>
                <xdr:row>20</xdr:row>
                <xdr:rowOff>127000</xdr:rowOff>
              </from>
              <to>
                <xdr:col>11</xdr:col>
                <xdr:colOff>304800</xdr:colOff>
                <xdr:row>21</xdr:row>
                <xdr:rowOff>69850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127000</xdr:rowOff>
              </from>
              <to>
                <xdr:col>17</xdr:col>
                <xdr:colOff>0</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31750</xdr:colOff>
                <xdr:row>49</xdr:row>
                <xdr:rowOff>12700</xdr:rowOff>
              </from>
              <to>
                <xdr:col>0</xdr:col>
                <xdr:colOff>241300</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31750</xdr:colOff>
                <xdr:row>50</xdr:row>
                <xdr:rowOff>12700</xdr:rowOff>
              </from>
              <to>
                <xdr:col>0</xdr:col>
                <xdr:colOff>241300</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31750</xdr:colOff>
                <xdr:row>51</xdr:row>
                <xdr:rowOff>12700</xdr:rowOff>
              </from>
              <to>
                <xdr:col>0</xdr:col>
                <xdr:colOff>241300</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31750</xdr:colOff>
                <xdr:row>52</xdr:row>
                <xdr:rowOff>12700</xdr:rowOff>
              </from>
              <to>
                <xdr:col>0</xdr:col>
                <xdr:colOff>241300</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184150</xdr:rowOff>
              </from>
              <to>
                <xdr:col>7</xdr:col>
                <xdr:colOff>12700</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165100</xdr:rowOff>
              </from>
              <to>
                <xdr:col>7</xdr:col>
                <xdr:colOff>12700</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165100</xdr:rowOff>
              </from>
              <to>
                <xdr:col>7</xdr:col>
                <xdr:colOff>12700</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31750</xdr:colOff>
                <xdr:row>49</xdr:row>
                <xdr:rowOff>12700</xdr:rowOff>
              </from>
              <to>
                <xdr:col>12</xdr:col>
                <xdr:colOff>241300</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31750</xdr:colOff>
                <xdr:row>50</xdr:row>
                <xdr:rowOff>12700</xdr:rowOff>
              </from>
              <to>
                <xdr:col>12</xdr:col>
                <xdr:colOff>241300</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31750</xdr:colOff>
                <xdr:row>51</xdr:row>
                <xdr:rowOff>12700</xdr:rowOff>
              </from>
              <to>
                <xdr:col>12</xdr:col>
                <xdr:colOff>241300</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31750</xdr:colOff>
                <xdr:row>52</xdr:row>
                <xdr:rowOff>12700</xdr:rowOff>
              </from>
              <to>
                <xdr:col>12</xdr:col>
                <xdr:colOff>241300</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31750</xdr:colOff>
                <xdr:row>53</xdr:row>
                <xdr:rowOff>12700</xdr:rowOff>
              </from>
              <to>
                <xdr:col>12</xdr:col>
                <xdr:colOff>241300</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31750</xdr:colOff>
                <xdr:row>54</xdr:row>
                <xdr:rowOff>12700</xdr:rowOff>
              </from>
              <to>
                <xdr:col>12</xdr:col>
                <xdr:colOff>241300</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31750</xdr:colOff>
                <xdr:row>55</xdr:row>
                <xdr:rowOff>12700</xdr:rowOff>
              </from>
              <to>
                <xdr:col>12</xdr:col>
                <xdr:colOff>241300</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31750</xdr:colOff>
                <xdr:row>55</xdr:row>
                <xdr:rowOff>12700</xdr:rowOff>
              </from>
              <to>
                <xdr:col>0</xdr:col>
                <xdr:colOff>241300</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31750</xdr:colOff>
                <xdr:row>56</xdr:row>
                <xdr:rowOff>12700</xdr:rowOff>
              </from>
              <to>
                <xdr:col>0</xdr:col>
                <xdr:colOff>241300</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31750</xdr:colOff>
                <xdr:row>57</xdr:row>
                <xdr:rowOff>12700</xdr:rowOff>
              </from>
              <to>
                <xdr:col>0</xdr:col>
                <xdr:colOff>241300</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31750</xdr:colOff>
                <xdr:row>58</xdr:row>
                <xdr:rowOff>12700</xdr:rowOff>
              </from>
              <to>
                <xdr:col>0</xdr:col>
                <xdr:colOff>241300</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31750</xdr:colOff>
                <xdr:row>55</xdr:row>
                <xdr:rowOff>12700</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31750</xdr:colOff>
                <xdr:row>56</xdr:row>
                <xdr:rowOff>12700</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31750</xdr:colOff>
                <xdr:row>57</xdr:row>
                <xdr:rowOff>12700</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31750</xdr:colOff>
                <xdr:row>58</xdr:row>
                <xdr:rowOff>12700</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31750</xdr:colOff>
                <xdr:row>62</xdr:row>
                <xdr:rowOff>12700</xdr:rowOff>
              </from>
              <to>
                <xdr:col>0</xdr:col>
                <xdr:colOff>241300</xdr:colOff>
                <xdr:row>63</xdr:row>
                <xdr:rowOff>31750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31750</xdr:colOff>
                <xdr:row>63</xdr:row>
                <xdr:rowOff>12700</xdr:rowOff>
              </from>
              <to>
                <xdr:col>0</xdr:col>
                <xdr:colOff>241300</xdr:colOff>
                <xdr:row>64</xdr:row>
                <xdr:rowOff>31750</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31750</xdr:colOff>
                <xdr:row>64</xdr:row>
                <xdr:rowOff>12700</xdr:rowOff>
              </from>
              <to>
                <xdr:col>0</xdr:col>
                <xdr:colOff>241300</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31750</xdr:colOff>
                <xdr:row>62</xdr:row>
                <xdr:rowOff>12700</xdr:rowOff>
              </from>
              <to>
                <xdr:col>9</xdr:col>
                <xdr:colOff>241300</xdr:colOff>
                <xdr:row>63</xdr:row>
                <xdr:rowOff>31750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31750</xdr:colOff>
                <xdr:row>63</xdr:row>
                <xdr:rowOff>12700</xdr:rowOff>
              </from>
              <to>
                <xdr:col>9</xdr:col>
                <xdr:colOff>241300</xdr:colOff>
                <xdr:row>64</xdr:row>
                <xdr:rowOff>31750</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31750</xdr:colOff>
                <xdr:row>64</xdr:row>
                <xdr:rowOff>12700</xdr:rowOff>
              </from>
              <to>
                <xdr:col>9</xdr:col>
                <xdr:colOff>241300</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31750</xdr:colOff>
                <xdr:row>56</xdr:row>
                <xdr:rowOff>12700</xdr:rowOff>
              </from>
              <to>
                <xdr:col>12</xdr:col>
                <xdr:colOff>241300</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31750</xdr:colOff>
                <xdr:row>57</xdr:row>
                <xdr:rowOff>12700</xdr:rowOff>
              </from>
              <to>
                <xdr:col>12</xdr:col>
                <xdr:colOff>241300</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165100</xdr:rowOff>
              </from>
              <to>
                <xdr:col>7</xdr:col>
                <xdr:colOff>12700</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6" zoomScale="130" zoomScaleNormal="100" zoomScaleSheetLayoutView="130" zoomScalePageLayoutView="115" workbookViewId="0">
      <selection activeCell="X116" sqref="X116:BB120"/>
    </sheetView>
  </sheetViews>
  <sheetFormatPr defaultRowHeight="14.5"/>
  <cols>
    <col min="1" max="1" width="8" customWidth="1"/>
    <col min="2" max="2" width="6.7265625" customWidth="1"/>
    <col min="3" max="3" width="4.81640625" customWidth="1"/>
    <col min="4" max="4" width="3.453125" customWidth="1"/>
    <col min="5" max="5" width="2.7265625" customWidth="1"/>
    <col min="6" max="6" width="2.81640625" customWidth="1"/>
    <col min="7" max="7" width="1.81640625" customWidth="1"/>
    <col min="8" max="8" width="1" customWidth="1"/>
    <col min="9" max="9" width="1.81640625" customWidth="1"/>
    <col min="10" max="10" width="2.81640625" customWidth="1"/>
    <col min="11" max="11" width="1" customWidth="1"/>
    <col min="12" max="12" width="1.81640625" customWidth="1"/>
    <col min="13" max="13" width="1" customWidth="1"/>
    <col min="14" max="14" width="1.81640625" customWidth="1"/>
    <col min="15" max="15" width="1" customWidth="1"/>
    <col min="16" max="16" width="1.81640625" customWidth="1"/>
    <col min="17" max="17" width="1" customWidth="1"/>
    <col min="18" max="18" width="2.81640625" customWidth="1"/>
    <col min="19" max="19" width="1.81640625" customWidth="1"/>
    <col min="20" max="20" width="2.54296875" customWidth="1"/>
    <col min="21" max="21" width="2.26953125" customWidth="1"/>
    <col min="22" max="23" width="1" customWidth="1"/>
    <col min="24" max="24" width="2.81640625" customWidth="1"/>
    <col min="25" max="25" width="1" customWidth="1"/>
    <col min="26" max="26" width="1.81640625" customWidth="1"/>
    <col min="27" max="27" width="1" customWidth="1"/>
    <col min="28" max="28" width="1.81640625" customWidth="1"/>
    <col min="29" max="29" width="3.1796875" customWidth="1"/>
    <col min="30" max="30" width="1" customWidth="1"/>
    <col min="31" max="31" width="1.81640625" customWidth="1"/>
    <col min="32" max="32" width="2.81640625" customWidth="1"/>
    <col min="33" max="33" width="1" customWidth="1"/>
    <col min="34" max="34" width="1.81640625" customWidth="1"/>
    <col min="35" max="35" width="1" customWidth="1"/>
    <col min="36" max="38" width="1.81640625" customWidth="1"/>
    <col min="39" max="39" width="1" customWidth="1"/>
    <col min="40" max="40" width="2.81640625" customWidth="1"/>
    <col min="41" max="41" width="1" customWidth="1"/>
    <col min="42" max="42" width="1.453125" customWidth="1"/>
    <col min="43" max="43" width="1.26953125" hidden="1" customWidth="1"/>
    <col min="44" max="44" width="1.81640625" customWidth="1"/>
    <col min="45" max="45" width="2.81640625" customWidth="1"/>
    <col min="46" max="47" width="1" customWidth="1"/>
    <col min="48" max="48" width="1.26953125" customWidth="1"/>
    <col min="49" max="49" width="0.81640625" customWidth="1"/>
    <col min="50" max="50" width="1.81640625" customWidth="1"/>
    <col min="51" max="51" width="1" customWidth="1"/>
    <col min="52" max="52" width="1.81640625" customWidth="1"/>
    <col min="53" max="53" width="1" customWidth="1"/>
    <col min="54" max="54" width="5" customWidth="1"/>
  </cols>
  <sheetData>
    <row r="1" spans="1:54" ht="17.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7" t="s">
        <v>169</v>
      </c>
      <c r="AC2" s="478"/>
      <c r="AD2" s="478"/>
      <c r="AE2" s="479"/>
      <c r="AF2" s="477" t="s">
        <v>170</v>
      </c>
      <c r="AG2" s="478"/>
      <c r="AH2" s="478"/>
      <c r="AI2" s="479"/>
      <c r="AJ2" s="516" t="s">
        <v>209</v>
      </c>
      <c r="AK2" s="516"/>
      <c r="AL2" s="516"/>
      <c r="AM2" s="516"/>
      <c r="AN2" s="516"/>
      <c r="AO2" s="516"/>
      <c r="AP2" s="516"/>
      <c r="AQ2" s="516"/>
      <c r="AR2" s="517"/>
      <c r="AS2" s="311" t="s">
        <v>122</v>
      </c>
      <c r="AT2" s="309"/>
      <c r="AU2" s="309"/>
      <c r="AV2" s="309"/>
      <c r="AW2" s="309"/>
      <c r="AX2" s="309"/>
      <c r="AY2" s="309"/>
      <c r="AZ2" s="309"/>
      <c r="BA2" s="309"/>
      <c r="BB2" s="312"/>
    </row>
    <row r="3" spans="1:54" ht="22.5" customHeight="1">
      <c r="A3" s="375">
        <f>'UNIFIED INTAKE'!F5</f>
        <v>45236</v>
      </c>
      <c r="B3" s="376"/>
      <c r="C3" s="376"/>
      <c r="D3" s="377"/>
      <c r="E3" s="378">
        <v>45163</v>
      </c>
      <c r="F3" s="376"/>
      <c r="G3" s="376"/>
      <c r="H3" s="376"/>
      <c r="I3" s="376"/>
      <c r="J3" s="376"/>
      <c r="K3" s="376"/>
      <c r="L3" s="376"/>
      <c r="M3" s="376"/>
      <c r="N3" s="376"/>
      <c r="O3" s="376"/>
      <c r="P3" s="376"/>
      <c r="Q3" s="376"/>
      <c r="R3" s="376"/>
      <c r="S3" s="376"/>
      <c r="T3" s="376"/>
      <c r="U3" s="376"/>
      <c r="V3" s="376"/>
      <c r="W3" s="376"/>
      <c r="X3" s="376"/>
      <c r="Y3" s="376"/>
      <c r="Z3" s="376"/>
      <c r="AA3" s="376"/>
      <c r="AB3" s="480"/>
      <c r="AC3" s="481"/>
      <c r="AD3" s="481"/>
      <c r="AE3" s="482"/>
      <c r="AF3" s="480"/>
      <c r="AG3" s="481"/>
      <c r="AH3" s="481"/>
      <c r="AI3" s="482"/>
      <c r="AJ3" s="379">
        <f>IF('UNIFIED INTAKE'!Q3=0,"",'UNIFIED INTAKE'!Q3)</f>
        <v>2497</v>
      </c>
      <c r="AK3" s="363"/>
      <c r="AL3" s="363"/>
      <c r="AM3" s="363"/>
      <c r="AN3" s="363"/>
      <c r="AO3" s="363"/>
      <c r="AP3" s="363"/>
      <c r="AQ3" s="363"/>
      <c r="AR3" s="364"/>
      <c r="AS3" s="380" t="s">
        <v>313</v>
      </c>
      <c r="AT3" s="381"/>
      <c r="AU3" s="381"/>
      <c r="AV3" s="381"/>
      <c r="AW3" s="381"/>
      <c r="AX3" s="381"/>
      <c r="AY3" s="381"/>
      <c r="AZ3" s="381"/>
      <c r="BA3" s="381"/>
      <c r="BB3" s="382"/>
    </row>
    <row r="4" spans="1:54" ht="15.75" customHeight="1">
      <c r="A4" s="375"/>
      <c r="B4" s="376"/>
      <c r="C4" s="376"/>
      <c r="D4" s="377"/>
      <c r="E4" s="378"/>
      <c r="F4" s="376"/>
      <c r="G4" s="376"/>
      <c r="H4" s="376"/>
      <c r="I4" s="376"/>
      <c r="J4" s="376"/>
      <c r="K4" s="376"/>
      <c r="L4" s="376"/>
      <c r="M4" s="376"/>
      <c r="N4" s="376"/>
      <c r="O4" s="376"/>
      <c r="P4" s="376"/>
      <c r="Q4" s="376"/>
      <c r="R4" s="376"/>
      <c r="S4" s="376"/>
      <c r="T4" s="376"/>
      <c r="U4" s="376"/>
      <c r="V4" s="376"/>
      <c r="W4" s="376"/>
      <c r="X4" s="376"/>
      <c r="Y4" s="376"/>
      <c r="Z4" s="376"/>
      <c r="AA4" s="376"/>
      <c r="AB4" s="356" t="s">
        <v>314</v>
      </c>
      <c r="AC4" s="357"/>
      <c r="AD4" s="357"/>
      <c r="AE4" s="358"/>
      <c r="AF4" s="359"/>
      <c r="AG4" s="360"/>
      <c r="AH4" s="360"/>
      <c r="AI4" s="361"/>
      <c r="AJ4" s="365"/>
      <c r="AK4" s="363"/>
      <c r="AL4" s="363"/>
      <c r="AM4" s="363"/>
      <c r="AN4" s="363"/>
      <c r="AO4" s="363"/>
      <c r="AP4" s="363"/>
      <c r="AQ4" s="363"/>
      <c r="AR4" s="364"/>
      <c r="AS4" s="380"/>
      <c r="AT4" s="381"/>
      <c r="AU4" s="381"/>
      <c r="AV4" s="381"/>
      <c r="AW4" s="381"/>
      <c r="AX4" s="381"/>
      <c r="AY4" s="381"/>
      <c r="AZ4" s="381"/>
      <c r="BA4" s="381"/>
      <c r="BB4" s="382"/>
    </row>
    <row r="5" spans="1:54" ht="9.75" customHeight="1">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c r="A6" s="483" t="s">
        <v>311</v>
      </c>
      <c r="B6" s="484"/>
      <c r="C6" s="484"/>
      <c r="D6" s="484"/>
      <c r="E6" s="484"/>
      <c r="F6" s="484"/>
      <c r="G6" s="484"/>
      <c r="H6" s="484"/>
      <c r="I6" s="485"/>
      <c r="J6" s="483" t="s">
        <v>311</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311</v>
      </c>
      <c r="AQ6" s="487"/>
      <c r="AR6" s="487"/>
      <c r="AS6" s="487"/>
      <c r="AT6" s="487"/>
      <c r="AU6" s="487"/>
      <c r="AV6" s="487"/>
      <c r="AW6" s="487"/>
      <c r="AX6" s="487"/>
      <c r="AY6" s="487"/>
      <c r="AZ6" s="487"/>
      <c r="BA6" s="487"/>
      <c r="BB6" s="488"/>
    </row>
    <row r="7" spans="1:54" ht="10.5" customHeight="1">
      <c r="A7" s="383" t="s">
        <v>171</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c r="A8" s="386" t="str">
        <f>IF('UNIFIED INTAKE'!G6=0,"",'UNIFIED INTAKE'!G6)</f>
        <v>SAROL, SAM ROMULO</v>
      </c>
      <c r="B8" s="387"/>
      <c r="C8" s="387"/>
      <c r="D8" s="387"/>
      <c r="E8" s="387"/>
      <c r="F8" s="387"/>
      <c r="G8" s="387"/>
      <c r="H8" s="387"/>
      <c r="I8" s="388"/>
      <c r="J8" s="386" t="str">
        <f>IF('UNIFIED INTAKE'!Q6=0,"",'UNIFIED INTAKE'!Q6)</f>
        <v>SON</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9810585445</v>
      </c>
      <c r="AQ8" s="503"/>
      <c r="AR8" s="503"/>
      <c r="AS8" s="503"/>
      <c r="AT8" s="503"/>
      <c r="AU8" s="503"/>
      <c r="AV8" s="503"/>
      <c r="AW8" s="503"/>
      <c r="AX8" s="503"/>
      <c r="AY8" s="503"/>
      <c r="AZ8" s="503"/>
      <c r="BA8" s="503"/>
      <c r="BB8" s="504"/>
    </row>
    <row r="9" spans="1:54" ht="11.25" customHeight="1">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6" t="s">
        <v>6</v>
      </c>
      <c r="AI11" s="357"/>
      <c r="AJ11" s="358"/>
      <c r="AK11" s="460" t="s">
        <v>15</v>
      </c>
      <c r="AL11" s="461"/>
      <c r="AM11" s="462"/>
      <c r="AN11" s="398" t="s">
        <v>5</v>
      </c>
      <c r="AO11" s="341"/>
      <c r="AP11" s="341"/>
      <c r="AQ11" s="341"/>
      <c r="AR11" s="341"/>
      <c r="AS11" s="335"/>
      <c r="AT11" s="335"/>
      <c r="AU11" s="335"/>
      <c r="AV11" s="335"/>
      <c r="AW11" s="335"/>
      <c r="AX11" s="335"/>
      <c r="AY11" s="335"/>
      <c r="AZ11" s="335"/>
      <c r="BA11" s="335"/>
      <c r="BB11" s="515"/>
    </row>
    <row r="12" spans="1:54" ht="11.25" customHeight="1">
      <c r="A12" s="356" t="s">
        <v>118</v>
      </c>
      <c r="B12" s="357"/>
      <c r="C12" s="357"/>
      <c r="D12" s="357"/>
      <c r="E12" s="358"/>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2">
        <f ca="1">'UNIFIED INTAKE'!G12</f>
        <v>68</v>
      </c>
      <c r="AI12" s="363"/>
      <c r="AJ12" s="364"/>
      <c r="AK12" s="365" t="str">
        <f>IF('UNIFIED INTAKE'!R10=0,"",'UNIFIED INTAKE'!R10)</f>
        <v>MALE</v>
      </c>
      <c r="AL12" s="363"/>
      <c r="AM12" s="363"/>
      <c r="AN12" s="322" t="s">
        <v>172</v>
      </c>
      <c r="AO12" s="323"/>
      <c r="AP12" s="323"/>
      <c r="AQ12" s="323"/>
      <c r="AR12" s="324"/>
      <c r="AS12" s="341" t="s">
        <v>174</v>
      </c>
      <c r="AT12" s="341"/>
      <c r="AU12" s="341"/>
      <c r="AV12" s="341"/>
      <c r="AW12" s="405"/>
      <c r="AX12" s="406" t="s">
        <v>173</v>
      </c>
      <c r="AY12" s="341"/>
      <c r="AZ12" s="341"/>
      <c r="BA12" s="341"/>
      <c r="BB12" s="342"/>
    </row>
    <row r="13" spans="1:54" ht="15" customHeight="1">
      <c r="A13" s="359" t="str">
        <f>IF('UNIFIED INTAKE'!D10=0,"",'UNIFIED INTAKE'!D10)</f>
        <v>SAROL, ROMULO INCIONG</v>
      </c>
      <c r="B13" s="360"/>
      <c r="C13" s="360"/>
      <c r="D13" s="360"/>
      <c r="E13" s="360"/>
      <c r="F13" s="360"/>
      <c r="G13" s="360"/>
      <c r="H13" s="360"/>
      <c r="I13" s="360"/>
      <c r="J13" s="360"/>
      <c r="K13" s="360"/>
      <c r="L13" s="360"/>
      <c r="M13" s="360"/>
      <c r="N13" s="360"/>
      <c r="O13" s="500"/>
      <c r="P13" s="500"/>
      <c r="Q13" s="500"/>
      <c r="R13" s="500"/>
      <c r="S13" s="500"/>
      <c r="T13" s="500"/>
      <c r="U13" s="500"/>
      <c r="V13" s="500"/>
      <c r="W13" s="500"/>
      <c r="X13" s="500"/>
      <c r="Y13" s="500"/>
      <c r="Z13" s="500"/>
      <c r="AA13" s="500"/>
      <c r="AB13" s="500"/>
      <c r="AC13" s="500"/>
      <c r="AD13" s="500"/>
      <c r="AE13" s="500"/>
      <c r="AF13" s="500"/>
      <c r="AG13" s="501"/>
      <c r="AH13" s="362"/>
      <c r="AI13" s="363"/>
      <c r="AJ13" s="364"/>
      <c r="AK13" s="365"/>
      <c r="AL13" s="363"/>
      <c r="AM13" s="363"/>
      <c r="AN13" s="296"/>
      <c r="AO13" s="297"/>
      <c r="AP13" s="297"/>
      <c r="AQ13" s="297"/>
      <c r="AR13" s="298"/>
      <c r="AS13" s="297"/>
      <c r="AT13" s="297"/>
      <c r="AU13" s="297"/>
      <c r="AV13" s="297"/>
      <c r="AW13" s="407"/>
      <c r="AX13" s="518"/>
      <c r="AY13" s="297"/>
      <c r="AZ13" s="297"/>
      <c r="BA13" s="297"/>
      <c r="BB13" s="298"/>
    </row>
    <row r="14" spans="1:54" ht="11.25" customHeight="1">
      <c r="A14" s="356" t="s">
        <v>175</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0" t="s">
        <v>12</v>
      </c>
      <c r="AU14" s="461"/>
      <c r="AV14" s="461"/>
      <c r="AW14" s="461"/>
      <c r="AX14" s="461"/>
      <c r="AY14" s="461"/>
      <c r="AZ14" s="461"/>
      <c r="BA14" s="461"/>
      <c r="BB14" s="462"/>
    </row>
    <row r="15" spans="1:54" ht="15" customHeight="1">
      <c r="A15" s="463">
        <f>'UNIFIED INTAKE'!A12:D12</f>
        <v>20220</v>
      </c>
      <c r="B15" s="464"/>
      <c r="C15" s="465"/>
      <c r="D15" s="359" t="str">
        <f>IF('UNIFIED INTAKE'!M12=0,"",'UNIFIED INTAKE'!M12)</f>
        <v>CAROLINA, NAGA CITY</v>
      </c>
      <c r="E15" s="360"/>
      <c r="F15" s="360"/>
      <c r="G15" s="360"/>
      <c r="H15" s="360"/>
      <c r="I15" s="360"/>
      <c r="J15" s="360"/>
      <c r="K15" s="360"/>
      <c r="L15" s="360"/>
      <c r="M15" s="360"/>
      <c r="N15" s="466"/>
      <c r="O15" s="359"/>
      <c r="P15" s="360"/>
      <c r="Q15" s="519" t="s">
        <v>157</v>
      </c>
      <c r="R15" s="519"/>
      <c r="S15" s="519"/>
      <c r="T15" s="34"/>
      <c r="U15" s="467" t="s">
        <v>176</v>
      </c>
      <c r="V15" s="467"/>
      <c r="W15" s="467"/>
      <c r="X15" s="467"/>
      <c r="Y15" s="467"/>
      <c r="Z15" s="467"/>
      <c r="AA15" s="513"/>
      <c r="AB15" s="513"/>
      <c r="AC15" s="467" t="s">
        <v>158</v>
      </c>
      <c r="AD15" s="467"/>
      <c r="AE15" s="467"/>
      <c r="AF15" s="34"/>
      <c r="AG15" s="39" t="s">
        <v>177</v>
      </c>
      <c r="AH15" s="39"/>
      <c r="AI15" s="34"/>
      <c r="AJ15" s="39"/>
      <c r="AK15" s="34"/>
      <c r="AL15" s="34"/>
      <c r="AM15" s="513"/>
      <c r="AN15" s="513"/>
      <c r="AO15" s="467" t="s">
        <v>178</v>
      </c>
      <c r="AP15" s="467"/>
      <c r="AQ15" s="467"/>
      <c r="AR15" s="467"/>
      <c r="AS15" s="514"/>
      <c r="AT15" s="460" t="str">
        <f>IF('UNIFIED INTAKE'!D19="","",'UNIFIED INTAKE'!D19)</f>
        <v>ROMAN CATHOLIC</v>
      </c>
      <c r="AU15" s="461"/>
      <c r="AV15" s="461"/>
      <c r="AW15" s="461"/>
      <c r="AX15" s="461"/>
      <c r="AY15" s="461"/>
      <c r="AZ15" s="461"/>
      <c r="BA15" s="461"/>
      <c r="BB15" s="462"/>
    </row>
    <row r="16" spans="1:54" ht="11.25" customHeight="1">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6" t="s">
        <v>179</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c r="A17" s="530" t="str">
        <f>IF('UNIFIED INTAKE'!E14=0,"",'UNIFIED INTAKE'!E14)</f>
        <v>SOUTH VILLAZAR, SIPOCOT, CAM. SUR</v>
      </c>
      <c r="B17" s="531"/>
      <c r="C17" s="531"/>
      <c r="D17" s="531"/>
      <c r="E17" s="531"/>
      <c r="F17" s="531"/>
      <c r="G17" s="531"/>
      <c r="H17" s="531"/>
      <c r="I17" s="531"/>
      <c r="J17" s="531"/>
      <c r="K17" s="531"/>
      <c r="L17" s="531"/>
      <c r="M17" s="532"/>
      <c r="N17" s="530" t="str">
        <f>IF('UNIFIED INTAKE'!E16=0,"",'UNIFIED INTAKE'!E16)</f>
        <v>SOUTH VILLAZAR, SIPOCOT, CAM. SUR</v>
      </c>
      <c r="O17" s="531"/>
      <c r="P17" s="531"/>
      <c r="Q17" s="531"/>
      <c r="R17" s="531"/>
      <c r="S17" s="531"/>
      <c r="T17" s="531"/>
      <c r="U17" s="531"/>
      <c r="V17" s="531"/>
      <c r="W17" s="531"/>
      <c r="X17" s="531"/>
      <c r="Y17" s="531"/>
      <c r="Z17" s="531"/>
      <c r="AA17" s="531"/>
      <c r="AB17" s="531"/>
      <c r="AC17" s="531"/>
      <c r="AD17" s="531"/>
      <c r="AE17" s="532"/>
      <c r="AF17" s="345" t="s">
        <v>180</v>
      </c>
      <c r="AG17" s="345"/>
      <c r="AH17" s="345"/>
      <c r="AI17" s="345" t="s">
        <v>181</v>
      </c>
      <c r="AJ17" s="345"/>
      <c r="AK17" s="345"/>
      <c r="AL17" s="345"/>
      <c r="AM17" s="506" t="s">
        <v>182</v>
      </c>
      <c r="AN17" s="506"/>
      <c r="AO17" s="506"/>
      <c r="AP17" s="506"/>
      <c r="AQ17" s="31"/>
      <c r="AR17" s="345" t="s">
        <v>183</v>
      </c>
      <c r="AS17" s="345"/>
      <c r="AT17" s="345"/>
      <c r="AU17" s="506" t="s">
        <v>184</v>
      </c>
      <c r="AV17" s="506"/>
      <c r="AW17" s="506"/>
      <c r="AX17" s="506"/>
      <c r="AY17" s="506" t="s">
        <v>185</v>
      </c>
      <c r="AZ17" s="506"/>
      <c r="BA17" s="506"/>
      <c r="BB17" s="506"/>
    </row>
    <row r="18" spans="1:84" ht="16.5" customHeight="1">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t="s">
        <v>315</v>
      </c>
      <c r="AN18" s="505"/>
      <c r="AO18" s="505"/>
      <c r="AP18" s="505"/>
      <c r="AQ18" s="35"/>
      <c r="AR18" s="505"/>
      <c r="AS18" s="505"/>
      <c r="AT18" s="505"/>
      <c r="AU18" s="505"/>
      <c r="AV18" s="505"/>
      <c r="AW18" s="505"/>
      <c r="AX18" s="505"/>
      <c r="AY18" s="505"/>
      <c r="AZ18" s="505"/>
      <c r="BA18" s="505"/>
      <c r="BB18" s="505"/>
    </row>
    <row r="19" spans="1:84" ht="22.5" customHeight="1">
      <c r="A19" s="345" t="s">
        <v>186</v>
      </c>
      <c r="B19" s="345"/>
      <c r="C19" s="522" t="s">
        <v>13</v>
      </c>
      <c r="D19" s="522"/>
      <c r="E19" s="522"/>
      <c r="F19" s="522"/>
      <c r="G19" s="522"/>
      <c r="H19" s="460" t="s">
        <v>187</v>
      </c>
      <c r="I19" s="461"/>
      <c r="J19" s="461"/>
      <c r="K19" s="461"/>
      <c r="L19" s="461"/>
      <c r="M19" s="461"/>
      <c r="N19" s="461"/>
      <c r="O19" s="461"/>
      <c r="P19" s="461"/>
      <c r="Q19" s="461"/>
      <c r="R19" s="461"/>
      <c r="S19" s="461"/>
      <c r="T19" s="461"/>
      <c r="U19" s="462"/>
      <c r="V19" s="522" t="s">
        <v>42</v>
      </c>
      <c r="W19" s="522"/>
      <c r="X19" s="522"/>
      <c r="Y19" s="522"/>
      <c r="Z19" s="522"/>
      <c r="AA19" s="522"/>
      <c r="AB19" s="522"/>
      <c r="AC19" s="460" t="s">
        <v>189</v>
      </c>
      <c r="AD19" s="461"/>
      <c r="AE19" s="461"/>
      <c r="AF19" s="461"/>
      <c r="AG19" s="461"/>
      <c r="AH19" s="461"/>
      <c r="AI19" s="461"/>
      <c r="AJ19" s="461"/>
      <c r="AK19" s="461"/>
      <c r="AL19" s="461"/>
      <c r="AM19" s="461"/>
      <c r="AN19" s="461"/>
      <c r="AO19" s="521"/>
      <c r="AP19" s="476" t="s">
        <v>188</v>
      </c>
      <c r="AQ19" s="323"/>
      <c r="AR19" s="323"/>
      <c r="AS19" s="323"/>
      <c r="AT19" s="323"/>
      <c r="AU19" s="323"/>
      <c r="AV19" s="323"/>
      <c r="AW19" s="323"/>
      <c r="AX19" s="323"/>
      <c r="AY19" s="323"/>
      <c r="AZ19" s="323"/>
      <c r="BA19" s="323"/>
      <c r="BB19" s="324"/>
    </row>
    <row r="20" spans="1:84">
      <c r="A20" s="523" t="s">
        <v>316</v>
      </c>
      <c r="B20" s="523"/>
      <c r="C20" s="523" t="s">
        <v>312</v>
      </c>
      <c r="D20" s="523"/>
      <c r="E20" s="523"/>
      <c r="F20" s="523"/>
      <c r="G20" s="523"/>
      <c r="H20" s="524" t="s">
        <v>312</v>
      </c>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0"/>
    </row>
    <row r="21" spans="1:84" ht="11.25" customHeight="1">
      <c r="A21" s="356" t="s">
        <v>190</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c r="A22" s="322" t="s">
        <v>191</v>
      </c>
      <c r="B22" s="324"/>
      <c r="C22" s="322" t="s">
        <v>193</v>
      </c>
      <c r="D22" s="323"/>
      <c r="E22" s="324"/>
      <c r="F22" s="322" t="s">
        <v>155</v>
      </c>
      <c r="G22" s="323"/>
      <c r="H22" s="323"/>
      <c r="I22" s="323"/>
      <c r="J22" s="324"/>
      <c r="K22" s="322" t="s">
        <v>194</v>
      </c>
      <c r="L22" s="323"/>
      <c r="M22" s="323"/>
      <c r="N22" s="323"/>
      <c r="O22" s="323"/>
      <c r="P22" s="323"/>
      <c r="Q22" s="324"/>
      <c r="R22" s="322" t="s">
        <v>195</v>
      </c>
      <c r="S22" s="323"/>
      <c r="T22" s="323"/>
      <c r="U22" s="324"/>
      <c r="V22" s="346" t="s">
        <v>154</v>
      </c>
      <c r="W22" s="347"/>
      <c r="X22" s="347"/>
      <c r="Y22" s="347"/>
      <c r="Z22" s="347"/>
      <c r="AA22" s="348"/>
      <c r="AB22" s="346" t="s">
        <v>196</v>
      </c>
      <c r="AC22" s="347"/>
      <c r="AD22" s="347"/>
      <c r="AE22" s="347"/>
      <c r="AF22" s="348"/>
      <c r="AG22" s="346" t="s">
        <v>197</v>
      </c>
      <c r="AH22" s="347"/>
      <c r="AI22" s="347"/>
      <c r="AJ22" s="347"/>
      <c r="AK22" s="347"/>
      <c r="AL22" s="348"/>
      <c r="AM22" s="346" t="s">
        <v>192</v>
      </c>
      <c r="AN22" s="347"/>
      <c r="AO22" s="347"/>
      <c r="AP22" s="347"/>
      <c r="AQ22" s="347"/>
      <c r="AR22" s="347"/>
      <c r="AS22" s="348"/>
      <c r="AT22" s="345" t="s">
        <v>159</v>
      </c>
      <c r="AU22" s="345"/>
      <c r="AV22" s="345"/>
      <c r="AW22" s="345"/>
      <c r="AX22" s="345"/>
      <c r="AY22" s="345"/>
      <c r="AZ22" s="345"/>
      <c r="BA22" s="345"/>
      <c r="BB22" s="345"/>
    </row>
    <row r="23" spans="1:84" s="36" customFormat="1" ht="48.75" customHeight="1">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198</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c r="A26" s="325" t="str">
        <f>IF('UNIFIED INTAKE'!A31=0,"",'UNIFIED INTAKE'!A31)</f>
        <v>SAROL, SAM ROMULO</v>
      </c>
      <c r="B26" s="326"/>
      <c r="C26" s="326"/>
      <c r="D26" s="326"/>
      <c r="E26" s="326"/>
      <c r="F26" s="326"/>
      <c r="G26" s="326"/>
      <c r="H26" s="326"/>
      <c r="I26" s="326"/>
      <c r="J26" s="327"/>
      <c r="K26" s="328" t="str">
        <f ca="1">IF(DATEDIF('UNIFIED INTAKE'!G31,NOW(),"y")&gt;120,"",DATEDIF('UNIFIED INTAKE'!G31,NOW(),"y"))</f>
        <v/>
      </c>
      <c r="L26" s="329"/>
      <c r="M26" s="329"/>
      <c r="N26" s="330"/>
      <c r="O26" s="328" t="str">
        <f>IF('UNIFIED INTAKE'!K31=0,"",'UNIFIED INTAKE'!K31)</f>
        <v>S</v>
      </c>
      <c r="P26" s="329"/>
      <c r="Q26" s="329"/>
      <c r="R26" s="329"/>
      <c r="S26" s="330"/>
      <c r="T26" s="328" t="str">
        <f>IF('UNIFIED INTAKE'!L31=0,"",'UNIFIED INTAKE'!L31)</f>
        <v>SON</v>
      </c>
      <c r="U26" s="329"/>
      <c r="V26" s="329"/>
      <c r="W26" s="329"/>
      <c r="X26" s="329"/>
      <c r="Y26" s="329"/>
      <c r="Z26" s="329"/>
      <c r="AA26" s="330"/>
      <c r="AB26" s="328" t="str">
        <f>IF('UNIFIED INTAKE'!M31=0,"",'UNIFIED INTAKE'!M31)</f>
        <v>GRADE 12</v>
      </c>
      <c r="AC26" s="329"/>
      <c r="AD26" s="329"/>
      <c r="AE26" s="329"/>
      <c r="AF26" s="329"/>
      <c r="AG26" s="329"/>
      <c r="AH26" s="329"/>
      <c r="AI26" s="330"/>
      <c r="AJ26" s="328" t="str">
        <f>IF('UNIFIED INTAKE'!P31=0,"",'UNIFIED INTAKE'!P31)</f>
        <v>INS</v>
      </c>
      <c r="AK26" s="329"/>
      <c r="AL26" s="329"/>
      <c r="AM26" s="329"/>
      <c r="AN26" s="329"/>
      <c r="AO26" s="329"/>
      <c r="AP26" s="329"/>
      <c r="AQ26" s="330"/>
      <c r="AR26" s="331" t="str">
        <f>IF('UNIFIED INTAKE'!R31=0,"",'UNIFIED INTAKE'!R31)</f>
        <v/>
      </c>
      <c r="AS26" s="332"/>
      <c r="AT26" s="332"/>
      <c r="AU26" s="332"/>
      <c r="AV26" s="332"/>
      <c r="AW26" s="332"/>
      <c r="AX26" s="332"/>
      <c r="AY26" s="332"/>
      <c r="AZ26" s="332"/>
      <c r="BA26" s="332"/>
      <c r="BB26" s="333"/>
    </row>
    <row r="27" spans="1:84">
      <c r="A27" s="325" t="str">
        <f>IF('UNIFIED INTAKE'!A32=0,"",'UNIFIED INTAKE'!A32)</f>
        <v xml:space="preserve">SAROL, JUSTO </v>
      </c>
      <c r="B27" s="326"/>
      <c r="C27" s="326"/>
      <c r="D27" s="326"/>
      <c r="E27" s="326"/>
      <c r="F27" s="326"/>
      <c r="G27" s="326"/>
      <c r="H27" s="326"/>
      <c r="I27" s="326"/>
      <c r="J27" s="327"/>
      <c r="K27" s="328" t="str">
        <f ca="1">IF(DATEDIF('UNIFIED INTAKE'!G32,NOW(),"y")&gt;120,"",DATEDIF('UNIFIED INTAKE'!G32,NOW(),"y"))</f>
        <v/>
      </c>
      <c r="L27" s="329"/>
      <c r="M27" s="329"/>
      <c r="N27" s="330"/>
      <c r="O27" s="328" t="str">
        <f>IF('UNIFIED INTAKE'!K32=0,"",'UNIFIED INTAKE'!K32)</f>
        <v>S</v>
      </c>
      <c r="P27" s="329"/>
      <c r="Q27" s="329"/>
      <c r="R27" s="329"/>
      <c r="S27" s="330"/>
      <c r="T27" s="328" t="str">
        <f>IF('UNIFIED INTAKE'!L32=0,"",'UNIFIED INTAKE'!L32)</f>
        <v>BROTHER</v>
      </c>
      <c r="U27" s="329"/>
      <c r="V27" s="329"/>
      <c r="W27" s="329"/>
      <c r="X27" s="329"/>
      <c r="Y27" s="329"/>
      <c r="Z27" s="329"/>
      <c r="AA27" s="330"/>
      <c r="AB27" s="328" t="str">
        <f>IF('UNIFIED INTAKE'!M32=0,"",'UNIFIED INTAKE'!M32)</f>
        <v>HS GRAD</v>
      </c>
      <c r="AC27" s="329"/>
      <c r="AD27" s="329"/>
      <c r="AE27" s="329"/>
      <c r="AF27" s="329"/>
      <c r="AG27" s="329"/>
      <c r="AH27" s="329"/>
      <c r="AI27" s="330"/>
      <c r="AJ27" s="328" t="str">
        <f>IF('UNIFIED INTAKE'!P32=0,"",'UNIFIED INTAKE'!P32)</f>
        <v>COCONUT FARM LABORER</v>
      </c>
      <c r="AK27" s="329"/>
      <c r="AL27" s="329"/>
      <c r="AM27" s="329"/>
      <c r="AN27" s="329"/>
      <c r="AO27" s="329"/>
      <c r="AP27" s="329"/>
      <c r="AQ27" s="330"/>
      <c r="AR27" s="331">
        <f>IF('UNIFIED INTAKE'!R32=0,"",'UNIFIED INTAKE'!R32)</f>
        <v>3000</v>
      </c>
      <c r="AS27" s="332"/>
      <c r="AT27" s="332"/>
      <c r="AU27" s="332"/>
      <c r="AV27" s="332"/>
      <c r="AW27" s="332"/>
      <c r="AX27" s="332"/>
      <c r="AY27" s="332"/>
      <c r="AZ27" s="332"/>
      <c r="BA27" s="332"/>
      <c r="BB27" s="333"/>
    </row>
    <row r="28" spans="1:84">
      <c r="A28" s="325" t="str">
        <f>IF('UNIFIED INTAKE'!A33=0,"",'UNIFIED INTAKE'!A33)</f>
        <v/>
      </c>
      <c r="B28" s="326"/>
      <c r="C28" s="326"/>
      <c r="D28" s="326"/>
      <c r="E28" s="326"/>
      <c r="F28" s="326"/>
      <c r="G28" s="326"/>
      <c r="H28" s="326"/>
      <c r="I28" s="326"/>
      <c r="J28" s="327"/>
      <c r="K28" s="328" t="str">
        <f ca="1">IF(DATEDIF('UNIFIED INTAKE'!G33,NOW(),"y")&gt;120,"",DATEDIF('UNIFIED INTAKE'!G33,NOW(),"y"))</f>
        <v/>
      </c>
      <c r="L28" s="329"/>
      <c r="M28" s="329"/>
      <c r="N28" s="330"/>
      <c r="O28" s="328" t="str">
        <f>IF('UNIFIED INTAKE'!K33=0,"",'UNIFIED INTAKE'!K33)</f>
        <v/>
      </c>
      <c r="P28" s="329"/>
      <c r="Q28" s="329"/>
      <c r="R28" s="329"/>
      <c r="S28" s="330"/>
      <c r="T28" s="328" t="str">
        <f>IF('UNIFIED INTAKE'!L33=0,"",'UNIFIED INTAKE'!L33)</f>
        <v/>
      </c>
      <c r="U28" s="329"/>
      <c r="V28" s="329"/>
      <c r="W28" s="329"/>
      <c r="X28" s="329"/>
      <c r="Y28" s="329"/>
      <c r="Z28" s="329"/>
      <c r="AA28" s="330"/>
      <c r="AB28" s="328" t="str">
        <f>IF('UNIFIED INTAKE'!M33=0,"",'UNIFIED INTAKE'!M33)</f>
        <v/>
      </c>
      <c r="AC28" s="329"/>
      <c r="AD28" s="329"/>
      <c r="AE28" s="329"/>
      <c r="AF28" s="329"/>
      <c r="AG28" s="329"/>
      <c r="AH28" s="329"/>
      <c r="AI28" s="330"/>
      <c r="AJ28" s="328" t="str">
        <f>IF('UNIFIED INTAKE'!P33=0,"",'UNIFIED INTAKE'!P33)</f>
        <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c r="A29" s="325" t="str">
        <f>IF('UNIFIED INTAKE'!A34=0,"",'UNIFIED INTAKE'!A34)</f>
        <v/>
      </c>
      <c r="B29" s="326"/>
      <c r="C29" s="326"/>
      <c r="D29" s="326"/>
      <c r="E29" s="326"/>
      <c r="F29" s="326"/>
      <c r="G29" s="326"/>
      <c r="H29" s="326"/>
      <c r="I29" s="326"/>
      <c r="J29" s="327"/>
      <c r="K29" s="328" t="str">
        <f ca="1">IF(DATEDIF('UNIFIED INTAKE'!G34,NOW(),"y")&gt;120,"",DATEDIF('UNIFIED INTAKE'!G34,NOW(),"y"))</f>
        <v/>
      </c>
      <c r="L29" s="329"/>
      <c r="M29" s="329"/>
      <c r="N29" s="330"/>
      <c r="O29" s="328" t="str">
        <f>IF('UNIFIED INTAKE'!K34=0,"",'UNIFIED INTAKE'!K34)</f>
        <v/>
      </c>
      <c r="P29" s="329"/>
      <c r="Q29" s="329"/>
      <c r="R29" s="329"/>
      <c r="S29" s="330"/>
      <c r="T29" s="328" t="str">
        <f>IF('UNIFIED INTAKE'!L34=0,"",'UNIFIED INTAKE'!L34)</f>
        <v/>
      </c>
      <c r="U29" s="329"/>
      <c r="V29" s="329"/>
      <c r="W29" s="329"/>
      <c r="X29" s="329"/>
      <c r="Y29" s="329"/>
      <c r="Z29" s="329"/>
      <c r="AA29" s="330"/>
      <c r="AB29" s="328" t="str">
        <f>IF('UNIFIED INTAKE'!M34=0,"",'UNIFIED INTAKE'!M34)</f>
        <v/>
      </c>
      <c r="AC29" s="329"/>
      <c r="AD29" s="329"/>
      <c r="AE29" s="329"/>
      <c r="AF29" s="329"/>
      <c r="AG29" s="329"/>
      <c r="AH29" s="329"/>
      <c r="AI29" s="330"/>
      <c r="AJ29" s="328" t="str">
        <f>IF('UNIFIED INTAKE'!P34=0,"",'UNIFIED INTAKE'!P34)</f>
        <v/>
      </c>
      <c r="AK29" s="329"/>
      <c r="AL29" s="329"/>
      <c r="AM29" s="329"/>
      <c r="AN29" s="329"/>
      <c r="AO29" s="329"/>
      <c r="AP29" s="329"/>
      <c r="AQ29" s="330"/>
      <c r="AR29" s="331" t="str">
        <f>IF('UNIFIED INTAKE'!R34=0,"",'UNIFIED INTAKE'!R34)</f>
        <v/>
      </c>
      <c r="AS29" s="332"/>
      <c r="AT29" s="332"/>
      <c r="AU29" s="332"/>
      <c r="AV29" s="332"/>
      <c r="AW29" s="332"/>
      <c r="AX29" s="332"/>
      <c r="AY29" s="332"/>
      <c r="AZ29" s="332"/>
      <c r="BA29" s="332"/>
      <c r="BB29" s="333"/>
    </row>
    <row r="30" spans="1:84">
      <c r="A30" s="325" t="str">
        <f>IF('UNIFIED INTAKE'!A35=0,"",'UNIFIED INTAKE'!A35)</f>
        <v/>
      </c>
      <c r="B30" s="326"/>
      <c r="C30" s="326"/>
      <c r="D30" s="326"/>
      <c r="E30" s="326"/>
      <c r="F30" s="326"/>
      <c r="G30" s="326"/>
      <c r="H30" s="326"/>
      <c r="I30" s="326"/>
      <c r="J30" s="327"/>
      <c r="K30" s="328" t="str">
        <f ca="1">IF(DATEDIF('UNIFIED INTAKE'!G35,NOW(),"y")&gt;120,"",DATEDIF('UNIFIED INTAKE'!G35,NOW(),"y"))</f>
        <v/>
      </c>
      <c r="L30" s="329"/>
      <c r="M30" s="329"/>
      <c r="N30" s="330"/>
      <c r="O30" s="328" t="str">
        <f>IF('UNIFIED INTAKE'!K35=0,"",'UNIFIED INTAKE'!K35)</f>
        <v/>
      </c>
      <c r="P30" s="329"/>
      <c r="Q30" s="329"/>
      <c r="R30" s="329"/>
      <c r="S30" s="330"/>
      <c r="T30" s="328" t="str">
        <f>IF('UNIFIED INTAKE'!L35=0,"",'UNIFIED INTAKE'!L35)</f>
        <v/>
      </c>
      <c r="U30" s="329"/>
      <c r="V30" s="329"/>
      <c r="W30" s="329"/>
      <c r="X30" s="329"/>
      <c r="Y30" s="329"/>
      <c r="Z30" s="329"/>
      <c r="AA30" s="330"/>
      <c r="AB30" s="328" t="str">
        <f>IF('UNIFIED INTAKE'!M35=0,"",'UNIFIED INTAKE'!M35)</f>
        <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c r="A31" s="325" t="str">
        <f>IF('UNIFIED INTAKE'!A36=0,"",'UNIFIED INTAKE'!A36)</f>
        <v/>
      </c>
      <c r="B31" s="326"/>
      <c r="C31" s="326"/>
      <c r="D31" s="326"/>
      <c r="E31" s="326"/>
      <c r="F31" s="326"/>
      <c r="G31" s="326"/>
      <c r="H31" s="326"/>
      <c r="I31" s="326"/>
      <c r="J31" s="327"/>
      <c r="K31" s="328" t="str">
        <f ca="1">IF(DATEDIF('UNIFIED INTAKE'!G36,NOW(),"y")&gt;120,"",DATEDIF('UNIFIED INTAKE'!G36,NOW(),"y"))</f>
        <v/>
      </c>
      <c r="L31" s="329"/>
      <c r="M31" s="329"/>
      <c r="N31" s="330"/>
      <c r="O31" s="328" t="str">
        <f>IF('UNIFIED INTAKE'!K36=0,"",'UNIFIED INTAKE'!K36)</f>
        <v/>
      </c>
      <c r="P31" s="329"/>
      <c r="Q31" s="329"/>
      <c r="R31" s="329"/>
      <c r="S31" s="330"/>
      <c r="T31" s="328" t="str">
        <f>IF('UNIFIED INTAKE'!L36=0,"",'UNIFIED INTAKE'!L36)</f>
        <v/>
      </c>
      <c r="U31" s="329"/>
      <c r="V31" s="329"/>
      <c r="W31" s="329"/>
      <c r="X31" s="329"/>
      <c r="Y31" s="329"/>
      <c r="Z31" s="329"/>
      <c r="AA31" s="330"/>
      <c r="AB31" s="328" t="str">
        <f>IF('UNIFIED INTAKE'!M36=0,"",'UNIFIED INTAKE'!M36)</f>
        <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c r="A32" s="325" t="str">
        <f>IF('UNIFIED INTAKE'!A37=0,"",'UNIFIED INTAKE'!A37)</f>
        <v/>
      </c>
      <c r="B32" s="326"/>
      <c r="C32" s="326"/>
      <c r="D32" s="326"/>
      <c r="E32" s="326"/>
      <c r="F32" s="326"/>
      <c r="G32" s="326"/>
      <c r="H32" s="326"/>
      <c r="I32" s="326"/>
      <c r="J32" s="327"/>
      <c r="K32" s="328" t="str">
        <f ca="1">IF(DATEDIF('UNIFIED INTAKE'!G37,NOW(),"y")&gt;120,"",DATEDIF('UNIFIED INTAKE'!G37,NOW(),"y"))</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c r="A33" s="325" t="str">
        <f>IF('UNIFIED INTAKE'!A38=0,"",'UNIFIED INTAKE'!A38)</f>
        <v/>
      </c>
      <c r="B33" s="326"/>
      <c r="C33" s="326"/>
      <c r="D33" s="326"/>
      <c r="E33" s="326"/>
      <c r="F33" s="326"/>
      <c r="G33" s="326"/>
      <c r="H33" s="326"/>
      <c r="I33" s="326"/>
      <c r="J33" s="327"/>
      <c r="K33" s="328" t="str">
        <f ca="1">IF(DATEDIF('UNIFIED INTAKE'!G38,NOW(),"y")&gt;120,"",DATEDIF('UNIFIED INTAKE'!G38,NOW(),"y"))</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c r="A34" s="325" t="str">
        <f>IF('UNIFIED INTAKE'!A39=0,"",'UNIFIED INTAKE'!A39)</f>
        <v/>
      </c>
      <c r="B34" s="326"/>
      <c r="C34" s="326"/>
      <c r="D34" s="326"/>
      <c r="E34" s="326"/>
      <c r="F34" s="326"/>
      <c r="G34" s="326"/>
      <c r="H34" s="326"/>
      <c r="I34" s="326"/>
      <c r="J34" s="327"/>
      <c r="K34" s="328" t="str">
        <f ca="1">IF(DATEDIF('UNIFIED INTAKE'!G39,NOW(),"y")&gt;120,"",DATEDIF('UNIFIED INTAKE'!G39,NOW(),"y"))</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c r="A35" s="325" t="str">
        <f>IF('UNIFIED INTAKE'!A40=0,"",'UNIFIED INTAKE'!A40)</f>
        <v/>
      </c>
      <c r="B35" s="326"/>
      <c r="C35" s="326"/>
      <c r="D35" s="326"/>
      <c r="E35" s="326"/>
      <c r="F35" s="326"/>
      <c r="G35" s="326"/>
      <c r="H35" s="326"/>
      <c r="I35" s="326"/>
      <c r="J35" s="327"/>
      <c r="K35" s="328" t="str">
        <f ca="1">IF(DATEDIF('UNIFIED INTAKE'!G40,NOW(),"y")&gt;120,"",DATEDIF('UNIFIED INTAKE'!G40,NOW(),"y"))</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c r="A36" s="334" t="s">
        <v>199</v>
      </c>
      <c r="B36" s="335"/>
      <c r="C36" s="335"/>
      <c r="D36" s="335"/>
      <c r="E36" s="335"/>
      <c r="F36" s="335"/>
      <c r="G36" s="335"/>
      <c r="H36" s="335"/>
      <c r="I36" s="336" t="s">
        <v>22</v>
      </c>
      <c r="J36" s="336"/>
      <c r="K36" s="336"/>
      <c r="L36" s="336"/>
      <c r="M36" s="336"/>
      <c r="N36" s="336"/>
      <c r="O36" s="336"/>
      <c r="P36" s="336"/>
      <c r="Q36" s="336"/>
      <c r="R36" s="336"/>
      <c r="S36" s="337"/>
      <c r="T36" s="338" t="s">
        <v>201</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200</v>
      </c>
      <c r="AP36" s="340"/>
      <c r="AQ36" s="340"/>
      <c r="AR36" s="340"/>
      <c r="AS36" s="340"/>
      <c r="AT36" s="340"/>
      <c r="AU36" s="340"/>
      <c r="AV36" s="340"/>
      <c r="AW36" s="340"/>
      <c r="AX36" s="340"/>
      <c r="AY36" s="340"/>
      <c r="AZ36" s="340"/>
      <c r="BA36" s="340"/>
      <c r="BB36" s="340"/>
    </row>
    <row r="37" spans="1:54" ht="13.5" customHeight="1">
      <c r="A37" s="334" t="str">
        <f>IF('UNIFIED INTAKE'!A44=0,"",'UNIFIED INTAKE'!A44)</f>
        <v/>
      </c>
      <c r="B37" s="335"/>
      <c r="C37" s="335"/>
      <c r="D37" s="335"/>
      <c r="E37" s="335"/>
      <c r="F37" s="335"/>
      <c r="G37" s="335"/>
      <c r="H37" s="335"/>
      <c r="I37" s="392" t="str">
        <f>IF('UNIFIED INTAKE'!I44=0,"",'UNIFIED INTAKE'!I44)</f>
        <v/>
      </c>
      <c r="J37" s="392"/>
      <c r="K37" s="392"/>
      <c r="L37" s="392"/>
      <c r="M37" s="392"/>
      <c r="N37" s="392"/>
      <c r="O37" s="392"/>
      <c r="P37" s="392"/>
      <c r="Q37" s="392"/>
      <c r="R37" s="392"/>
      <c r="S37" s="392"/>
      <c r="T37" s="296">
        <v>4</v>
      </c>
      <c r="U37" s="297"/>
      <c r="V37" s="297"/>
      <c r="W37" s="297"/>
      <c r="X37" s="297"/>
      <c r="Y37" s="297"/>
      <c r="Z37" s="297"/>
      <c r="AA37" s="297"/>
      <c r="AB37" s="297"/>
      <c r="AC37" s="298"/>
      <c r="AD37" s="393">
        <f>'UNIFIED INTAKE'!P45</f>
        <v>7000</v>
      </c>
      <c r="AE37" s="393"/>
      <c r="AF37" s="393"/>
      <c r="AG37" s="393"/>
      <c r="AH37" s="393"/>
      <c r="AI37" s="393"/>
      <c r="AJ37" s="393"/>
      <c r="AK37" s="393"/>
      <c r="AL37" s="393"/>
      <c r="AM37" s="393"/>
      <c r="AN37" s="393"/>
      <c r="AO37" s="395">
        <f>AD37/T37</f>
        <v>1750</v>
      </c>
      <c r="AP37" s="396"/>
      <c r="AQ37" s="396"/>
      <c r="AR37" s="396"/>
      <c r="AS37" s="396"/>
      <c r="AT37" s="396"/>
      <c r="AU37" s="396"/>
      <c r="AV37" s="396"/>
      <c r="AW37" s="396"/>
      <c r="AX37" s="396"/>
      <c r="AY37" s="396"/>
      <c r="AZ37" s="396"/>
      <c r="BA37" s="396"/>
      <c r="BB37" s="396"/>
    </row>
    <row r="38" spans="1:54" ht="13.5" customHeight="1">
      <c r="A38" s="334" t="str">
        <f>IF('UNIFIED INTAKE'!A45=0,"",'UNIFIED INTAKE'!A45)</f>
        <v>FS FROM SON (LAGUNA)</v>
      </c>
      <c r="B38" s="335"/>
      <c r="C38" s="335"/>
      <c r="D38" s="335"/>
      <c r="E38" s="335"/>
      <c r="F38" s="335"/>
      <c r="G38" s="335"/>
      <c r="H38" s="335"/>
      <c r="I38" s="392">
        <f>IF('UNIFIED INTAKE'!I45=0,"",'UNIFIED INTAKE'!I45)</f>
        <v>2000</v>
      </c>
      <c r="J38" s="392"/>
      <c r="K38" s="392"/>
      <c r="L38" s="392"/>
      <c r="M38" s="392"/>
      <c r="N38" s="392"/>
      <c r="O38" s="392"/>
      <c r="P38" s="392"/>
      <c r="Q38" s="392"/>
      <c r="R38" s="392"/>
      <c r="S38" s="392"/>
      <c r="T38" s="296"/>
      <c r="U38" s="297"/>
      <c r="V38" s="297"/>
      <c r="W38" s="297"/>
      <c r="X38" s="297"/>
      <c r="Y38" s="297"/>
      <c r="Z38" s="297"/>
      <c r="AA38" s="297"/>
      <c r="AB38" s="297"/>
      <c r="AC38" s="298"/>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c r="A39" s="334" t="str">
        <f>IF('UNIFIED INTAKE'!A46=0,"",'UNIFIED INTAKE'!A46)</f>
        <v>FS FROM SIBLINGS</v>
      </c>
      <c r="B39" s="335"/>
      <c r="C39" s="335"/>
      <c r="D39" s="335"/>
      <c r="E39" s="335"/>
      <c r="F39" s="335"/>
      <c r="G39" s="335"/>
      <c r="H39" s="335"/>
      <c r="I39" s="392">
        <f>IF('UNIFIED INTAKE'!I46=0,"",'UNIFIED INTAKE'!I46)</f>
        <v>2000</v>
      </c>
      <c r="J39" s="392"/>
      <c r="K39" s="392"/>
      <c r="L39" s="392"/>
      <c r="M39" s="392"/>
      <c r="N39" s="392"/>
      <c r="O39" s="392"/>
      <c r="P39" s="392"/>
      <c r="Q39" s="392"/>
      <c r="R39" s="392"/>
      <c r="S39" s="392"/>
      <c r="T39" s="299"/>
      <c r="U39" s="300"/>
      <c r="V39" s="300"/>
      <c r="W39" s="300"/>
      <c r="X39" s="300"/>
      <c r="Y39" s="300"/>
      <c r="Z39" s="300"/>
      <c r="AA39" s="300"/>
      <c r="AB39" s="300"/>
      <c r="AC39" s="301"/>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c r="A40" s="398" t="s">
        <v>202</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c r="A41" s="383" t="s">
        <v>203</v>
      </c>
      <c r="B41" s="384"/>
      <c r="C41" s="384"/>
      <c r="D41" s="384"/>
      <c r="E41" s="384"/>
      <c r="F41" s="384"/>
      <c r="G41" s="385"/>
      <c r="H41" s="309" t="s">
        <v>127</v>
      </c>
      <c r="I41" s="284"/>
      <c r="J41" s="284"/>
      <c r="K41" s="284"/>
      <c r="L41" s="284"/>
      <c r="M41" s="284"/>
      <c r="N41" s="284"/>
      <c r="O41" s="284"/>
      <c r="P41" s="284"/>
      <c r="Q41" s="284"/>
      <c r="R41" s="284"/>
      <c r="S41" s="284"/>
      <c r="T41" s="284"/>
      <c r="U41" s="284"/>
      <c r="V41" s="284"/>
      <c r="W41" s="399"/>
      <c r="X41" s="311" t="s">
        <v>26</v>
      </c>
      <c r="Y41" s="284"/>
      <c r="Z41" s="284"/>
      <c r="AA41" s="284"/>
      <c r="AB41" s="284"/>
      <c r="AC41" s="284"/>
      <c r="AD41" s="286"/>
      <c r="AE41" s="286"/>
      <c r="AF41" s="286"/>
      <c r="AG41" s="286"/>
      <c r="AH41" s="286"/>
      <c r="AI41" s="286"/>
      <c r="AJ41" s="286"/>
      <c r="AK41" s="286"/>
      <c r="AL41" s="286"/>
      <c r="AM41" s="400"/>
      <c r="AN41" s="389" t="s">
        <v>128</v>
      </c>
      <c r="AO41" s="390"/>
      <c r="AP41" s="390"/>
      <c r="AQ41" s="390"/>
      <c r="AR41" s="390"/>
      <c r="AS41" s="390"/>
      <c r="AT41" s="390"/>
      <c r="AU41" s="390"/>
      <c r="AV41" s="390"/>
      <c r="AW41" s="390"/>
      <c r="AX41" s="390"/>
      <c r="AY41" s="390"/>
      <c r="AZ41" s="390"/>
      <c r="BA41" s="390"/>
      <c r="BB41" s="391"/>
    </row>
    <row r="42" spans="1:54" ht="13" customHeight="1">
      <c r="A42" s="32"/>
      <c r="B42" s="33"/>
      <c r="C42" s="281">
        <f>IF('UNIFIED INTAKE'!D50="",'UNIFIED INTAKE'!D50)</f>
        <v>0</v>
      </c>
      <c r="D42" s="281"/>
      <c r="E42" s="281"/>
      <c r="F42" s="281"/>
      <c r="G42" s="282"/>
      <c r="H42" s="297"/>
      <c r="I42" s="297"/>
      <c r="J42" s="507" t="s">
        <v>149</v>
      </c>
      <c r="K42" s="507"/>
      <c r="L42" s="507"/>
      <c r="M42" s="507"/>
      <c r="N42" s="507"/>
      <c r="O42" s="507"/>
      <c r="P42" s="302">
        <f>'UNIFIED INTAKE'!K50</f>
        <v>500</v>
      </c>
      <c r="Q42" s="302"/>
      <c r="R42" s="302"/>
      <c r="S42" s="302"/>
      <c r="T42" s="302"/>
      <c r="U42" s="302"/>
      <c r="V42" s="302"/>
      <c r="W42" s="303"/>
      <c r="X42" s="22"/>
      <c r="Y42" s="7" t="s">
        <v>144</v>
      </c>
      <c r="Z42" s="20"/>
      <c r="AA42" s="20"/>
      <c r="AB42" s="20"/>
      <c r="AC42" s="20"/>
      <c r="AD42" s="297"/>
      <c r="AE42" s="297"/>
      <c r="AF42" s="4"/>
      <c r="AG42" s="304">
        <f>'UNIFIED INTAKE'!I56</f>
        <v>0</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3" customHeight="1">
      <c r="A43" s="32"/>
      <c r="B43" s="33"/>
      <c r="C43" s="281">
        <f>'UNIFIED INTAKE'!D51</f>
        <v>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204</v>
      </c>
      <c r="Z43" s="20"/>
      <c r="AA43" s="20"/>
      <c r="AB43" s="20"/>
      <c r="AC43" s="20"/>
      <c r="AD43" s="20"/>
      <c r="AE43" s="20"/>
      <c r="AF43" s="20"/>
      <c r="AG43" s="304" t="str">
        <f>'UNIFIED INTAKE'!I57</f>
        <v>DEEP WELL</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3" customHeight="1">
      <c r="A44" s="32"/>
      <c r="B44" s="33"/>
      <c r="C44" s="281">
        <f>'UNIFIED INTAKE'!D52</f>
        <v>0</v>
      </c>
      <c r="D44" s="281"/>
      <c r="E44" s="281"/>
      <c r="F44" s="281"/>
      <c r="G44" s="282"/>
      <c r="H44" s="297"/>
      <c r="I44" s="297"/>
      <c r="J44" s="21" t="s">
        <v>168</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3" customHeight="1">
      <c r="A45" s="32"/>
      <c r="B45" s="33"/>
      <c r="C45" s="281">
        <f>'UNIFIED INTAKE'!D53</f>
        <v>0</v>
      </c>
      <c r="D45" s="281"/>
      <c r="E45" s="281"/>
      <c r="F45" s="281"/>
      <c r="G45" s="282"/>
      <c r="H45" s="30"/>
      <c r="I45" s="30"/>
      <c r="J45" s="21" t="s">
        <v>160</v>
      </c>
      <c r="K45" s="20"/>
      <c r="L45" s="20"/>
      <c r="M45" s="20"/>
      <c r="N45" s="20"/>
      <c r="O45" s="20"/>
      <c r="P45" s="302">
        <f>'UNIFIED INTAKE'!K53</f>
        <v>0</v>
      </c>
      <c r="Q45" s="302"/>
      <c r="R45" s="302"/>
      <c r="S45" s="302"/>
      <c r="T45" s="302"/>
      <c r="U45" s="302"/>
      <c r="V45" s="302"/>
      <c r="W45" s="303"/>
      <c r="X45" s="4"/>
      <c r="Y45" s="21" t="s">
        <v>205</v>
      </c>
      <c r="Z45" s="20"/>
      <c r="AA45" s="20"/>
      <c r="AB45" s="20"/>
      <c r="AC45" s="20"/>
      <c r="AD45" s="20"/>
      <c r="AE45" s="20"/>
      <c r="AF45" s="20"/>
      <c r="AG45" s="304">
        <f>'UNIFIED INTAKE'!I59</f>
        <v>250</v>
      </c>
      <c r="AH45" s="304"/>
      <c r="AI45" s="304"/>
      <c r="AJ45" s="304"/>
      <c r="AK45" s="304"/>
      <c r="AL45" s="304"/>
      <c r="AM45" s="305"/>
      <c r="AN45" s="4"/>
      <c r="AO45" s="6" t="s">
        <v>160</v>
      </c>
      <c r="AP45" s="33"/>
      <c r="AQ45" s="33"/>
      <c r="AR45" s="33"/>
      <c r="AS45" s="33"/>
      <c r="AT45" s="33"/>
      <c r="AU45" s="33"/>
      <c r="AV45" s="33"/>
      <c r="AW45" s="306" t="str">
        <f>IF('UNIFIED INTAKE'!K53="","",'UNIFIED INTAKE'!K53)</f>
        <v/>
      </c>
      <c r="AX45" s="306"/>
      <c r="AY45" s="306"/>
      <c r="AZ45" s="306"/>
      <c r="BA45" s="306"/>
      <c r="BB45" s="307"/>
    </row>
    <row r="46" spans="1:54" ht="11.25" customHeight="1">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5"/>
      <c r="X46" s="406" t="s">
        <v>50</v>
      </c>
      <c r="Y46" s="341"/>
      <c r="Z46" s="341"/>
      <c r="AA46" s="341"/>
      <c r="AB46" s="341"/>
      <c r="AC46" s="341"/>
      <c r="AD46" s="341"/>
      <c r="AE46" s="341"/>
      <c r="AF46" s="341"/>
      <c r="AG46" s="297"/>
      <c r="AH46" s="297"/>
      <c r="AI46" s="297"/>
      <c r="AJ46" s="297"/>
      <c r="AK46" s="297"/>
      <c r="AL46" s="297"/>
      <c r="AM46" s="407"/>
      <c r="AN46" s="406" t="s">
        <v>51</v>
      </c>
      <c r="AO46" s="341"/>
      <c r="AP46" s="341"/>
      <c r="AQ46" s="341"/>
      <c r="AR46" s="341"/>
      <c r="AS46" s="341"/>
      <c r="AT46" s="341"/>
      <c r="AU46" s="341"/>
      <c r="AV46" s="341"/>
      <c r="AW46" s="297"/>
      <c r="AX46" s="297"/>
      <c r="AY46" s="297"/>
      <c r="AZ46" s="297"/>
      <c r="BA46" s="297"/>
      <c r="BB46" s="298"/>
    </row>
    <row r="47" spans="1:54" ht="12.75" customHeight="1">
      <c r="A47" s="408">
        <f>IF('UNIFIED INTAKE'!Q52="","",'UNIFIED INTAKE'!Q52)</f>
        <v>9000</v>
      </c>
      <c r="B47" s="408"/>
      <c r="C47" s="408"/>
      <c r="D47" s="408"/>
      <c r="E47" s="408"/>
      <c r="F47" s="408"/>
      <c r="G47" s="408"/>
      <c r="H47" s="409">
        <f>IF('UNIFIED INTAKE'!Q51="","",'UNIFIED INTAKE'!Q51)</f>
        <v>2200</v>
      </c>
      <c r="I47" s="408"/>
      <c r="J47" s="408"/>
      <c r="K47" s="408"/>
      <c r="L47" s="408"/>
      <c r="M47" s="408"/>
      <c r="N47" s="408"/>
      <c r="O47" s="408"/>
      <c r="P47" s="408"/>
      <c r="Q47" s="408"/>
      <c r="R47" s="408"/>
      <c r="S47" s="408"/>
      <c r="T47" s="408"/>
      <c r="U47" s="408"/>
      <c r="V47" s="408"/>
      <c r="W47" s="408"/>
      <c r="X47" s="408" t="s">
        <v>311</v>
      </c>
      <c r="Y47" s="408"/>
      <c r="Z47" s="408"/>
      <c r="AA47" s="408"/>
      <c r="AB47" s="408"/>
      <c r="AC47" s="408"/>
      <c r="AD47" s="408"/>
      <c r="AE47" s="408"/>
      <c r="AF47" s="408"/>
      <c r="AG47" s="408"/>
      <c r="AH47" s="408"/>
      <c r="AI47" s="408"/>
      <c r="AJ47" s="408"/>
      <c r="AK47" s="408"/>
      <c r="AL47" s="408"/>
      <c r="AM47" s="408"/>
      <c r="AN47" s="408" t="s">
        <v>311</v>
      </c>
      <c r="AO47" s="408"/>
      <c r="AP47" s="408"/>
      <c r="AQ47" s="408"/>
      <c r="AR47" s="408"/>
      <c r="AS47" s="408"/>
      <c r="AT47" s="408"/>
      <c r="AU47" s="408"/>
      <c r="AV47" s="408"/>
      <c r="AW47" s="408"/>
      <c r="AX47" s="408"/>
      <c r="AY47" s="408"/>
      <c r="AZ47" s="408"/>
      <c r="BA47" s="408"/>
      <c r="BB47" s="408"/>
    </row>
    <row r="48" spans="1:54" ht="11.25" customHeight="1">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160</v>
      </c>
      <c r="Z48" s="345"/>
      <c r="AA48" s="345"/>
      <c r="AB48" s="345"/>
      <c r="AC48" s="345"/>
      <c r="AD48" s="345"/>
      <c r="AE48" s="345"/>
      <c r="AF48" s="345"/>
      <c r="AG48" s="345"/>
      <c r="AH48" s="345"/>
      <c r="AI48" s="345"/>
      <c r="AJ48" s="345"/>
      <c r="AK48" s="345" t="s">
        <v>206</v>
      </c>
      <c r="AL48" s="345"/>
      <c r="AM48" s="345"/>
      <c r="AN48" s="345"/>
      <c r="AO48" s="345"/>
      <c r="AP48" s="345"/>
      <c r="AQ48" s="345"/>
      <c r="AR48" s="345"/>
      <c r="AS48" s="345"/>
      <c r="AT48" s="345"/>
      <c r="AU48" s="345"/>
      <c r="AV48" s="345"/>
      <c r="AW48" s="345"/>
      <c r="AX48" s="345"/>
      <c r="AY48" s="345"/>
      <c r="AZ48" s="345"/>
      <c r="BA48" s="345"/>
      <c r="BB48" s="345"/>
    </row>
    <row r="49" spans="1:54" ht="13.5" customHeight="1">
      <c r="A49" s="410" t="s">
        <v>311</v>
      </c>
      <c r="B49" s="410"/>
      <c r="C49" s="410"/>
      <c r="D49" s="410"/>
      <c r="E49" s="410" t="s">
        <v>311</v>
      </c>
      <c r="F49" s="410"/>
      <c r="G49" s="410"/>
      <c r="H49" s="410"/>
      <c r="I49" s="410"/>
      <c r="J49" s="410"/>
      <c r="K49" s="410"/>
      <c r="L49" s="410"/>
      <c r="M49" s="410"/>
      <c r="N49" s="410"/>
      <c r="O49" s="410" t="s">
        <v>311</v>
      </c>
      <c r="P49" s="410"/>
      <c r="Q49" s="410"/>
      <c r="R49" s="410"/>
      <c r="S49" s="410"/>
      <c r="T49" s="410"/>
      <c r="U49" s="410"/>
      <c r="V49" s="410"/>
      <c r="W49" s="410"/>
      <c r="X49" s="410"/>
      <c r="Y49" s="410" t="s">
        <v>311</v>
      </c>
      <c r="Z49" s="410"/>
      <c r="AA49" s="410"/>
      <c r="AB49" s="410"/>
      <c r="AC49" s="410"/>
      <c r="AD49" s="410"/>
      <c r="AE49" s="410"/>
      <c r="AF49" s="410"/>
      <c r="AG49" s="410"/>
      <c r="AH49" s="410"/>
      <c r="AI49" s="410"/>
      <c r="AJ49" s="410"/>
      <c r="AK49" s="394">
        <f>'UNIFIED INTAKE'!P45</f>
        <v>7000</v>
      </c>
      <c r="AL49" s="394"/>
      <c r="AM49" s="394"/>
      <c r="AN49" s="394"/>
      <c r="AO49" s="394"/>
      <c r="AP49" s="394"/>
      <c r="AQ49" s="394"/>
      <c r="AR49" s="394"/>
      <c r="AS49" s="394"/>
      <c r="AT49" s="394"/>
      <c r="AU49" s="394"/>
      <c r="AV49" s="394"/>
      <c r="AW49" s="394"/>
      <c r="AX49" s="394"/>
      <c r="AY49" s="394"/>
      <c r="AZ49" s="394"/>
      <c r="BA49" s="394"/>
      <c r="BB49" s="394"/>
    </row>
    <row r="50" spans="1:54" ht="12.75" customHeight="1">
      <c r="A50" s="402" t="s">
        <v>207</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75" customHeight="1">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c r="A52" s="471" t="s">
        <v>317</v>
      </c>
      <c r="B52" s="469"/>
      <c r="C52" s="469"/>
      <c r="D52" s="469"/>
      <c r="E52" s="469"/>
      <c r="F52" s="469"/>
      <c r="G52" s="469"/>
      <c r="H52" s="469"/>
      <c r="I52" s="469"/>
      <c r="J52" s="469"/>
      <c r="K52" s="469"/>
      <c r="L52" s="469"/>
      <c r="M52" s="469"/>
      <c r="N52" s="469"/>
      <c r="O52" s="469"/>
      <c r="P52" s="469"/>
      <c r="Q52" s="469"/>
      <c r="R52" s="469"/>
      <c r="S52" s="469"/>
      <c r="T52" s="469"/>
      <c r="U52" s="469"/>
      <c r="V52" s="469"/>
      <c r="W52" s="472"/>
      <c r="X52" s="468" t="s">
        <v>317</v>
      </c>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75" customHeight="1">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c r="A54" s="471" t="s">
        <v>319</v>
      </c>
      <c r="B54" s="469"/>
      <c r="C54" s="469"/>
      <c r="D54" s="469"/>
      <c r="E54" s="469"/>
      <c r="F54" s="469"/>
      <c r="G54" s="469"/>
      <c r="H54" s="469"/>
      <c r="I54" s="469"/>
      <c r="J54" s="469"/>
      <c r="K54" s="469"/>
      <c r="L54" s="469"/>
      <c r="M54" s="469"/>
      <c r="N54" s="469"/>
      <c r="O54" s="469"/>
      <c r="P54" s="469"/>
      <c r="Q54" s="469"/>
      <c r="R54" s="469"/>
      <c r="S54" s="469"/>
      <c r="T54" s="469"/>
      <c r="U54" s="469"/>
      <c r="V54" s="469"/>
      <c r="W54" s="472"/>
      <c r="X54" s="468" t="s">
        <v>311</v>
      </c>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75" customHeight="1">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c r="A56" s="473" t="s">
        <v>318</v>
      </c>
      <c r="B56" s="474"/>
      <c r="C56" s="474"/>
      <c r="D56" s="474"/>
      <c r="E56" s="474"/>
      <c r="F56" s="474"/>
      <c r="G56" s="474"/>
      <c r="H56" s="474"/>
      <c r="I56" s="474"/>
      <c r="J56" s="474"/>
      <c r="K56" s="474"/>
      <c r="L56" s="474"/>
      <c r="M56" s="474"/>
      <c r="N56" s="474"/>
      <c r="O56" s="474"/>
      <c r="P56" s="474"/>
      <c r="Q56" s="474"/>
      <c r="R56" s="474"/>
      <c r="S56" s="474"/>
      <c r="T56" s="474"/>
      <c r="U56" s="474"/>
      <c r="V56" s="474"/>
      <c r="W56" s="474"/>
      <c r="X56" s="473" t="s">
        <v>311</v>
      </c>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1"/>
    </row>
    <row r="59" spans="1:54">
      <c r="A59" s="316" t="s">
        <v>67</v>
      </c>
      <c r="B59" s="317"/>
      <c r="C59" s="317"/>
      <c r="D59" s="318"/>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c r="A60" s="316" t="s">
        <v>68</v>
      </c>
      <c r="B60" s="317"/>
      <c r="C60" s="317"/>
      <c r="D60" s="318"/>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c r="A61" s="316" t="s">
        <v>69</v>
      </c>
      <c r="B61" s="317"/>
      <c r="C61" s="317"/>
      <c r="D61" s="318"/>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c r="A62" s="316" t="s">
        <v>70</v>
      </c>
      <c r="B62" s="317"/>
      <c r="C62" s="317"/>
      <c r="D62" s="318"/>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c r="A63" s="316" t="s">
        <v>71</v>
      </c>
      <c r="B63" s="317"/>
      <c r="C63" s="317"/>
      <c r="D63" s="318"/>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c r="A64" s="316" t="s">
        <v>72</v>
      </c>
      <c r="B64" s="317"/>
      <c r="C64" s="317"/>
      <c r="D64" s="318"/>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c r="A66" s="316" t="s">
        <v>73</v>
      </c>
      <c r="B66" s="317"/>
      <c r="C66" s="317"/>
      <c r="D66" s="318"/>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c r="A67" s="316" t="s">
        <v>74</v>
      </c>
      <c r="B67" s="317"/>
      <c r="C67" s="317"/>
      <c r="D67" s="318"/>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c r="A68" s="316" t="s">
        <v>75</v>
      </c>
      <c r="B68" s="317"/>
      <c r="C68" s="317"/>
      <c r="D68" s="318"/>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c r="A69" s="316" t="s">
        <v>76</v>
      </c>
      <c r="B69" s="317"/>
      <c r="C69" s="317"/>
      <c r="D69" s="318"/>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c r="A70" s="316" t="s">
        <v>77</v>
      </c>
      <c r="B70" s="317"/>
      <c r="C70" s="317"/>
      <c r="D70" s="318"/>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c r="A72" s="316" t="s">
        <v>78</v>
      </c>
      <c r="B72" s="317"/>
      <c r="C72" s="317"/>
      <c r="D72" s="318"/>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c r="A73" s="316" t="s">
        <v>79</v>
      </c>
      <c r="B73" s="317"/>
      <c r="C73" s="317"/>
      <c r="D73" s="318"/>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c r="A74" s="316" t="s">
        <v>80</v>
      </c>
      <c r="B74" s="317"/>
      <c r="C74" s="317"/>
      <c r="D74" s="318"/>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c r="A75" s="316" t="s">
        <v>81</v>
      </c>
      <c r="B75" s="317"/>
      <c r="C75" s="317"/>
      <c r="D75" s="318"/>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c r="A76" s="316" t="s">
        <v>82</v>
      </c>
      <c r="B76" s="317"/>
      <c r="C76" s="317"/>
      <c r="D76" s="318"/>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c r="A78" s="316" t="s">
        <v>83</v>
      </c>
      <c r="B78" s="317"/>
      <c r="C78" s="317"/>
      <c r="D78" s="318"/>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c r="A79" s="316" t="s">
        <v>84</v>
      </c>
      <c r="B79" s="317"/>
      <c r="C79" s="317"/>
      <c r="D79" s="318"/>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c r="A80" s="316" t="s">
        <v>85</v>
      </c>
      <c r="B80" s="317"/>
      <c r="C80" s="317"/>
      <c r="D80" s="318"/>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c r="A81" s="316" t="s">
        <v>86</v>
      </c>
      <c r="B81" s="317"/>
      <c r="C81" s="317"/>
      <c r="D81" s="318"/>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c r="A82" s="316" t="s">
        <v>87</v>
      </c>
      <c r="B82" s="317"/>
      <c r="C82" s="317"/>
      <c r="D82" s="318"/>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c r="A83" s="316" t="s">
        <v>88</v>
      </c>
      <c r="B83" s="317"/>
      <c r="C83" s="317"/>
      <c r="D83" s="318"/>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c r="A84" s="316" t="s">
        <v>89</v>
      </c>
      <c r="B84" s="317"/>
      <c r="C84" s="317"/>
      <c r="D84" s="318"/>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c r="A85" s="316" t="s">
        <v>82</v>
      </c>
      <c r="B85" s="317"/>
      <c r="C85" s="317"/>
      <c r="D85" s="318"/>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c r="A100" s="438" t="s">
        <v>105</v>
      </c>
      <c r="B100" s="320"/>
      <c r="C100" s="320"/>
      <c r="D100" s="320"/>
      <c r="E100" s="320"/>
      <c r="F100" s="320"/>
      <c r="G100" s="320"/>
      <c r="H100" s="320"/>
      <c r="I100" s="320"/>
      <c r="J100" s="320"/>
      <c r="K100" s="320"/>
      <c r="L100" s="321"/>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c r="A103" s="438" t="s">
        <v>107</v>
      </c>
      <c r="B103" s="320"/>
      <c r="C103" s="320"/>
      <c r="D103" s="320"/>
      <c r="E103" s="320"/>
      <c r="F103" s="320"/>
      <c r="G103" s="320"/>
      <c r="H103" s="320"/>
      <c r="I103" s="320"/>
      <c r="J103" s="320"/>
      <c r="K103" s="320"/>
      <c r="L103" s="321"/>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c r="A116" s="283" t="str">
        <f>'UNIFIED INTAKE'!A74</f>
        <v>PATIENT IS IN NEED OF MEDICAL ASSISTANCE FOR HIS OPD BILL. THE PATIENT IS THE HEAD OF THE FAMILY WHO CAN NO LONGER ENGAGE IN FARMING DUE TO HIS PRESENT HEALTH CONDITION (ON WHEELCHAIR). THE HH ALSO OWNS A SMALL RICE FARM TO WHICH FOR ALMOST A YEAR, THEY WERE ABLE TO HARVEST FROM THE FARM YET INCOME IS TOO LIMITED. THE OTHER SON AND SIBLINGS OF THE PATIENT SUFFICES  FOR THE NEEDS OF THE PATIENT YET STILL TRANSPIRED AS INSUFFICIENT SINCE HE IS ALSO ON MEDICATION FOR VARIOUS DISEASE. CLASSIFIED AS C3</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t="s">
        <v>320</v>
      </c>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82.25" customHeight="1">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t="s">
        <v>321</v>
      </c>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3"/>
      <c r="B123" s="453"/>
      <c r="C123" s="453"/>
      <c r="D123" s="453"/>
      <c r="E123" s="453"/>
      <c r="F123" s="453"/>
      <c r="G123" s="453"/>
      <c r="H123" s="453"/>
      <c r="I123" s="453"/>
      <c r="J123" s="453"/>
      <c r="K123" s="453"/>
      <c r="L123" s="453"/>
      <c r="M123" s="453"/>
      <c r="N123" s="453"/>
      <c r="O123" s="453"/>
      <c r="P123" s="453"/>
      <c r="Q123" s="453"/>
      <c r="X123" s="454" t="str">
        <f>'UNIFIED INTAKE'!D87</f>
        <v>JESSICA A. BARBOSA, RSW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c r="A124" s="455" t="s">
        <v>208</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4"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12700</xdr:colOff>
                    <xdr:row>42</xdr:row>
                    <xdr:rowOff>12700</xdr:rowOff>
                  </from>
                  <to>
                    <xdr:col>8</xdr:col>
                    <xdr:colOff>127000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12700</xdr:colOff>
                    <xdr:row>43</xdr:row>
                    <xdr:rowOff>12700</xdr:rowOff>
                  </from>
                  <to>
                    <xdr:col>8</xdr:col>
                    <xdr:colOff>127000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12700</xdr:colOff>
                    <xdr:row>41</xdr:row>
                    <xdr:rowOff>12700</xdr:rowOff>
                  </from>
                  <to>
                    <xdr:col>8</xdr:col>
                    <xdr:colOff>127000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12700</xdr:colOff>
                    <xdr:row>42</xdr:row>
                    <xdr:rowOff>12700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12700</xdr:colOff>
                    <xdr:row>43</xdr:row>
                    <xdr:rowOff>12700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12700</xdr:colOff>
                    <xdr:row>41</xdr:row>
                    <xdr:rowOff>12700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12700</xdr:colOff>
                    <xdr:row>42</xdr:row>
                    <xdr:rowOff>12700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12700</xdr:colOff>
                    <xdr:row>43</xdr:row>
                    <xdr:rowOff>12700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12700</xdr:colOff>
                    <xdr:row>41</xdr:row>
                    <xdr:rowOff>12700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12700</xdr:colOff>
                    <xdr:row>14</xdr:row>
                    <xdr:rowOff>19050</xdr:rowOff>
                  </from>
                  <to>
                    <xdr:col>32</xdr:col>
                    <xdr:colOff>0</xdr:colOff>
                    <xdr:row>14</xdr:row>
                    <xdr:rowOff>165100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12700</xdr:colOff>
                    <xdr:row>14</xdr:row>
                    <xdr:rowOff>19050</xdr:rowOff>
                  </from>
                  <to>
                    <xdr:col>28</xdr:col>
                    <xdr:colOff>0</xdr:colOff>
                    <xdr:row>14</xdr:row>
                    <xdr:rowOff>165100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165100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12700</xdr:colOff>
                    <xdr:row>14</xdr:row>
                    <xdr:rowOff>19050</xdr:rowOff>
                  </from>
                  <to>
                    <xdr:col>39</xdr:col>
                    <xdr:colOff>127000</xdr:colOff>
                    <xdr:row>14</xdr:row>
                    <xdr:rowOff>165100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107950</xdr:colOff>
                    <xdr:row>14</xdr:row>
                    <xdr:rowOff>165100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184150</xdr:rowOff>
                  </from>
                  <to>
                    <xdr:col>41</xdr:col>
                    <xdr:colOff>19050</xdr:colOff>
                    <xdr:row>12</xdr:row>
                    <xdr:rowOff>146050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146050</xdr:colOff>
                    <xdr:row>11</xdr:row>
                    <xdr:rowOff>171450</xdr:rowOff>
                  </from>
                  <to>
                    <xdr:col>47</xdr:col>
                    <xdr:colOff>12700</xdr:colOff>
                    <xdr:row>12</xdr:row>
                    <xdr:rowOff>146050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146050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50800</xdr:colOff>
                    <xdr:row>18</xdr:row>
                    <xdr:rowOff>133350</xdr:rowOff>
                  </from>
                  <to>
                    <xdr:col>53</xdr:col>
                    <xdr:colOff>165100</xdr:colOff>
                    <xdr:row>19</xdr:row>
                    <xdr:rowOff>31750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50800</xdr:colOff>
                    <xdr:row>19</xdr:row>
                    <xdr:rowOff>19050</xdr:rowOff>
                  </from>
                  <to>
                    <xdr:col>54</xdr:col>
                    <xdr:colOff>31750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50800</xdr:colOff>
                    <xdr:row>19</xdr:row>
                    <xdr:rowOff>0</xdr:rowOff>
                  </from>
                  <to>
                    <xdr:col>32</xdr:col>
                    <xdr:colOff>38100</xdr:colOff>
                    <xdr:row>19</xdr:row>
                    <xdr:rowOff>184150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12700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260350</xdr:colOff>
                    <xdr:row>22</xdr:row>
                    <xdr:rowOff>412750</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412750</xdr:rowOff>
                  </from>
                  <to>
                    <xdr:col>3</xdr:col>
                    <xdr:colOff>127000</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50800</xdr:colOff>
                    <xdr:row>22</xdr:row>
                    <xdr:rowOff>565150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50800</xdr:colOff>
                    <xdr:row>22</xdr:row>
                    <xdr:rowOff>419100</xdr:rowOff>
                  </from>
                  <to>
                    <xdr:col>14</xdr:col>
                    <xdr:colOff>38100</xdr:colOff>
                    <xdr:row>22</xdr:row>
                    <xdr:rowOff>565150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31750</xdr:colOff>
                    <xdr:row>22</xdr:row>
                    <xdr:rowOff>412750</xdr:rowOff>
                  </from>
                  <to>
                    <xdr:col>19</xdr:col>
                    <xdr:colOff>88900</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69850</xdr:colOff>
                    <xdr:row>22</xdr:row>
                    <xdr:rowOff>412750</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165100</xdr:colOff>
                    <xdr:row>22</xdr:row>
                    <xdr:rowOff>419100</xdr:rowOff>
                  </from>
                  <to>
                    <xdr:col>30</xdr:col>
                    <xdr:colOff>69850</xdr:colOff>
                    <xdr:row>22</xdr:row>
                    <xdr:rowOff>565150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31750</xdr:colOff>
                    <xdr:row>22</xdr:row>
                    <xdr:rowOff>419100</xdr:rowOff>
                  </from>
                  <to>
                    <xdr:col>36</xdr:col>
                    <xdr:colOff>19050</xdr:colOff>
                    <xdr:row>22</xdr:row>
                    <xdr:rowOff>565150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565150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12700</xdr:colOff>
                    <xdr:row>20</xdr:row>
                    <xdr:rowOff>133350</xdr:rowOff>
                  </from>
                  <to>
                    <xdr:col>49</xdr:col>
                    <xdr:colOff>19050</xdr:colOff>
                    <xdr:row>22</xdr:row>
                    <xdr:rowOff>12700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12700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50800</xdr:colOff>
                    <xdr:row>40</xdr:row>
                    <xdr:rowOff>12700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12700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12700</xdr:colOff>
                    <xdr:row>40</xdr:row>
                    <xdr:rowOff>146050</xdr:rowOff>
                  </from>
                  <to>
                    <xdr:col>1</xdr:col>
                    <xdr:colOff>69850</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12700</xdr:colOff>
                    <xdr:row>41</xdr:row>
                    <xdr:rowOff>152400</xdr:rowOff>
                  </from>
                  <to>
                    <xdr:col>2</xdr:col>
                    <xdr:colOff>38100</xdr:colOff>
                    <xdr:row>43</xdr:row>
                    <xdr:rowOff>12700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12700</xdr:rowOff>
                  </from>
                  <to>
                    <xdr:col>23</xdr:col>
                    <xdr:colOff>184150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12700</xdr:rowOff>
                  </from>
                  <to>
                    <xdr:col>39</xdr:col>
                    <xdr:colOff>184150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12700</xdr:rowOff>
                  </from>
                  <to>
                    <xdr:col>8</xdr:col>
                    <xdr:colOff>127000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12700</xdr:colOff>
                    <xdr:row>42</xdr:row>
                    <xdr:rowOff>152400</xdr:rowOff>
                  </from>
                  <to>
                    <xdr:col>2</xdr:col>
                    <xdr:colOff>88900</xdr:colOff>
                    <xdr:row>44</xdr:row>
                    <xdr:rowOff>12700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12700</xdr:colOff>
                    <xdr:row>43</xdr:row>
                    <xdr:rowOff>152400</xdr:rowOff>
                  </from>
                  <to>
                    <xdr:col>2</xdr:col>
                    <xdr:colOff>88900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52" zoomScale="85" zoomScaleNormal="100" zoomScaleSheetLayoutView="85" workbookViewId="0">
      <selection activeCell="S52" sqref="S52"/>
    </sheetView>
  </sheetViews>
  <sheetFormatPr defaultRowHeight="14.5"/>
  <cols>
    <col min="1" max="1" width="3.1796875" customWidth="1"/>
    <col min="2" max="2" width="19.7265625" customWidth="1"/>
    <col min="3" max="3" width="19" customWidth="1"/>
    <col min="4" max="4" width="3" customWidth="1"/>
    <col min="5" max="5" width="3.1796875" customWidth="1"/>
    <col min="6" max="6" width="6.7265625" customWidth="1"/>
    <col min="7" max="7" width="7.54296875" customWidth="1"/>
    <col min="8" max="8" width="2.26953125" customWidth="1"/>
    <col min="9" max="9" width="3.1796875" customWidth="1"/>
    <col min="10" max="10" width="15.7265625" customWidth="1"/>
    <col min="11" max="11" width="1.7265625" customWidth="1"/>
    <col min="12" max="12" width="3.1796875" customWidth="1"/>
    <col min="13" max="13" width="23" customWidth="1"/>
    <col min="14" max="14" width="26.7265625" customWidth="1"/>
  </cols>
  <sheetData>
    <row r="1" spans="1:14" ht="23.5">
      <c r="A1" s="534" t="s">
        <v>213</v>
      </c>
      <c r="B1" s="534"/>
      <c r="C1" s="534"/>
      <c r="D1" s="534"/>
      <c r="E1" s="534"/>
      <c r="F1" s="534"/>
      <c r="G1" s="534"/>
      <c r="H1" s="534"/>
      <c r="I1" s="534"/>
      <c r="J1" s="534"/>
      <c r="K1" s="534"/>
      <c r="L1" s="534"/>
      <c r="M1" s="534"/>
      <c r="N1" s="534"/>
    </row>
    <row r="2" spans="1:14" ht="18.5">
      <c r="B2" s="45" t="s">
        <v>214</v>
      </c>
      <c r="C2" s="535">
        <f>IF('UNIFIED INTAKE'!Q3=0,"",'UNIFIED INTAKE'!Q3)</f>
        <v>2497</v>
      </c>
      <c r="D2" s="536"/>
      <c r="E2" s="536"/>
      <c r="M2" s="45" t="s">
        <v>29</v>
      </c>
      <c r="N2" s="46">
        <f>'UNIFIED INTAKE'!F5</f>
        <v>45236</v>
      </c>
    </row>
    <row r="3" spans="1:14" ht="18.5">
      <c r="B3" s="45" t="s">
        <v>215</v>
      </c>
      <c r="C3" s="537">
        <f>'UNIFIED INTAKE'!D3</f>
        <v>0</v>
      </c>
      <c r="D3" s="537"/>
      <c r="E3" s="537"/>
      <c r="M3" s="45" t="s">
        <v>216</v>
      </c>
      <c r="N3" s="47">
        <f>'UNIFIED INTAKE'!R5</f>
        <v>0.41041666666666698</v>
      </c>
    </row>
    <row r="4" spans="1:14" ht="18.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5">
      <c r="A6" s="49" t="s">
        <v>217</v>
      </c>
      <c r="B6" s="49"/>
      <c r="C6" s="538" t="str">
        <f>IF('UNIFIED INTAKE'!D10=0,"",'UNIFIED INTAKE'!D10)</f>
        <v>SAROL, ROMULO INCIONG</v>
      </c>
      <c r="D6" s="538"/>
      <c r="E6" s="538"/>
      <c r="F6" s="538"/>
      <c r="G6" s="538"/>
      <c r="H6" s="538"/>
      <c r="I6" s="538"/>
      <c r="J6" s="538"/>
      <c r="K6" s="538"/>
      <c r="L6" s="538"/>
      <c r="M6" s="51" t="s">
        <v>218</v>
      </c>
      <c r="N6" s="52" t="str">
        <f>IF('UNIFIED INTAKE'!R10=0,"",'UNIFIED INTAKE'!R10)</f>
        <v>MALE</v>
      </c>
    </row>
    <row r="7" spans="1:14" ht="18.5">
      <c r="A7" s="49" t="s">
        <v>219</v>
      </c>
      <c r="B7" s="49"/>
      <c r="C7" s="538" t="str">
        <f>+'UNIFIED INTAKE'!E14</f>
        <v>SOUTH VILLAZAR, SIPOCOT, CAM. SUR</v>
      </c>
      <c r="D7" s="538"/>
      <c r="E7" s="538"/>
      <c r="F7" s="538"/>
      <c r="G7" s="538"/>
      <c r="H7" s="538"/>
      <c r="I7" s="538"/>
      <c r="J7" s="538"/>
      <c r="K7" s="538"/>
      <c r="L7" s="538"/>
      <c r="M7" s="538"/>
      <c r="N7" s="538"/>
    </row>
    <row r="8" spans="1:14" ht="18.5">
      <c r="A8" s="49" t="s">
        <v>220</v>
      </c>
      <c r="B8" s="49"/>
      <c r="C8" s="53" t="s">
        <v>339</v>
      </c>
      <c r="D8" s="54"/>
      <c r="E8" s="51" t="s">
        <v>221</v>
      </c>
      <c r="F8" s="539">
        <f ca="1">'UNIFIED INTAKE'!G12</f>
        <v>68</v>
      </c>
      <c r="G8" s="539"/>
      <c r="H8" s="539"/>
      <c r="I8" s="539"/>
      <c r="J8" s="540" t="s">
        <v>222</v>
      </c>
      <c r="K8" s="540"/>
      <c r="L8" s="540"/>
      <c r="M8" s="541" t="str">
        <f>IF('UNIFIED INTAKE'!D19=0,"",'UNIFIED INTAKE'!D19)</f>
        <v>ROMAN CATHOLIC</v>
      </c>
      <c r="N8" s="541"/>
    </row>
    <row r="9" spans="1:14" ht="18.5">
      <c r="A9" s="49" t="s">
        <v>223</v>
      </c>
      <c r="B9" s="49"/>
      <c r="C9" s="546">
        <f>'UNIFIED INTAKE'!A12</f>
        <v>20220</v>
      </c>
      <c r="D9" s="546"/>
      <c r="E9" s="546"/>
      <c r="F9" s="546"/>
      <c r="G9" s="546"/>
      <c r="H9" s="546"/>
      <c r="I9" s="547" t="s">
        <v>224</v>
      </c>
      <c r="J9" s="547"/>
      <c r="K9" s="538" t="str">
        <f>IF('UNIFIED INTAKE'!M12="","",'UNIFIED INTAKE'!M12)</f>
        <v>CAROLINA, NAGA CITY</v>
      </c>
      <c r="L9" s="538"/>
      <c r="M9" s="538"/>
      <c r="N9" s="538"/>
    </row>
    <row r="10" spans="1:14" ht="18.5">
      <c r="A10" s="49" t="s">
        <v>225</v>
      </c>
      <c r="B10" s="49"/>
      <c r="C10" s="49"/>
      <c r="D10" s="538" t="s">
        <v>322</v>
      </c>
      <c r="E10" s="538"/>
      <c r="F10" s="538"/>
      <c r="G10" s="538"/>
      <c r="H10" s="538"/>
      <c r="I10" s="538"/>
      <c r="J10" s="538"/>
      <c r="K10" s="538"/>
      <c r="L10" s="538"/>
      <c r="M10" s="538"/>
      <c r="N10" s="538"/>
    </row>
    <row r="11" spans="1:14" ht="18.5">
      <c r="A11" s="49" t="s">
        <v>226</v>
      </c>
      <c r="B11" s="49"/>
      <c r="C11" s="538" t="s">
        <v>311</v>
      </c>
      <c r="D11" s="538"/>
      <c r="E11" s="538"/>
      <c r="F11" s="538"/>
      <c r="G11" s="538"/>
      <c r="H11" s="538"/>
      <c r="I11" s="538"/>
      <c r="J11" s="55" t="s">
        <v>227</v>
      </c>
      <c r="K11" s="548" t="str">
        <f>IF('UNIFIED INTAKE'!M24="","",'UNIFIED INTAKE'!M24)</f>
        <v/>
      </c>
      <c r="L11" s="548"/>
      <c r="M11" s="548"/>
      <c r="N11" s="548"/>
    </row>
    <row r="12" spans="1:14" ht="18.5">
      <c r="A12" s="49" t="s">
        <v>228</v>
      </c>
      <c r="B12" s="49"/>
      <c r="C12" s="538" t="s">
        <v>311</v>
      </c>
      <c r="D12" s="538"/>
      <c r="E12" s="538"/>
      <c r="F12" s="538"/>
      <c r="G12" s="538"/>
      <c r="H12" s="538"/>
      <c r="I12" s="538"/>
      <c r="J12" s="538"/>
      <c r="K12" s="538"/>
      <c r="L12" s="538"/>
      <c r="M12" s="538"/>
      <c r="N12" s="538"/>
    </row>
    <row r="13" spans="1:14" ht="6.75" customHeight="1">
      <c r="A13" s="49"/>
      <c r="B13" s="49"/>
      <c r="C13" s="49"/>
      <c r="D13" s="542"/>
      <c r="E13" s="542"/>
      <c r="F13" s="50"/>
      <c r="G13" s="50"/>
      <c r="H13" s="49"/>
      <c r="I13" s="49"/>
      <c r="J13" s="49"/>
      <c r="K13" s="49"/>
      <c r="L13" s="49"/>
      <c r="M13" s="49"/>
      <c r="N13" s="49"/>
    </row>
    <row r="14" spans="1:14" ht="18.5">
      <c r="A14" s="49" t="s">
        <v>229</v>
      </c>
      <c r="B14" s="49"/>
      <c r="C14" s="538" t="s">
        <v>311</v>
      </c>
      <c r="D14" s="538"/>
      <c r="E14" s="538"/>
      <c r="F14" s="538"/>
      <c r="G14" s="538"/>
      <c r="H14" s="538"/>
      <c r="I14" s="538"/>
      <c r="J14" s="538"/>
      <c r="K14" s="538"/>
      <c r="L14" s="538"/>
      <c r="M14" s="538"/>
      <c r="N14" s="538"/>
    </row>
    <row r="15" spans="1:14" ht="18.5">
      <c r="A15" s="49" t="s">
        <v>230</v>
      </c>
      <c r="B15" s="49"/>
      <c r="C15" s="49"/>
      <c r="D15" s="543">
        <v>45164</v>
      </c>
      <c r="E15" s="544"/>
      <c r="F15" s="544"/>
      <c r="G15" s="544"/>
      <c r="H15" s="544"/>
      <c r="I15" s="544"/>
      <c r="J15" s="544"/>
      <c r="K15" s="545" t="s">
        <v>231</v>
      </c>
      <c r="L15" s="545"/>
      <c r="M15" s="545"/>
      <c r="N15" s="56">
        <f>D15</f>
        <v>45164</v>
      </c>
    </row>
    <row r="16" spans="1:14" ht="18.5">
      <c r="A16" s="49" t="s">
        <v>232</v>
      </c>
      <c r="B16" s="49"/>
      <c r="C16" s="49"/>
      <c r="D16" s="538" t="s">
        <v>311</v>
      </c>
      <c r="E16" s="538"/>
      <c r="F16" s="538"/>
      <c r="G16" s="538"/>
      <c r="H16" s="538"/>
      <c r="I16" s="538"/>
      <c r="J16" s="538"/>
      <c r="K16" s="538"/>
      <c r="L16" s="538"/>
      <c r="M16" s="538"/>
      <c r="N16" s="538"/>
    </row>
    <row r="17" spans="1:14" ht="9.75" customHeight="1"/>
    <row r="18" spans="1:14" ht="18.5">
      <c r="A18" s="48" t="s">
        <v>233</v>
      </c>
      <c r="B18" s="49"/>
      <c r="C18" s="49"/>
      <c r="D18" s="542"/>
      <c r="E18" s="542"/>
      <c r="F18" s="50"/>
      <c r="G18" s="50"/>
      <c r="H18" s="49"/>
      <c r="I18" s="49"/>
      <c r="J18" s="49"/>
      <c r="K18" s="49"/>
      <c r="L18" s="49"/>
      <c r="M18" s="49"/>
      <c r="N18" s="49"/>
    </row>
    <row r="19" spans="1:14">
      <c r="A19" s="554" t="s">
        <v>18</v>
      </c>
      <c r="B19" s="554"/>
      <c r="C19" s="57" t="s">
        <v>234</v>
      </c>
      <c r="D19" s="554" t="s">
        <v>235</v>
      </c>
      <c r="E19" s="554"/>
      <c r="F19" s="57" t="s">
        <v>236</v>
      </c>
      <c r="G19" s="554" t="s">
        <v>237</v>
      </c>
      <c r="H19" s="554"/>
      <c r="I19" s="555" t="s">
        <v>225</v>
      </c>
      <c r="J19" s="555"/>
      <c r="K19" s="555"/>
      <c r="L19" s="555"/>
      <c r="M19" s="57" t="s">
        <v>226</v>
      </c>
      <c r="N19" s="57" t="s">
        <v>238</v>
      </c>
    </row>
    <row r="20" spans="1:14">
      <c r="A20" s="549" t="str">
        <f>IF('UNIFIED INTAKE'!A31=0,"",'UNIFIED INTAKE'!A31)</f>
        <v>SAROL, SAM ROMULO</v>
      </c>
      <c r="B20" s="550"/>
      <c r="C20" s="73" t="str">
        <f>IF('UNIFIED INTAKE'!L31=0,"",'UNIFIED INTAKE'!L31)</f>
        <v>SON</v>
      </c>
      <c r="D20" s="551" t="str">
        <f ca="1">'MSS TOOL'!K26</f>
        <v/>
      </c>
      <c r="E20" s="552"/>
      <c r="F20" s="73" t="str">
        <f>IF('UNIFIED INTAKE'!I31=0,"",'UNIFIED INTAKE'!I31)</f>
        <v>M</v>
      </c>
      <c r="G20" s="551" t="str">
        <f>IF('UNIFIED INTAKE'!K31=0,"",'UNIFIED INTAKE'!K31)</f>
        <v>S</v>
      </c>
      <c r="H20" s="552"/>
      <c r="I20" s="551" t="str">
        <f>IF('UNIFIED INTAKE'!M31=0,"",'UNIFIED INTAKE'!M31)</f>
        <v>GRADE 12</v>
      </c>
      <c r="J20" s="553"/>
      <c r="K20" s="553"/>
      <c r="L20" s="552"/>
      <c r="M20" s="73" t="str">
        <f>IF('UNIFIED INTAKE'!P31=0,"",'UNIFIED INTAKE'!P31)</f>
        <v>INS</v>
      </c>
      <c r="N20" s="76">
        <f>+'UNIFIED INTAKE'!R31</f>
        <v>0</v>
      </c>
    </row>
    <row r="21" spans="1:14">
      <c r="A21" s="549" t="str">
        <f>IF('UNIFIED INTAKE'!A32=0,"",'UNIFIED INTAKE'!A32)</f>
        <v xml:space="preserve">SAROL, JUSTO </v>
      </c>
      <c r="B21" s="550"/>
      <c r="C21" s="73" t="str">
        <f>IF('UNIFIED INTAKE'!L32=0,"",'UNIFIED INTAKE'!L32)</f>
        <v>BROTHER</v>
      </c>
      <c r="D21" s="551" t="str">
        <f ca="1">'MSS TOOL'!K27</f>
        <v/>
      </c>
      <c r="E21" s="552"/>
      <c r="F21" s="73" t="str">
        <f>IF('UNIFIED INTAKE'!I32=0,"",'UNIFIED INTAKE'!I32)</f>
        <v>M</v>
      </c>
      <c r="G21" s="551" t="str">
        <f>IF('UNIFIED INTAKE'!K32=0,"",'UNIFIED INTAKE'!K32)</f>
        <v>S</v>
      </c>
      <c r="H21" s="552"/>
      <c r="I21" s="551" t="str">
        <f>IF('UNIFIED INTAKE'!M32=0,"",'UNIFIED INTAKE'!M32)</f>
        <v>HS GRAD</v>
      </c>
      <c r="J21" s="553"/>
      <c r="K21" s="553"/>
      <c r="L21" s="552"/>
      <c r="M21" s="73" t="str">
        <f>IF('UNIFIED INTAKE'!P32=0,"",'UNIFIED INTAKE'!P32)</f>
        <v>COCONUT FARM LABORER</v>
      </c>
      <c r="N21" s="76" t="b">
        <f>IF('UNIFIED INTAKE'!R32="",'UNIFIED INTAKE'!R32)</f>
        <v>0</v>
      </c>
    </row>
    <row r="22" spans="1:14">
      <c r="A22" s="549" t="str">
        <f>IF('UNIFIED INTAKE'!A33=0,"",'UNIFIED INTAKE'!A33)</f>
        <v/>
      </c>
      <c r="B22" s="550"/>
      <c r="C22" s="73" t="str">
        <f>IF('UNIFIED INTAKE'!L33=0,"",'UNIFIED INTAKE'!L33)</f>
        <v/>
      </c>
      <c r="D22" s="551" t="str">
        <f ca="1">'MSS TOOL'!K28</f>
        <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IF('UNIFIED INTAKE'!R33="",'UNIFIED INTAKE'!R33)</f>
        <v>0</v>
      </c>
    </row>
    <row r="23" spans="1:14">
      <c r="A23" s="549" t="str">
        <f>IF('UNIFIED INTAKE'!A34=0,"",'UNIFIED INTAKE'!A34)</f>
        <v/>
      </c>
      <c r="B23" s="550"/>
      <c r="C23" s="73" t="str">
        <f>IF('UNIFIED INTAKE'!L34=0,"",'UNIFIED INTAKE'!L34)</f>
        <v/>
      </c>
      <c r="D23" s="551" t="str">
        <f ca="1">'MSS TOOL'!K29</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IF('UNIFIED INTAKE'!R34="",'UNIFIED INTAKE'!R34)</f>
        <v>0</v>
      </c>
    </row>
    <row r="24" spans="1:14">
      <c r="A24" s="549" t="str">
        <f>IF('UNIFIED INTAKE'!A35=0,"",'UNIFIED INTAKE'!A35)</f>
        <v/>
      </c>
      <c r="B24" s="550"/>
      <c r="C24" s="73" t="str">
        <f>IF('UNIFIED INTAKE'!L35=0,"",'UNIFIED INTAKE'!L35)</f>
        <v/>
      </c>
      <c r="D24" s="551" t="str">
        <f ca="1">'MSS TOOL'!K30</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IF('UNIFIED INTAKE'!R35="",'UNIFIED INTAKE'!R35)</f>
        <v>0</v>
      </c>
    </row>
    <row r="25" spans="1:14">
      <c r="A25" s="549" t="str">
        <f>IF('UNIFIED INTAKE'!A36=0,"",'UNIFIED INTAKE'!A36)</f>
        <v/>
      </c>
      <c r="B25" s="550"/>
      <c r="C25" s="73" t="str">
        <f>IF('UNIFIED INTAKE'!L36=0,"",'UNIFIED INTAKE'!L36)</f>
        <v/>
      </c>
      <c r="D25" s="551" t="str">
        <f ca="1">'MSS TOOL'!K31</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IF('UNIFIED INTAKE'!R36="",'UNIFIED INTAKE'!R36)</f>
        <v>0</v>
      </c>
    </row>
    <row r="26" spans="1:14">
      <c r="A26" s="549" t="str">
        <f>IF('UNIFIED INTAKE'!A37=0,"",'UNIFIED INTAKE'!A37)</f>
        <v/>
      </c>
      <c r="B26" s="550"/>
      <c r="C26" s="73" t="str">
        <f>IF('UNIFIED INTAKE'!L37=0,"",'UNIFIED INTAKE'!L37)</f>
        <v/>
      </c>
      <c r="D26" s="551" t="str">
        <f ca="1">'MSS TOOL'!K32</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IF('UNIFIED INTAKE'!R37="",'UNIFIED INTAKE'!R37)</f>
        <v>0</v>
      </c>
    </row>
    <row r="27" spans="1:14">
      <c r="A27" s="549" t="str">
        <f>IF('UNIFIED INTAKE'!A38=0,"",'UNIFIED INTAKE'!A38)</f>
        <v/>
      </c>
      <c r="B27" s="550"/>
      <c r="C27" s="73" t="str">
        <f>IF('UNIFIED INTAKE'!L38=0,"",'UNIFIED INTAKE'!L38)</f>
        <v/>
      </c>
      <c r="D27" s="551" t="str">
        <f ca="1">'MSS TOOL'!K33</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IF('UNIFIED INTAKE'!R38="",'UNIFIED INTAKE'!R38)</f>
        <v>0</v>
      </c>
    </row>
    <row r="28" spans="1:14">
      <c r="A28" s="549" t="str">
        <f>IF('UNIFIED INTAKE'!A39=0,"",'UNIFIED INTAKE'!A39)</f>
        <v/>
      </c>
      <c r="B28" s="550"/>
      <c r="C28" s="73" t="str">
        <f>IF('UNIFIED INTAKE'!L39=0,"",'UNIFIED INTAKE'!L39)</f>
        <v/>
      </c>
      <c r="D28" s="551" t="str">
        <f ca="1">'MSS TOOL'!K34</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IF('UNIFIED INTAKE'!R39="",'UNIFIED INTAKE'!R39)</f>
        <v>0</v>
      </c>
    </row>
    <row r="29" spans="1:14">
      <c r="A29" s="549" t="str">
        <f>IF('UNIFIED INTAKE'!A40=0,"",'UNIFIED INTAKE'!A40)</f>
        <v/>
      </c>
      <c r="B29" s="550"/>
      <c r="C29" s="73" t="str">
        <f>IF('UNIFIED INTAKE'!L40=0,"",'UNIFIED INTAKE'!L40)</f>
        <v/>
      </c>
      <c r="D29" s="551" t="str">
        <f ca="1">'MSS TOOL'!K35</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IF('UNIFIED INTAKE'!R40="",'UNIFIED INTAKE'!R40)</f>
        <v>0</v>
      </c>
    </row>
    <row r="30" spans="1:14" ht="3" customHeight="1"/>
    <row r="31" spans="1:14">
      <c r="A31" s="560" t="s">
        <v>21</v>
      </c>
      <c r="B31" s="560"/>
      <c r="C31" s="58" t="s">
        <v>22</v>
      </c>
      <c r="D31" s="59"/>
      <c r="E31" s="556" t="s">
        <v>23</v>
      </c>
      <c r="F31" s="556"/>
      <c r="G31" s="556"/>
      <c r="H31" s="556"/>
      <c r="I31" s="556" t="s">
        <v>210</v>
      </c>
      <c r="J31" s="556"/>
      <c r="K31" s="59"/>
      <c r="L31" s="556" t="s">
        <v>24</v>
      </c>
      <c r="M31" s="556"/>
      <c r="N31" s="58" t="s">
        <v>22</v>
      </c>
    </row>
    <row r="32" spans="1:14" ht="15.5">
      <c r="A32" s="25"/>
      <c r="B32" t="s">
        <v>129</v>
      </c>
      <c r="C32" s="74">
        <f>'UNIFIED INTAKE'!D50</f>
        <v>0</v>
      </c>
      <c r="E32" s="25"/>
      <c r="F32" s="557" t="s">
        <v>130</v>
      </c>
      <c r="G32" s="557"/>
      <c r="I32" s="25"/>
      <c r="J32" t="s">
        <v>131</v>
      </c>
      <c r="L32" s="25"/>
      <c r="M32" t="s">
        <v>132</v>
      </c>
      <c r="N32" s="75">
        <f>'UNIFIED INTAKE'!Q50</f>
        <v>0</v>
      </c>
    </row>
    <row r="33" spans="1:14" ht="15.5">
      <c r="A33" s="25"/>
      <c r="B33" t="s">
        <v>133</v>
      </c>
      <c r="C33" s="74">
        <f>'UNIFIED INTAKE'!D51</f>
        <v>0</v>
      </c>
      <c r="E33" s="25"/>
      <c r="F33" t="s">
        <v>134</v>
      </c>
      <c r="I33" s="25"/>
      <c r="J33" t="s">
        <v>135</v>
      </c>
      <c r="L33" s="25"/>
      <c r="M33" t="s">
        <v>136</v>
      </c>
      <c r="N33" s="75">
        <f>'UNIFIED INTAKE'!Q51</f>
        <v>2200</v>
      </c>
    </row>
    <row r="34" spans="1:14" ht="15.5">
      <c r="A34" s="25"/>
      <c r="B34" t="s">
        <v>137</v>
      </c>
      <c r="C34" s="74">
        <f>'UNIFIED INTAKE'!D52</f>
        <v>0</v>
      </c>
      <c r="E34" s="25"/>
      <c r="F34" s="558" t="s">
        <v>138</v>
      </c>
      <c r="G34" s="558"/>
      <c r="I34" s="25"/>
      <c r="J34" t="s">
        <v>139</v>
      </c>
      <c r="L34" s="25"/>
      <c r="M34" t="s">
        <v>140</v>
      </c>
      <c r="N34" s="75">
        <f>'UNIFIED INTAKE'!Q52</f>
        <v>9000</v>
      </c>
    </row>
    <row r="35" spans="1:14" ht="15.5">
      <c r="A35" s="25"/>
      <c r="B35" t="s">
        <v>239</v>
      </c>
      <c r="C35" s="74">
        <f>'UNIFIED INTAKE'!D53</f>
        <v>0</v>
      </c>
      <c r="I35" s="25"/>
      <c r="J35" t="s">
        <v>141</v>
      </c>
      <c r="L35" s="25"/>
      <c r="M35" t="s">
        <v>240</v>
      </c>
      <c r="N35" s="75">
        <f>'UNIFIED INTAKE'!Q53</f>
        <v>2000</v>
      </c>
    </row>
    <row r="36" spans="1:14" ht="15.5">
      <c r="K36" s="60"/>
      <c r="L36" s="25"/>
      <c r="M36" t="s">
        <v>142</v>
      </c>
      <c r="N36" s="75">
        <f>'UNIFIED INTAKE'!Q54</f>
        <v>0</v>
      </c>
    </row>
    <row r="37" spans="1:14" ht="15.5">
      <c r="A37" s="61" t="s">
        <v>25</v>
      </c>
      <c r="B37" s="59"/>
      <c r="C37" s="58" t="s">
        <v>22</v>
      </c>
      <c r="D37" s="59"/>
      <c r="E37" s="556" t="s">
        <v>26</v>
      </c>
      <c r="F37" s="556"/>
      <c r="G37" s="556"/>
      <c r="H37" s="556"/>
      <c r="I37" s="556" t="s">
        <v>22</v>
      </c>
      <c r="J37" s="556"/>
      <c r="L37" s="25"/>
      <c r="M37" s="62" t="s">
        <v>143</v>
      </c>
      <c r="N37" s="75">
        <f>'UNIFIED INTAKE'!Q55</f>
        <v>0</v>
      </c>
    </row>
    <row r="38" spans="1:14" ht="15.5">
      <c r="A38" s="25"/>
      <c r="B38" t="s">
        <v>129</v>
      </c>
      <c r="C38" s="74">
        <f>'UNIFIED INTAKE'!D56</f>
        <v>0</v>
      </c>
      <c r="E38" s="25"/>
      <c r="F38" s="558" t="s">
        <v>144</v>
      </c>
      <c r="G38" s="558"/>
      <c r="H38" s="558"/>
      <c r="I38" s="559">
        <f>'UNIFIED INTAKE'!I56:L56</f>
        <v>0</v>
      </c>
      <c r="J38" s="559"/>
      <c r="L38" s="25"/>
      <c r="M38" t="s">
        <v>241</v>
      </c>
      <c r="N38" s="75">
        <f>'UNIFIED INTAKE'!Q56</f>
        <v>0</v>
      </c>
    </row>
    <row r="39" spans="1:14" ht="15.5">
      <c r="A39" s="25"/>
      <c r="B39" t="s">
        <v>137</v>
      </c>
      <c r="C39" s="74">
        <f>'UNIFIED INTAKE'!D57</f>
        <v>0</v>
      </c>
      <c r="E39" s="25"/>
      <c r="F39" s="558" t="s">
        <v>145</v>
      </c>
      <c r="G39" s="558"/>
      <c r="H39" s="558"/>
      <c r="I39" s="559" t="str">
        <f>'UNIFIED INTAKE'!I57:L57</f>
        <v>DEEP WELL</v>
      </c>
      <c r="J39" s="559"/>
      <c r="L39" s="25"/>
      <c r="M39" t="s">
        <v>149</v>
      </c>
      <c r="N39" s="75">
        <f>'UNIFIED INTAKE'!Q57</f>
        <v>0</v>
      </c>
    </row>
    <row r="40" spans="1:14" ht="15.5">
      <c r="A40" s="25"/>
      <c r="B40" t="s">
        <v>147</v>
      </c>
      <c r="C40" s="74">
        <f>'UNIFIED INTAKE'!D58</f>
        <v>0</v>
      </c>
      <c r="E40" s="25"/>
      <c r="F40" s="558" t="s">
        <v>146</v>
      </c>
      <c r="G40" s="558"/>
      <c r="H40" s="558"/>
      <c r="I40" s="559">
        <f>'UNIFIED INTAKE'!I58:L58</f>
        <v>0</v>
      </c>
      <c r="J40" s="559"/>
      <c r="L40" s="25"/>
      <c r="M40" t="s">
        <v>160</v>
      </c>
      <c r="N40" s="75">
        <f>'UNIFIED INTAKE'!Q58</f>
        <v>0</v>
      </c>
    </row>
    <row r="41" spans="1:14" ht="15.5">
      <c r="A41" s="25"/>
      <c r="B41" s="59" t="s">
        <v>148</v>
      </c>
      <c r="C41" s="74">
        <f>'UNIFIED INTAKE'!D59</f>
        <v>0</v>
      </c>
      <c r="E41" s="25"/>
      <c r="F41" s="558" t="s">
        <v>242</v>
      </c>
      <c r="G41" s="558"/>
      <c r="H41" s="558"/>
      <c r="I41" s="559">
        <f>'UNIFIED INTAKE'!I59:L59</f>
        <v>250</v>
      </c>
      <c r="J41" s="559"/>
      <c r="N41" s="75">
        <f>'UNIFIED INTAKE'!Q59</f>
        <v>0</v>
      </c>
    </row>
    <row r="42" spans="1:14" ht="4.5" customHeight="1">
      <c r="A42" s="25"/>
      <c r="C42" s="70"/>
    </row>
    <row r="43" spans="1:14" ht="15.5">
      <c r="A43" s="561" t="s">
        <v>243</v>
      </c>
      <c r="B43" s="561"/>
      <c r="C43" s="561"/>
      <c r="D43" s="63"/>
      <c r="E43" s="561" t="s">
        <v>22</v>
      </c>
      <c r="F43" s="561"/>
      <c r="G43" s="561"/>
      <c r="H43" s="561"/>
      <c r="I43" s="64"/>
      <c r="J43" s="60" t="s">
        <v>244</v>
      </c>
      <c r="K43" s="60"/>
      <c r="L43" s="561"/>
      <c r="M43" s="561"/>
      <c r="N43" s="60"/>
    </row>
    <row r="44" spans="1:14" ht="15.5">
      <c r="A44" s="562" t="str">
        <f>IF('UNIFIED INTAKE'!A44=0,"",'UNIFIED INTAKE'!A44)</f>
        <v/>
      </c>
      <c r="B44" s="562"/>
      <c r="C44" s="562"/>
      <c r="D44" s="65"/>
      <c r="E44" s="563">
        <f>'UNIFIED INTAKE'!I44</f>
        <v>0</v>
      </c>
      <c r="F44" s="563"/>
      <c r="G44" s="563"/>
      <c r="H44" s="563"/>
      <c r="I44" s="65"/>
      <c r="J44" s="72"/>
      <c r="L44" s="25"/>
      <c r="N44" s="71"/>
    </row>
    <row r="45" spans="1:14" ht="15.5">
      <c r="A45" s="562" t="str">
        <f>IF('UNIFIED INTAKE'!A45=0,"",'UNIFIED INTAKE'!A45)</f>
        <v>FS FROM SON (LAGUNA)</v>
      </c>
      <c r="B45" s="562"/>
      <c r="C45" s="562"/>
      <c r="D45" s="65"/>
      <c r="E45" s="563">
        <f>'UNIFIED INTAKE'!I45</f>
        <v>2000</v>
      </c>
      <c r="F45" s="563"/>
      <c r="G45" s="563"/>
      <c r="H45" s="563"/>
      <c r="I45" s="65"/>
      <c r="J45" s="66"/>
      <c r="L45" s="25"/>
      <c r="N45" s="71"/>
    </row>
    <row r="46" spans="1:14" ht="15.5">
      <c r="A46" s="562" t="str">
        <f>IF('UNIFIED INTAKE'!A46=0,"",'UNIFIED INTAKE'!A46)</f>
        <v>FS FROM SIBLINGS</v>
      </c>
      <c r="B46" s="562"/>
      <c r="C46" s="562"/>
      <c r="D46" s="65"/>
      <c r="E46" s="563">
        <f>'UNIFIED INTAKE'!I46</f>
        <v>2000</v>
      </c>
      <c r="F46" s="563"/>
      <c r="G46" s="563"/>
      <c r="H46" s="563"/>
      <c r="I46" s="65"/>
      <c r="J46" s="66"/>
      <c r="L46" s="25"/>
      <c r="N46" s="71"/>
    </row>
    <row r="47" spans="1:14" ht="4.5" customHeight="1"/>
    <row r="48" spans="1:14" ht="18.5">
      <c r="A48" s="48" t="s">
        <v>245</v>
      </c>
      <c r="B48" s="49"/>
      <c r="C48" s="49"/>
      <c r="D48" s="49"/>
      <c r="E48" s="49"/>
      <c r="F48" s="49"/>
      <c r="G48" s="49"/>
      <c r="H48" s="49"/>
      <c r="I48" s="49"/>
      <c r="J48" s="49"/>
      <c r="K48" s="49"/>
      <c r="L48" s="49"/>
      <c r="M48" s="49"/>
      <c r="N48" s="49"/>
    </row>
    <row r="49" spans="1:14" ht="33.75" customHeight="1">
      <c r="A49" s="569" t="s">
        <v>250</v>
      </c>
      <c r="B49" s="569"/>
      <c r="C49" s="569"/>
      <c r="D49" s="569"/>
      <c r="E49" s="569"/>
      <c r="F49" s="569"/>
      <c r="G49" s="569"/>
      <c r="H49" s="569"/>
      <c r="I49" s="569"/>
      <c r="J49" s="569"/>
      <c r="K49" s="569"/>
      <c r="L49" s="569"/>
      <c r="M49" s="569"/>
      <c r="N49" s="569"/>
    </row>
    <row r="50" spans="1:14" ht="6" customHeight="1">
      <c r="A50" s="63"/>
      <c r="B50" s="63"/>
      <c r="C50" s="63"/>
      <c r="D50" s="63"/>
      <c r="E50" s="63"/>
      <c r="F50" s="63"/>
      <c r="G50" s="63"/>
      <c r="H50" s="63"/>
      <c r="I50" s="63"/>
      <c r="J50" s="63"/>
      <c r="K50" s="63"/>
      <c r="L50" s="63"/>
      <c r="M50" s="63"/>
      <c r="N50" s="63"/>
    </row>
    <row r="51" spans="1:14" ht="18.5">
      <c r="A51" s="570" t="s">
        <v>246</v>
      </c>
      <c r="B51" s="570"/>
      <c r="C51" s="570"/>
      <c r="D51" s="570"/>
      <c r="E51" s="570"/>
      <c r="F51" s="570"/>
      <c r="G51" s="49"/>
      <c r="H51" s="49"/>
      <c r="I51" s="49"/>
      <c r="J51" s="49"/>
      <c r="K51" s="49"/>
      <c r="L51" s="49"/>
      <c r="M51" s="49"/>
      <c r="N51" s="49"/>
    </row>
    <row r="52" spans="1:14" ht="149.25" customHeight="1">
      <c r="A52" s="571" t="str">
        <f>IF('UNIFIED INTAKE'!A74=0,"",'UNIFIED INTAKE'!A74)</f>
        <v>PATIENT IS IN NEED OF MEDICAL ASSISTANCE FOR HIS OPD BILL. THE PATIENT IS THE HEAD OF THE FAMILY WHO CAN NO LONGER ENGAGE IN FARMING DUE TO HIS PRESENT HEALTH CONDITION (ON WHEELCHAIR). THE HH ALSO OWNS A SMALL RICE FARM TO WHICH FOR ALMOST A YEAR, THEY WERE ABLE TO HARVEST FROM THE FARM YET INCOME IS TOO LIMITED. THE OTHER SON AND SIBLINGS OF THE PATIENT SUFFICES  FOR THE NEEDS OF THE PATIENT YET STILL TRANSPIRED AS INSUFFICIENT SINCE HE IS ALSO ON MEDICATION FOR VARIOUS DISEASE. CLASSIFIED AS C3</v>
      </c>
      <c r="B52" s="572"/>
      <c r="C52" s="572"/>
      <c r="D52" s="572"/>
      <c r="E52" s="572"/>
      <c r="F52" s="572"/>
      <c r="G52" s="572"/>
      <c r="H52" s="572"/>
      <c r="I52" s="572"/>
      <c r="J52" s="572"/>
      <c r="K52" s="572"/>
      <c r="L52" s="572"/>
      <c r="M52" s="572"/>
      <c r="N52" s="572"/>
    </row>
    <row r="53" spans="1:14" ht="12" customHeight="1">
      <c r="A53" s="49"/>
      <c r="B53" s="49"/>
      <c r="C53" s="49"/>
      <c r="D53" s="49"/>
      <c r="E53" s="49"/>
      <c r="F53" s="49"/>
      <c r="G53" s="49"/>
      <c r="H53" s="49"/>
      <c r="I53" s="49"/>
      <c r="J53" s="49"/>
      <c r="K53" s="49"/>
      <c r="L53" s="49"/>
      <c r="M53" s="49"/>
      <c r="N53" s="49"/>
    </row>
    <row r="54" spans="1:14" ht="18.5">
      <c r="A54" s="48" t="s">
        <v>247</v>
      </c>
      <c r="B54" s="49"/>
      <c r="C54" s="49"/>
      <c r="D54" s="49"/>
      <c r="E54" s="49"/>
      <c r="F54" s="49"/>
      <c r="G54" s="49"/>
      <c r="H54" s="49"/>
      <c r="I54" s="49"/>
      <c r="J54" s="49"/>
      <c r="K54" s="49"/>
      <c r="L54" s="49"/>
      <c r="M54" s="49"/>
      <c r="N54" s="49"/>
    </row>
    <row r="55" spans="1:14" ht="20.25" customHeight="1">
      <c r="A55" s="573" t="str">
        <f>IF('UNIFIED INTAKE'!G6=0,"",'UNIFIED INTAKE'!G6)</f>
        <v>SAROL, SAM ROMULO</v>
      </c>
      <c r="B55" s="573"/>
      <c r="C55" s="573"/>
      <c r="D55" s="573"/>
      <c r="E55" s="573"/>
      <c r="F55" s="573" t="str">
        <f>IF('UNIFIED INTAKE'!Q6=0,"",'UNIFIED INTAKE'!Q6)</f>
        <v>SON</v>
      </c>
      <c r="G55" s="573"/>
      <c r="H55" s="573"/>
      <c r="I55" s="573"/>
      <c r="J55" s="573"/>
      <c r="K55" s="574">
        <f>IF('UNIFIED INTAKE'!Q7=0,"",'UNIFIED INTAKE'!Q7)</f>
        <v>9810585445</v>
      </c>
      <c r="L55" s="574"/>
      <c r="M55" s="574"/>
      <c r="N55" s="574"/>
    </row>
    <row r="56" spans="1:14" ht="4.5" customHeight="1">
      <c r="A56" s="49"/>
      <c r="B56" s="49"/>
      <c r="C56" s="49"/>
      <c r="D56" s="49"/>
      <c r="E56" s="49"/>
      <c r="F56" s="49"/>
      <c r="G56" s="49"/>
      <c r="H56" s="49"/>
      <c r="I56" s="49"/>
      <c r="J56" s="49"/>
      <c r="K56" s="49"/>
      <c r="L56" s="49"/>
      <c r="M56" s="49"/>
      <c r="N56" s="49"/>
    </row>
    <row r="57" spans="1:14" ht="18.5">
      <c r="A57" s="564" t="s">
        <v>248</v>
      </c>
      <c r="B57" s="56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5">
      <c r="A59" s="565" t="str">
        <f>'UNIFIED INTAKE'!D87</f>
        <v>JESSICA A. BARBOSA, RSW</v>
      </c>
      <c r="B59" s="565"/>
      <c r="C59" s="565"/>
      <c r="D59" s="565"/>
      <c r="E59" s="565"/>
      <c r="F59" s="49"/>
      <c r="G59" s="49"/>
      <c r="H59" s="49"/>
      <c r="I59" s="49"/>
      <c r="J59" s="69"/>
      <c r="K59" s="566"/>
      <c r="L59" s="566"/>
      <c r="M59" s="566"/>
      <c r="N59" s="566"/>
    </row>
    <row r="60" spans="1:14" ht="18.5">
      <c r="A60" s="567" t="s">
        <v>249</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12700</xdr:rowOff>
                  </from>
                  <to>
                    <xdr:col>0</xdr:col>
                    <xdr:colOff>203200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12700</xdr:rowOff>
                  </from>
                  <to>
                    <xdr:col>0</xdr:col>
                    <xdr:colOff>203200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12700</xdr:rowOff>
                  </from>
                  <to>
                    <xdr:col>0</xdr:col>
                    <xdr:colOff>203200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12700</xdr:rowOff>
                  </from>
                  <to>
                    <xdr:col>0</xdr:col>
                    <xdr:colOff>203200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12700</xdr:rowOff>
                  </from>
                  <to>
                    <xdr:col>4</xdr:col>
                    <xdr:colOff>203200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12700</xdr:rowOff>
                  </from>
                  <to>
                    <xdr:col>4</xdr:col>
                    <xdr:colOff>203200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12700</xdr:rowOff>
                  </from>
                  <to>
                    <xdr:col>4</xdr:col>
                    <xdr:colOff>203200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12700</xdr:rowOff>
                  </from>
                  <to>
                    <xdr:col>8</xdr:col>
                    <xdr:colOff>203200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12700</xdr:rowOff>
                  </from>
                  <to>
                    <xdr:col>8</xdr:col>
                    <xdr:colOff>203200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12700</xdr:rowOff>
                  </from>
                  <to>
                    <xdr:col>8</xdr:col>
                    <xdr:colOff>203200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12700</xdr:rowOff>
                  </from>
                  <to>
                    <xdr:col>8</xdr:col>
                    <xdr:colOff>203200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12700</xdr:rowOff>
                  </from>
                  <to>
                    <xdr:col>11</xdr:col>
                    <xdr:colOff>203200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12700</xdr:rowOff>
                  </from>
                  <to>
                    <xdr:col>11</xdr:col>
                    <xdr:colOff>203200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12700</xdr:rowOff>
                  </from>
                  <to>
                    <xdr:col>11</xdr:col>
                    <xdr:colOff>203200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12700</xdr:rowOff>
                  </from>
                  <to>
                    <xdr:col>11</xdr:col>
                    <xdr:colOff>203200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12700</xdr:rowOff>
                  </from>
                  <to>
                    <xdr:col>11</xdr:col>
                    <xdr:colOff>203200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12700</xdr:rowOff>
                  </from>
                  <to>
                    <xdr:col>11</xdr:col>
                    <xdr:colOff>203200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12700</xdr:rowOff>
                  </from>
                  <to>
                    <xdr:col>11</xdr:col>
                    <xdr:colOff>203200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12700</xdr:rowOff>
                  </from>
                  <to>
                    <xdr:col>11</xdr:col>
                    <xdr:colOff>203200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12700</xdr:rowOff>
                  </from>
                  <to>
                    <xdr:col>11</xdr:col>
                    <xdr:colOff>203200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12700</xdr:rowOff>
                  </from>
                  <to>
                    <xdr:col>0</xdr:col>
                    <xdr:colOff>203200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12700</xdr:rowOff>
                  </from>
                  <to>
                    <xdr:col>0</xdr:col>
                    <xdr:colOff>203200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12700</xdr:rowOff>
                  </from>
                  <to>
                    <xdr:col>0</xdr:col>
                    <xdr:colOff>203200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12700</xdr:rowOff>
                  </from>
                  <to>
                    <xdr:col>0</xdr:col>
                    <xdr:colOff>203200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12700</xdr:rowOff>
                  </from>
                  <to>
                    <xdr:col>4</xdr:col>
                    <xdr:colOff>203200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12700</xdr:rowOff>
                  </from>
                  <to>
                    <xdr:col>4</xdr:col>
                    <xdr:colOff>203200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12700</xdr:rowOff>
                  </from>
                  <to>
                    <xdr:col>4</xdr:col>
                    <xdr:colOff>203200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12700</xdr:rowOff>
                  </from>
                  <to>
                    <xdr:col>4</xdr:col>
                    <xdr:colOff>203200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4.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4.5"/>
  <cols>
    <col min="1" max="1" width="33.54296875" customWidth="1"/>
  </cols>
  <sheetData>
    <row r="1" spans="1:1">
      <c r="A1" t="s">
        <v>251</v>
      </c>
    </row>
    <row r="2" spans="1:1" ht="19.5">
      <c r="A2" s="77" t="s">
        <v>252</v>
      </c>
    </row>
    <row r="3" spans="1:1" ht="19.5">
      <c r="A3" s="77" t="s">
        <v>254</v>
      </c>
    </row>
    <row r="4" spans="1:1" ht="19.5">
      <c r="A4" s="77" t="s">
        <v>253</v>
      </c>
    </row>
    <row r="5" spans="1:1" ht="19.5">
      <c r="A5" s="77" t="s">
        <v>255</v>
      </c>
    </row>
    <row r="6" spans="1:1" ht="19.5">
      <c r="A6" s="77" t="s">
        <v>256</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2023-11-06T01:52:23Z</cp:lastPrinted>
  <dcterms:created xsi:type="dcterms:W3CDTF">2021-01-18T06:35:54Z</dcterms:created>
  <dcterms:modified xsi:type="dcterms:W3CDTF">2023-11-06T01:52:44Z</dcterms:modified>
</cp:coreProperties>
</file>