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5" i="2" l="1"/>
  <c r="I59" i="2"/>
  <c r="R31" i="2"/>
  <c r="C68" i="2" l="1"/>
  <c r="E14" i="2"/>
  <c r="E16" i="2" s="1"/>
  <c r="G12" i="2"/>
  <c r="S51" i="2" l="1"/>
  <c r="S48" i="2"/>
  <c r="S49" i="2" l="1"/>
  <c r="AA33" i="2" s="1"/>
  <c r="S74" i="2" l="1"/>
  <c r="K26" i="3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<sst xmlns="http://schemas.openxmlformats.org/spreadsheetml/2006/main" count="415" uniqueCount="341">
  <si>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</si>
  <si>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</si>
  <si>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</si>
  <si>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</si>
  <si>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</si>
  <si>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</si>
  <si>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</si>
  <si>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</si>
  <si>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</si>
  <si>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</si>
  <si>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</si>
  <si>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</si>
  <si>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</si>
  <si>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</si>
  <si>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</si>
  <si>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</si>
  <si>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</si>
  <si>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</si>
  <si>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</si>
  <si>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</si>
  <si>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</si>
  <si>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</si>
  <si>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</si>
  <si>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</si>
  <si>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</si>
  <si>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</si>
  <si>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</si>
  <si>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</si>
  <si>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</si>
  <si>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</si>
  <si>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</si>
  <si>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</si>
  <si>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</si>
  <si>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</si>
  <si>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</si>
  <si>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</si>
  <si>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</si>
  <si>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</si>
  <si>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</si>
  <si>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</si>
  <si>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</si>
  <si>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</si>
  <si>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</si>
  <si>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</si>
  <si>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</si>
  <si>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</si>
  <si>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</si>
  <si>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</si>
  <si>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</si>
  <si>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</si>
  <si>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</si>
  <si>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</si>
  <si>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</si>
  <si>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</si>
  <si>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</si>
  <si>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</si>
  <si>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</si>
  <si>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</si>
  <si>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</si>
  <si>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</si>
  <si>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</si>
  <si>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</si>
  <si>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</si>
  <si>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</si>
  <si>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</si>
  <si>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</si>
  <si>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</si>
  <si>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</si>
  <si>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</si>
  <si>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</si>
  <si>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</si>
  <si>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</si>
  <si>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</si>
  <si>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</si>
  <si>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</si>
  <si>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</si>
  <si>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</si>
  <si>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</si>
  <si>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</si>
  <si>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</si>
  <si>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</si>
  <si>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</si>
  <si>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</si>
  <si>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</si>
  <si>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</si>
  <si>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</si>
  <si>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</si>
  <si>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</si>
  <si>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</si>
  <si>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</si>
  <si>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</si>
  <si>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</si>
  <si>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</si>
  <si>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</si>
  <si>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</si>
  <si>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</si>
  <si>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</si>
  <si>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</si>
  <si>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</si>
  <si>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</si>
  <si>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</si>
  <si>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</si>
  <si>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</si>
  <si>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</si>
  <si>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</si>
  <si>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</si>
  <si>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</si>
  <si>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</si>
  <si>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</si>
  <si>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</si>
  <si>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</si>
  <si>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</si>
  <si>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</si>
  <si>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</si>
  <si>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</si>
  <si>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</si>
  <si>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</si>
  <si>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</si>
  <si>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</si>
  <si>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</si>
  <si>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</si>
  <si>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</si>
  <si>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</si>
  <si>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</si>
  <si>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</si>
  <si>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</si>
  <si>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</si>
  <si>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</si>
  <si>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</si>
  <si>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</si>
  <si>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</si>
  <si>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</si>
  <si>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</si>
  <si>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</si>
  <si>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</si>
  <si>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</si>
  <si>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</si>
  <si>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</si>
  <si>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</si>
  <si>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</si>
  <si>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</si>
  <si>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</si>
  <si>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</si>
  <si>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</si>
  <si>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</si>
  <si>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</si>
  <si>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</si>
  <si>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</si>
  <si>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</si>
  <si>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</si>
  <si>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</si>
  <si>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</si>
  <si>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</si>
  <si>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</si>
  <si>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</si>
  <si>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</si>
  <si>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</si>
  <si>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</si>
  <si>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</si>
  <si>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</si>
  <si>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</si>
  <si>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</si>
  <si>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</si>
  <si>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</si>
  <si>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</si>
  <si>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</si>
  <si>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</si>
  <si>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</si>
  <si>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</si>
  <si>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</si>
  <si>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</si>
  <si>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</si>
  <si>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</si>
  <si>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</si>
  <si>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</si>
  <si>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</si>
  <si>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</si>
  <si>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</si>
  <si>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</si>
  <si>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</si>
  <si>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</si>
  <si>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</si>
  <si>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</si>
  <si>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</si>
  <si>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</si>
  <si>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</si>
  <si>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</si>
  <si>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</si>
  <si>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</si>
  <si>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</si>
  <si>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</si>
  <si>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</si>
  <si>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</si>
  <si>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</si>
  <si>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</si>
  <si>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</si>
  <si>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</si>
  <si>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</si>
  <si>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</si>
  <si>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</si>
  <si>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</si>
  <si>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</si>
  <si>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</si>
  <si>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</si>
  <si>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</si>
  <si>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</si>
  <si>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</si>
  <si>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</si>
  <si>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</si>
  <si>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</si>
  <si>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</si>
  <si>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</si>
  <si>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</si>
  <si>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</si>
  <si>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</si>
  <si>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</si>
  <si>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</si>
  <si>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</si>
  <si>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</si>
  <si>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</si>
  <si>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</si>
  <si>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</si>
  <si>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</si>
  <si>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</si>
  <si>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</si>
  <si>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</si>
  <si>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</si>
  <si>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</si>
  <si>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</si>
  <si>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</si>
  <si>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</si>
  <si>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</si>
  <si>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</si>
  <si>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</si>
  <si>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</si>
  <si>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</si>
  <si>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</si>
  <si>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</si>
  <si>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</si>
  <si>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</si>
  <si>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</si>
  <si>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</si>
  <si>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</si>
  <si>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</si>
  <si>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</si>
  <si>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</si>
  <si>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</si>
  <si>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</si>
  <si>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</si>
  <si>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</si>
  <si>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</si>
  <si>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</si>
  <si>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</si>
  <si>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</si>
  <si>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</si>
  <si>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</si>
  <si>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</si>
  <si>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</si>
  <si>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</si>
  <si>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</si>
  <si>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</si>
  <si>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</si>
  <si>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</si>
  <si>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</si>
  <si>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</si>
  <si>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</si>
  <si>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</si>
  <si>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</si>
  <si>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</si>
  <si>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</si>
  <si>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</si>
  <si>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</si>
  <si>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</si>
  <si>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</si>
  <si>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</si>
  <si>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</si>
  <si>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</si>
  <si>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</si>
  <si>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</si>
  <si>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</si>
  <si>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</si>
  <si>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</si>
  <si>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</si>
  <si>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</si>
  <si>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</si>
  <si>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</si>
  <si>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</si>
  <si>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</si>
  <si>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</si>
  <si>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</si>
  <si>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</si>
  <si>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</si>
  <si>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</si>
  <si>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</si>
  <si>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</si>
  <si>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</si>
  <si>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</si>
  <si>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</si>
  <si>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</si>
  <si>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</si>
  <si>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</si>
  <si>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</si>
  <si>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</si>
  <si>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</si>
  <si>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</si>
  <si>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</si>
  <si>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</si>
  <si>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</si>
  <si>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</si>
  <si>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</si>
  <si>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</si>
  <si>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</si>
  <si>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</si>
  <si>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</si>
  <si>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3,344 - 4297</t>
  </si>
  <si>
    <t>DISCOUNT</t>
  </si>
  <si>
    <t>3,343 and BELOW</t>
  </si>
  <si>
    <t>RANGE</t>
  </si>
  <si>
    <t>MEDICAL</t>
  </si>
  <si>
    <t>MAIFIPP</t>
  </si>
  <si>
    <t>5,254 and  ABOVE</t>
  </si>
  <si>
    <t>4,298 - 5253</t>
  </si>
  <si>
    <t>NONE</t>
  </si>
  <si>
    <t>OPD BILL</t>
  </si>
  <si>
    <t>CATHOLIC</t>
  </si>
  <si>
    <t>DE FACTO SEP</t>
  </si>
  <si>
    <t>PATIENT</t>
  </si>
  <si>
    <t>SINANG, GINA ABARIENTOS</t>
  </si>
  <si>
    <t>CASTILLO CABUSAO CAM SUR</t>
  </si>
  <si>
    <t>FEMALE</t>
  </si>
  <si>
    <t>SPOUSE</t>
  </si>
  <si>
    <t>COL LEVEL</t>
  </si>
  <si>
    <t>STORE OWNER</t>
  </si>
  <si>
    <t>SSS PENSION SPOUSE</t>
  </si>
  <si>
    <t>Social Welfare Officer 1</t>
  </si>
  <si>
    <t>Medical Specialist III</t>
  </si>
  <si>
    <t>PTTX</t>
  </si>
  <si>
    <t>SINANG, WILLIAM</t>
  </si>
  <si>
    <t>LUMBAR PAIN AND FROZEN SHOULDER</t>
  </si>
  <si>
    <t>JONATHAN P. TEOPE, RSW</t>
  </si>
  <si>
    <t>PATIENT IS A PWD AND CANNOT WORK DUE TO HER HEALTH CONDITION. PATIENT SEEK MEDICAL ASSISTANCE FOR HER OPD BILL DUE TO LUMBAR PAIN AND FROZEN SHOULDER . SHE IS UNDERGOING 2X A WEEK DIALYSIS SESSION. THEY ARE 2 HH MEMBERS. FAMILY INCOME DERIVE FROM THEIR SARI SARI STORE WITH A MONTHLY INCOME OF 3000.00   TO AUGMENT THEIR OTHER NEEDS PATIENT HUSBAND IS RECEIVING SSS PENSION. PATIENT IS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</si>
</sst>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 applyProtection="1">
      <alignment horizontal="center" vertical="center" wrapText="1" shrinkToFit="1"/>
      <protection locked="0"/>
    </xf>
    <xf numFmtId="0" fontId="2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51</xdr:row>
          <xdr:rowOff>173934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64" zoomScale="115" zoomScaleNormal="100" zoomScaleSheetLayoutView="115" zoomScalePageLayoutView="85" workbookViewId="0">
      <selection activeCell="A74" sqref="A74:R77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 x14ac:dyDescent="0.3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 x14ac:dyDescent="0.25">
      <c r="A3" s="140" t="s">
        <v>260</v>
      </c>
      <c r="B3" s="140"/>
      <c r="C3" s="140"/>
      <c r="D3" s="267"/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262</v>
      </c>
      <c r="Q3" s="268">
        <v>153848</v>
      </c>
      <c r="R3" s="268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81" t="s">
        <v>263</v>
      </c>
      <c r="B5" s="282"/>
      <c r="C5" s="282"/>
      <c r="D5" s="282"/>
      <c r="E5" s="282"/>
      <c r="F5" s="269">
        <v>45351</v>
      </c>
      <c r="G5" s="269"/>
      <c r="H5" s="269"/>
      <c r="I5" s="269"/>
      <c r="J5" s="269"/>
      <c r="K5" s="269"/>
      <c r="L5" s="266" t="s">
        <v>266</v>
      </c>
      <c r="M5" s="266"/>
      <c r="N5" s="266"/>
      <c r="O5" s="266"/>
      <c r="P5" s="266"/>
      <c r="Q5" s="266"/>
      <c r="R5" s="28">
        <v>0.67638888888888904</v>
      </c>
    </row>
    <row r="6" spans="1:18" ht="15" customHeight="1" x14ac:dyDescent="0.3">
      <c r="A6" s="270" t="s">
        <v>264</v>
      </c>
      <c r="B6" s="271"/>
      <c r="C6" s="271"/>
      <c r="D6" s="271"/>
      <c r="E6" s="271"/>
      <c r="F6" s="271"/>
      <c r="G6" s="194" t="s">
        <v>327</v>
      </c>
      <c r="H6" s="194"/>
      <c r="I6" s="194"/>
      <c r="J6" s="194"/>
      <c r="K6" s="194"/>
      <c r="L6" s="194"/>
      <c r="M6" s="280" t="s">
        <v>267</v>
      </c>
      <c r="N6" s="280"/>
      <c r="O6" s="280"/>
      <c r="P6" s="280"/>
      <c r="Q6" s="278" t="s">
        <v>326</v>
      </c>
      <c r="R6" s="279"/>
    </row>
    <row r="7" spans="1:18" ht="15" customHeight="1" x14ac:dyDescent="0.25">
      <c r="A7" s="270" t="s">
        <v>265</v>
      </c>
      <c r="B7" s="271"/>
      <c r="C7" s="271"/>
      <c r="D7" s="217" t="s">
        <v>328</v>
      </c>
      <c r="E7" s="217"/>
      <c r="F7" s="217"/>
      <c r="G7" s="217"/>
      <c r="H7" s="217"/>
      <c r="I7" s="217"/>
      <c r="J7" s="217"/>
      <c r="K7" s="217"/>
      <c r="L7" s="217"/>
      <c r="M7" s="216" t="s">
        <v>268</v>
      </c>
      <c r="N7" s="216"/>
      <c r="O7" s="216"/>
      <c r="P7" s="216"/>
      <c r="Q7" s="283">
        <v>9094528752</v>
      </c>
      <c r="R7" s="284"/>
    </row>
    <row r="8" spans="1:18" ht="6" customHeight="1" thickBot="1" x14ac:dyDescent="0.3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 x14ac:dyDescent="0.3">
      <c r="A9" s="165" t="s">
        <v>269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 x14ac:dyDescent="0.25">
      <c r="A10" s="285" t="s">
        <v>4</v>
      </c>
      <c r="B10" s="286"/>
      <c r="C10" s="286"/>
      <c r="D10" s="213" t="s">
        <v>327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329</v>
      </c>
    </row>
    <row r="11" spans="1:18" s="87" customFormat="1" ht="11.25" customHeight="1" x14ac:dyDescent="0.2">
      <c r="A11" s="192" t="s">
        <v>270</v>
      </c>
      <c r="B11" s="193"/>
      <c r="C11" s="193"/>
      <c r="D11" s="214" t="s">
        <v>271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295</v>
      </c>
    </row>
    <row r="12" spans="1:18" ht="18.75" customHeight="1" x14ac:dyDescent="0.25">
      <c r="A12" s="272">
        <v>25196</v>
      </c>
      <c r="B12" s="273"/>
      <c r="C12" s="273"/>
      <c r="D12" s="273"/>
      <c r="E12" s="103"/>
      <c r="F12" s="80"/>
      <c r="G12" s="277">
        <f ca="1">IF(DATEDIF(A12,NOW(),"y")&gt;120,"",DATEDIF(A12,NOW(),"y"))</f>
        <v>55</v>
      </c>
      <c r="H12" s="277"/>
      <c r="I12" s="277"/>
      <c r="J12" s="277"/>
      <c r="K12" s="80"/>
      <c r="L12" s="80"/>
      <c r="M12" s="219" t="s">
        <v>328</v>
      </c>
      <c r="N12" s="219"/>
      <c r="O12" s="219"/>
      <c r="P12" s="219"/>
      <c r="Q12" s="219"/>
      <c r="R12" s="220"/>
    </row>
    <row r="13" spans="1:18" ht="12" customHeight="1" x14ac:dyDescent="0.25">
      <c r="A13" s="252" t="s">
        <v>272</v>
      </c>
      <c r="B13" s="253"/>
      <c r="C13" s="253"/>
      <c r="D13" s="253"/>
      <c r="E13" s="102"/>
      <c r="F13" s="104"/>
      <c r="G13" s="254" t="s">
        <v>273</v>
      </c>
      <c r="H13" s="254"/>
      <c r="I13" s="254"/>
      <c r="J13" s="254"/>
      <c r="K13" s="102"/>
      <c r="L13" s="104"/>
      <c r="M13" s="253" t="s">
        <v>7</v>
      </c>
      <c r="N13" s="253"/>
      <c r="O13" s="253"/>
      <c r="P13" s="253"/>
      <c r="Q13" s="253"/>
      <c r="R13" s="255"/>
    </row>
    <row r="14" spans="1:18" ht="18" customHeight="1" x14ac:dyDescent="0.25">
      <c r="A14" s="257" t="s">
        <v>8</v>
      </c>
      <c r="B14" s="258"/>
      <c r="C14" s="258"/>
      <c r="D14" s="258"/>
      <c r="E14" s="219" t="str">
        <f>D7</f>
        <v>CASTILLO CABUSAO CAM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 x14ac:dyDescent="0.2">
      <c r="A15" s="274" t="s">
        <v>274</v>
      </c>
      <c r="B15" s="275"/>
      <c r="C15" s="275"/>
      <c r="D15" s="275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 x14ac:dyDescent="0.25">
      <c r="A16" s="257" t="s">
        <v>10</v>
      </c>
      <c r="B16" s="258"/>
      <c r="C16" s="258"/>
      <c r="D16" s="258"/>
      <c r="E16" s="223" t="str">
        <f>E14</f>
        <v>CASTILLO CABUSAO CAM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 x14ac:dyDescent="0.2">
      <c r="A17" s="274" t="s">
        <v>275</v>
      </c>
      <c r="B17" s="275"/>
      <c r="C17" s="275"/>
      <c r="D17" s="275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 x14ac:dyDescent="0.25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276</v>
      </c>
      <c r="K18" s="209"/>
      <c r="L18" s="80"/>
      <c r="M18" s="80"/>
      <c r="N18" s="80"/>
      <c r="O18" s="80"/>
      <c r="P18" s="80" t="s">
        <v>162</v>
      </c>
      <c r="Q18" s="217" t="s">
        <v>325</v>
      </c>
      <c r="R18" s="276"/>
    </row>
    <row r="19" spans="1:28" ht="13.5" customHeight="1" x14ac:dyDescent="0.25">
      <c r="A19" s="215" t="s">
        <v>277</v>
      </c>
      <c r="B19" s="216"/>
      <c r="C19" s="216"/>
      <c r="D19" s="217" t="s">
        <v>324</v>
      </c>
      <c r="E19" s="217"/>
      <c r="F19" s="217"/>
      <c r="G19" s="217"/>
      <c r="H19" s="80"/>
      <c r="I19" s="80"/>
      <c r="J19" s="80"/>
      <c r="K19" s="209" t="s">
        <v>278</v>
      </c>
      <c r="L19" s="209"/>
      <c r="M19" s="209"/>
      <c r="N19" s="159" t="s">
        <v>304</v>
      </c>
      <c r="O19" s="159"/>
      <c r="P19" s="159"/>
      <c r="Q19" s="159"/>
      <c r="R19" s="218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57" t="s">
        <v>282</v>
      </c>
      <c r="B21" s="258"/>
      <c r="C21" s="258"/>
      <c r="D21" s="258"/>
      <c r="E21" s="258"/>
      <c r="F21" s="209"/>
      <c r="G21" s="259" t="s">
        <v>155</v>
      </c>
      <c r="H21" s="259"/>
      <c r="I21" s="80"/>
      <c r="J21" s="259" t="s">
        <v>279</v>
      </c>
      <c r="K21" s="259"/>
      <c r="L21" s="251" t="s">
        <v>280</v>
      </c>
      <c r="M21" s="251"/>
      <c r="N21" s="107"/>
      <c r="O21" s="260"/>
      <c r="P21" s="259" t="s">
        <v>281</v>
      </c>
      <c r="Q21" s="260"/>
      <c r="R21" s="261" t="s">
        <v>156</v>
      </c>
    </row>
    <row r="22" spans="1:28" ht="10.5" customHeight="1" x14ac:dyDescent="0.25">
      <c r="A22" s="192" t="s">
        <v>283</v>
      </c>
      <c r="B22" s="214"/>
      <c r="C22" s="214"/>
      <c r="D22" s="214"/>
      <c r="E22" s="214"/>
      <c r="F22" s="209"/>
      <c r="G22" s="259"/>
      <c r="H22" s="259"/>
      <c r="I22" s="80"/>
      <c r="J22" s="259"/>
      <c r="K22" s="259"/>
      <c r="L22" s="251"/>
      <c r="M22" s="251"/>
      <c r="N22" s="108"/>
      <c r="O22" s="260"/>
      <c r="P22" s="259"/>
      <c r="Q22" s="260"/>
      <c r="R22" s="261"/>
    </row>
    <row r="23" spans="1:28" ht="1.5" customHeight="1" x14ac:dyDescent="0.25">
      <c r="A23" s="93"/>
      <c r="B23" s="109"/>
      <c r="C23" s="109"/>
      <c r="D23" s="109"/>
      <c r="E23" s="109"/>
      <c r="F23" s="80"/>
      <c r="G23" s="259"/>
      <c r="H23" s="25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57" t="s">
        <v>284</v>
      </c>
      <c r="B24" s="209"/>
      <c r="C24" s="209"/>
      <c r="D24" s="256" t="s">
        <v>322</v>
      </c>
      <c r="E24" s="256"/>
      <c r="F24" s="256"/>
      <c r="G24" s="256"/>
      <c r="H24" s="256"/>
      <c r="I24" s="256"/>
      <c r="J24" s="256"/>
      <c r="K24" s="262" t="s">
        <v>285</v>
      </c>
      <c r="L24" s="262"/>
      <c r="M24" s="262"/>
      <c r="N24" s="262"/>
      <c r="O24" s="262"/>
      <c r="P24" s="263"/>
      <c r="Q24" s="263"/>
      <c r="R24" s="264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6" t="s">
        <v>259</v>
      </c>
      <c r="Q26" s="336"/>
      <c r="R26" s="76" t="s">
        <v>254</v>
      </c>
      <c r="U26" s="123"/>
      <c r="V26" s="303"/>
      <c r="W26" s="303"/>
      <c r="X26" s="303"/>
      <c r="Y26" s="303"/>
      <c r="Z26" s="303"/>
      <c r="AA26" s="303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4"/>
      <c r="W27" s="304"/>
      <c r="X27" s="304"/>
      <c r="Y27" s="304"/>
      <c r="Z27" s="304"/>
      <c r="AA27" s="304"/>
      <c r="AB27" s="126"/>
    </row>
    <row r="28" spans="1:28" ht="12" customHeight="1" thickBot="1" x14ac:dyDescent="0.3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5"/>
      <c r="W28" s="305"/>
      <c r="X28" s="305"/>
      <c r="Y28" s="305"/>
      <c r="Z28" s="305"/>
      <c r="AA28" s="305"/>
      <c r="AB28" s="126"/>
    </row>
    <row r="29" spans="1:28" ht="10.5" customHeight="1" x14ac:dyDescent="0.25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333" t="s">
        <v>239</v>
      </c>
      <c r="U29" s="125"/>
      <c r="V29" s="291" t="s">
        <v>305</v>
      </c>
      <c r="W29" s="292"/>
      <c r="X29" s="292"/>
      <c r="Y29" s="292"/>
      <c r="Z29" s="293"/>
      <c r="AA29" s="315" t="s">
        <v>307</v>
      </c>
      <c r="AB29" s="126"/>
    </row>
    <row r="30" spans="1:28" ht="10.5" customHeight="1" x14ac:dyDescent="0.25">
      <c r="A30" s="208" t="s">
        <v>299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333"/>
      <c r="U30" s="125"/>
      <c r="V30" s="294"/>
      <c r="W30" s="295"/>
      <c r="X30" s="295"/>
      <c r="Y30" s="295"/>
      <c r="Z30" s="296"/>
      <c r="AA30" s="316"/>
      <c r="AB30" s="126"/>
    </row>
    <row r="31" spans="1:28" ht="18" customHeight="1" x14ac:dyDescent="0.25">
      <c r="A31" s="160" t="s">
        <v>337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176</v>
      </c>
      <c r="L31" s="96" t="s">
        <v>330</v>
      </c>
      <c r="M31" s="173" t="s">
        <v>331</v>
      </c>
      <c r="N31" s="175"/>
      <c r="O31" s="174"/>
      <c r="P31" s="334" t="s">
        <v>332</v>
      </c>
      <c r="Q31" s="335"/>
      <c r="R31" s="97">
        <f>3000</f>
        <v>3000</v>
      </c>
      <c r="S31" s="60">
        <v>23</v>
      </c>
      <c r="U31" s="125"/>
      <c r="V31" s="294"/>
      <c r="W31" s="295"/>
      <c r="X31" s="295"/>
      <c r="Y31" s="295"/>
      <c r="Z31" s="296"/>
      <c r="AA31" s="316"/>
      <c r="AB31" s="126"/>
    </row>
    <row r="32" spans="1:28" ht="15.75" customHeight="1" thickBot="1" x14ac:dyDescent="0.3">
      <c r="A32" s="160"/>
      <c r="B32" s="161"/>
      <c r="C32" s="161"/>
      <c r="D32" s="161"/>
      <c r="E32" s="161"/>
      <c r="F32" s="161"/>
      <c r="G32" s="161"/>
      <c r="H32" s="162"/>
      <c r="I32" s="173"/>
      <c r="J32" s="174"/>
      <c r="K32" s="96"/>
      <c r="L32" s="96"/>
      <c r="M32" s="173"/>
      <c r="N32" s="175"/>
      <c r="O32" s="174"/>
      <c r="P32" s="173"/>
      <c r="Q32" s="174"/>
      <c r="R32" s="97"/>
      <c r="S32" s="60">
        <v>34</v>
      </c>
      <c r="U32" s="125"/>
      <c r="V32" s="297"/>
      <c r="W32" s="298"/>
      <c r="X32" s="298"/>
      <c r="Y32" s="298"/>
      <c r="Z32" s="299"/>
      <c r="AA32" s="317"/>
      <c r="AB32" s="126"/>
    </row>
    <row r="33" spans="1:28" ht="15.75" customHeight="1" x14ac:dyDescent="0.25">
      <c r="A33" s="160"/>
      <c r="B33" s="161"/>
      <c r="C33" s="161"/>
      <c r="D33" s="161"/>
      <c r="E33" s="161"/>
      <c r="F33" s="161"/>
      <c r="G33" s="161"/>
      <c r="H33" s="162"/>
      <c r="I33" s="173"/>
      <c r="J33" s="174"/>
      <c r="K33" s="96"/>
      <c r="L33" s="96"/>
      <c r="M33" s="173"/>
      <c r="N33" s="175"/>
      <c r="O33" s="174"/>
      <c r="P33" s="173"/>
      <c r="Q33" s="174"/>
      <c r="R33" s="97"/>
      <c r="S33" s="60"/>
      <c r="U33" s="125"/>
      <c r="V33" s="324" t="s">
        <v>306</v>
      </c>
      <c r="W33" s="318" t="s">
        <v>313</v>
      </c>
      <c r="X33" s="306" t="s">
        <v>308</v>
      </c>
      <c r="Y33" s="309" t="s">
        <v>309</v>
      </c>
      <c r="Z33" s="321" t="s">
        <v>310</v>
      </c>
      <c r="AA33" s="312" t="str">
        <f>IF(AND(S49&gt;=4298,S49&lt;=5253),"C1",IF(AND(S49&gt;=3344,S49&lt;=4297),"C2",IF(AND(S49&lt;=3343),"C3",IF(AND(S49&gt;=5254,S49&lt;=1000000),"B",""))))</f>
        <v>C3</v>
      </c>
      <c r="AB33" s="126"/>
    </row>
    <row r="34" spans="1:28" ht="15.75" customHeight="1" x14ac:dyDescent="0.25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6"/>
      <c r="L34" s="96"/>
      <c r="M34" s="173"/>
      <c r="N34" s="175"/>
      <c r="O34" s="174"/>
      <c r="P34" s="173"/>
      <c r="Q34" s="174"/>
      <c r="R34" s="97"/>
      <c r="S34" s="60"/>
      <c r="U34" s="125"/>
      <c r="V34" s="325"/>
      <c r="W34" s="319"/>
      <c r="X34" s="307"/>
      <c r="Y34" s="310"/>
      <c r="Z34" s="322"/>
      <c r="AA34" s="313"/>
      <c r="AB34" s="126"/>
    </row>
    <row r="35" spans="1:28" ht="15.75" customHeight="1" thickBot="1" x14ac:dyDescent="0.3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S35" s="60"/>
      <c r="U35" s="125"/>
      <c r="V35" s="326"/>
      <c r="W35" s="320"/>
      <c r="X35" s="308"/>
      <c r="Y35" s="311"/>
      <c r="Z35" s="323"/>
      <c r="AA35" s="313"/>
      <c r="AB35" s="126"/>
    </row>
    <row r="36" spans="1:28" ht="15.75" customHeight="1" x14ac:dyDescent="0.25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7" t="s">
        <v>317</v>
      </c>
      <c r="W36" s="289" t="s">
        <v>320</v>
      </c>
      <c r="X36" s="331" t="s">
        <v>321</v>
      </c>
      <c r="Y36" s="331" t="s">
        <v>314</v>
      </c>
      <c r="Z36" s="329" t="s">
        <v>316</v>
      </c>
      <c r="AA36" s="313"/>
      <c r="AB36" s="126"/>
    </row>
    <row r="37" spans="1:28" ht="15.75" customHeight="1" x14ac:dyDescent="0.25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7"/>
      <c r="W37" s="289"/>
      <c r="X37" s="331"/>
      <c r="Y37" s="331"/>
      <c r="Z37" s="329"/>
      <c r="AA37" s="313"/>
      <c r="AB37" s="126"/>
    </row>
    <row r="38" spans="1:28" ht="15.75" customHeight="1" x14ac:dyDescent="0.25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8"/>
      <c r="W38" s="290"/>
      <c r="X38" s="332"/>
      <c r="Y38" s="332"/>
      <c r="Z38" s="330"/>
      <c r="AA38" s="313"/>
      <c r="AB38" s="126"/>
    </row>
    <row r="39" spans="1:28" ht="15.75" customHeight="1" thickBot="1" x14ac:dyDescent="0.3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14"/>
      <c r="AB39" s="126"/>
    </row>
    <row r="40" spans="1:28" ht="15.75" customHeight="1" thickBot="1" x14ac:dyDescent="0.3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8"/>
      <c r="B44" s="240"/>
      <c r="C44" s="240"/>
      <c r="D44" s="240"/>
      <c r="E44" s="240"/>
      <c r="F44" s="240"/>
      <c r="G44" s="240"/>
      <c r="H44" s="86"/>
      <c r="I44" s="247"/>
      <c r="J44" s="247"/>
      <c r="K44" s="247"/>
      <c r="L44" s="247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8" t="s">
        <v>333</v>
      </c>
      <c r="B45" s="240"/>
      <c r="C45" s="240"/>
      <c r="D45" s="240"/>
      <c r="E45" s="240"/>
      <c r="F45" s="240"/>
      <c r="G45" s="240"/>
      <c r="H45" s="86"/>
      <c r="I45" s="247">
        <v>2500</v>
      </c>
      <c r="J45" s="247"/>
      <c r="K45" s="247"/>
      <c r="L45" s="247"/>
      <c r="M45" s="84"/>
      <c r="N45" s="84"/>
      <c r="O45" s="84"/>
      <c r="P45" s="249">
        <f>(I44/2)+SUM(I45:L46)+SUM(R31:R42)+P24</f>
        <v>5500</v>
      </c>
      <c r="Q45" s="249"/>
      <c r="R45" s="250"/>
    </row>
    <row r="46" spans="1:28" x14ac:dyDescent="0.25">
      <c r="A46" s="248"/>
      <c r="B46" s="240"/>
      <c r="C46" s="240"/>
      <c r="D46" s="240"/>
      <c r="E46" s="240"/>
      <c r="F46" s="240"/>
      <c r="G46" s="240"/>
      <c r="H46" s="86"/>
      <c r="I46" s="247"/>
      <c r="J46" s="247"/>
      <c r="K46" s="247"/>
      <c r="L46" s="247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65" t="s">
        <v>297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3545</v>
      </c>
      <c r="T48" t="s">
        <v>215</v>
      </c>
    </row>
    <row r="49" spans="1:21" s="23" customFormat="1" x14ac:dyDescent="0.25">
      <c r="A49" s="163" t="s">
        <v>21</v>
      </c>
      <c r="B49" s="164"/>
      <c r="C49" s="164"/>
      <c r="D49" s="164" t="s">
        <v>22</v>
      </c>
      <c r="E49" s="164"/>
      <c r="F49" s="82"/>
      <c r="G49" s="179" t="s">
        <v>286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2750</v>
      </c>
      <c r="T49" s="23" t="s">
        <v>216</v>
      </c>
    </row>
    <row r="50" spans="1:21" s="23" customFormat="1" ht="14.1" customHeight="1" x14ac:dyDescent="0.25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500</v>
      </c>
      <c r="M50" s="25"/>
      <c r="N50" s="243" t="s">
        <v>132</v>
      </c>
      <c r="O50" s="243"/>
      <c r="P50" s="243"/>
      <c r="Q50" s="177"/>
      <c r="R50" s="178"/>
    </row>
    <row r="51" spans="1:21" s="23" customFormat="1" ht="14.1" customHeight="1" x14ac:dyDescent="0.25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3" t="s">
        <v>136</v>
      </c>
      <c r="O51" s="243"/>
      <c r="P51" s="243"/>
      <c r="Q51" s="177"/>
      <c r="R51" s="178"/>
      <c r="S51" s="23">
        <f>COUNTA(A31:H42,D10)</f>
        <v>2</v>
      </c>
      <c r="U51" s="23" t="s">
        <v>311</v>
      </c>
    </row>
    <row r="52" spans="1:21" s="23" customFormat="1" ht="14.1" customHeight="1" x14ac:dyDescent="0.25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3" t="s">
        <v>140</v>
      </c>
      <c r="O52" s="243"/>
      <c r="P52" s="243"/>
      <c r="Q52" s="177">
        <v>3000</v>
      </c>
      <c r="R52" s="178"/>
    </row>
    <row r="53" spans="1:21" s="23" customFormat="1" ht="14.1" customHeight="1" x14ac:dyDescent="0.25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3" t="s">
        <v>164</v>
      </c>
      <c r="O53" s="243"/>
      <c r="P53" s="243"/>
      <c r="Q53" s="177"/>
      <c r="R53" s="178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3" t="s">
        <v>142</v>
      </c>
      <c r="O54" s="243"/>
      <c r="P54" s="243"/>
      <c r="Q54" s="177"/>
      <c r="R54" s="178"/>
    </row>
    <row r="55" spans="1:21" s="23" customFormat="1" ht="14.1" customHeight="1" x14ac:dyDescent="0.25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 x14ac:dyDescent="0.25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 x14ac:dyDescent="0.25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287</v>
      </c>
      <c r="O57" s="140"/>
      <c r="P57" s="140"/>
      <c r="Q57" s="177"/>
      <c r="R57" s="178"/>
    </row>
    <row r="58" spans="1:21" s="23" customFormat="1" ht="14.1" customHeight="1" x14ac:dyDescent="0.25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/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 x14ac:dyDescent="0.25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>
        <f>15*3</f>
        <v>45</v>
      </c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189" t="s">
        <v>288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 ht="14.45" customHeight="1" x14ac:dyDescent="0.25">
      <c r="A62" s="16" t="s">
        <v>27</v>
      </c>
      <c r="B62" s="119"/>
      <c r="C62" s="119"/>
      <c r="D62" s="120"/>
      <c r="E62" s="120"/>
      <c r="F62" s="287" t="s">
        <v>338</v>
      </c>
      <c r="G62" s="287"/>
      <c r="H62" s="287"/>
      <c r="I62" s="287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187" t="s">
        <v>167</v>
      </c>
      <c r="C63" s="187"/>
      <c r="D63" s="187"/>
      <c r="E63" s="187"/>
      <c r="F63" s="288"/>
      <c r="G63" s="288"/>
      <c r="H63" s="288"/>
      <c r="I63" s="288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 x14ac:dyDescent="0.25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 x14ac:dyDescent="0.25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323</v>
      </c>
      <c r="O65" s="225"/>
      <c r="P65" s="225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300</v>
      </c>
      <c r="B68" s="84"/>
      <c r="C68" s="240" t="str">
        <f>G6</f>
        <v>SINANG, GINA ABARIENTOS</v>
      </c>
      <c r="D68" s="240"/>
      <c r="E68" s="240"/>
      <c r="F68" s="240"/>
      <c r="G68" s="240"/>
      <c r="H68" s="184" t="s">
        <v>301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 x14ac:dyDescent="0.25">
      <c r="A69" s="241" t="s">
        <v>302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 x14ac:dyDescent="0.25">
      <c r="A71" s="183" t="s">
        <v>290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296</v>
      </c>
      <c r="R72" s="182"/>
    </row>
    <row r="73" spans="1:19" ht="12" customHeight="1" thickBot="1" x14ac:dyDescent="0.3">
      <c r="A73" s="165" t="s">
        <v>289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 x14ac:dyDescent="0.25">
      <c r="A74" s="234" t="s">
        <v>340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0" t="str">
        <f>AA33</f>
        <v>C3</v>
      </c>
    </row>
    <row r="75" spans="1:19" ht="15" customHeight="1" x14ac:dyDescent="0.25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1"/>
    </row>
    <row r="76" spans="1:19" x14ac:dyDescent="0.25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1"/>
    </row>
    <row r="77" spans="1:19" ht="48" customHeight="1" thickBot="1" x14ac:dyDescent="0.3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2"/>
    </row>
    <row r="78" spans="1:19" ht="12" customHeight="1" thickBot="1" x14ac:dyDescent="0.3">
      <c r="A78" s="165" t="s">
        <v>291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 x14ac:dyDescent="0.3">
      <c r="A79" s="229" t="s">
        <v>298</v>
      </c>
      <c r="B79" s="230"/>
      <c r="C79" s="230"/>
      <c r="D79" s="230"/>
      <c r="E79" s="230"/>
      <c r="F79" s="230"/>
      <c r="G79" s="230"/>
      <c r="H79" s="231"/>
      <c r="I79" s="229" t="s">
        <v>292</v>
      </c>
      <c r="J79" s="230"/>
      <c r="K79" s="230"/>
      <c r="L79" s="231"/>
      <c r="M79" s="229" t="s">
        <v>293</v>
      </c>
      <c r="N79" s="230"/>
      <c r="O79" s="231"/>
      <c r="P79" s="226" t="s">
        <v>303</v>
      </c>
      <c r="Q79" s="227"/>
      <c r="R79" s="228"/>
    </row>
    <row r="80" spans="1:19" ht="15.75" customHeight="1" x14ac:dyDescent="0.25">
      <c r="A80" s="85">
        <v>1</v>
      </c>
      <c r="B80" s="139" t="s">
        <v>318</v>
      </c>
      <c r="C80" s="139"/>
      <c r="D80" s="139"/>
      <c r="E80" s="139"/>
      <c r="F80" s="139"/>
      <c r="G80" s="139"/>
      <c r="H80" s="139"/>
      <c r="I80" s="138">
        <v>250</v>
      </c>
      <c r="J80" s="138"/>
      <c r="K80" s="138"/>
      <c r="L80" s="138"/>
      <c r="M80" s="139" t="s">
        <v>336</v>
      </c>
      <c r="N80" s="139"/>
      <c r="O80" s="139"/>
      <c r="P80" s="232" t="s">
        <v>319</v>
      </c>
      <c r="Q80" s="232"/>
      <c r="R80" s="233"/>
    </row>
    <row r="81" spans="1:18" ht="15.75" customHeight="1" x14ac:dyDescent="0.25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 x14ac:dyDescent="0.25">
      <c r="A82" s="85">
        <v>3</v>
      </c>
      <c r="B82" s="139"/>
      <c r="C82" s="139"/>
      <c r="D82" s="139"/>
      <c r="E82" s="139"/>
      <c r="F82" s="139"/>
      <c r="G82" s="139"/>
      <c r="H82" s="139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 x14ac:dyDescent="0.25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 x14ac:dyDescent="0.25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 x14ac:dyDescent="0.25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294</v>
      </c>
      <c r="L86" s="153"/>
      <c r="M86" s="153"/>
      <c r="N86" s="84"/>
      <c r="O86" s="84"/>
      <c r="P86" s="84"/>
      <c r="Q86" s="84"/>
      <c r="R86" s="14"/>
    </row>
    <row r="87" spans="1:18" ht="12" customHeight="1" x14ac:dyDescent="0.25">
      <c r="A87" s="152"/>
      <c r="B87" s="153"/>
      <c r="C87" s="153"/>
      <c r="D87" s="157" t="s">
        <v>339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312</v>
      </c>
      <c r="O87" s="143"/>
      <c r="P87" s="143"/>
      <c r="Q87" s="143"/>
      <c r="R87" s="144"/>
    </row>
    <row r="88" spans="1:18" ht="12" customHeight="1" thickBot="1" x14ac:dyDescent="0.3">
      <c r="A88" s="154"/>
      <c r="B88" s="155"/>
      <c r="C88" s="155"/>
      <c r="D88" s="156" t="s">
        <v>334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335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8" zoomScaleNormal="100" zoomScaleSheetLayoutView="100" zoomScalePageLayoutView="115" workbookViewId="0">
      <selection activeCell="O34" sqref="O34:S34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 x14ac:dyDescent="0.25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 x14ac:dyDescent="0.25">
      <c r="A3" s="549">
        <f>'UNIFIED INTAKE'!F5</f>
        <v>45351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153848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 x14ac:dyDescent="0.25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 x14ac:dyDescent="0.25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 x14ac:dyDescent="0.25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 x14ac:dyDescent="0.25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 x14ac:dyDescent="0.25">
      <c r="A8" s="388" t="str">
        <f>IF('UNIFIED INTAKE'!G6=0,"",'UNIFIED INTAKE'!G6)</f>
        <v>SINANG, GINA ABARIENTOS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9094528752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 x14ac:dyDescent="0.25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 x14ac:dyDescent="0.25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 x14ac:dyDescent="0.25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 x14ac:dyDescent="0.25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55</v>
      </c>
      <c r="AI12" s="367"/>
      <c r="AJ12" s="537"/>
      <c r="AK12" s="381" t="str">
        <f>IF('UNIFIED INTAKE'!R10=0,"",'UNIFIED INTAKE'!R10)</f>
        <v>FEMALE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 x14ac:dyDescent="0.25">
      <c r="A13" s="433" t="str">
        <f>IF('UNIFIED INTAKE'!D10=0,"",'UNIFIED INTAKE'!D10)</f>
        <v>SINANG, GINA ABARIENTOS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 x14ac:dyDescent="0.25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 x14ac:dyDescent="0.25">
      <c r="A15" s="452">
        <f>'UNIFIED INTAKE'!A12:D12</f>
        <v>25196</v>
      </c>
      <c r="B15" s="453"/>
      <c r="C15" s="454"/>
      <c r="D15" s="433" t="str">
        <f>IF('UNIFIED INTAKE'!M12=0,"",'UNIFIED INTAKE'!M12)</f>
        <v>CASTILLO CABUSAO CAM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>CATHOLIC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 x14ac:dyDescent="0.25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 x14ac:dyDescent="0.25">
      <c r="A17" s="385" t="str">
        <f>IF('UNIFIED INTAKE'!E14=0,"",'UNIFIED INTAKE'!E14)</f>
        <v>CASTILLO CABUSAO CAM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CASTILLO CABUSAO CAM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 x14ac:dyDescent="0.25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 x14ac:dyDescent="0.25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 x14ac:dyDescent="0.25">
      <c r="A20" s="374"/>
      <c r="B20" s="374"/>
      <c r="C20" s="374" t="str">
        <f>IF('UNIFIED INTAKE'!D24=0,"",'UNIFIED INTAKE'!D24)</f>
        <v>NONE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 x14ac:dyDescent="0.25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 x14ac:dyDescent="0.25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 x14ac:dyDescent="0.25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 x14ac:dyDescent="0.25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 x14ac:dyDescent="0.25">
      <c r="A26" s="394" t="str">
        <f>IF('UNIFIED INTAKE'!A31=0,"",'UNIFIED INTAKE'!A31)</f>
        <v>SINANG, WILLIAM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>
        <f>IF('UNIFIED INTAKE'!S31=0,"",'UNIFIED INTAKE'!S31)</f>
        <v>23</v>
      </c>
      <c r="L26" s="398"/>
      <c r="M26" s="398"/>
      <c r="N26" s="399"/>
      <c r="O26" s="397" t="str">
        <f>IF('UNIFIED INTAKE'!K31=0,"",'UNIFIED INTAKE'!K31)</f>
        <v>M</v>
      </c>
      <c r="P26" s="398"/>
      <c r="Q26" s="398"/>
      <c r="R26" s="398"/>
      <c r="S26" s="399"/>
      <c r="T26" s="397" t="str">
        <f>IF('UNIFIED INTAKE'!L31=0,"",'UNIFIED INTAKE'!L31)</f>
        <v>SPOUSE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COL LEVEL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STORE OWNER</v>
      </c>
      <c r="AK26" s="398"/>
      <c r="AL26" s="398"/>
      <c r="AM26" s="398"/>
      <c r="AN26" s="398"/>
      <c r="AO26" s="398"/>
      <c r="AP26" s="398"/>
      <c r="AQ26" s="399"/>
      <c r="AR26" s="517">
        <f>IF('UNIFIED INTAKE'!R31=0,"",'UNIFIED INTAKE'!R31)</f>
        <v>3000</v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 x14ac:dyDescent="0.25">
      <c r="A27" s="394" t="str">
        <f>IF('UNIFIED INTAKE'!A32=0,"",'UNIFIED INTAKE'!A32)</f>
        <v/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>
        <f>IF('UNIFIED INTAKE'!S32=0,"",'UNIFIED INTAKE'!S32)</f>
        <v>34</v>
      </c>
      <c r="L27" s="398"/>
      <c r="M27" s="398"/>
      <c r="N27" s="399"/>
      <c r="O27" s="397" t="str">
        <f>IF('UNIFIED INTAKE'!K32=0,"",'UNIFIED INTAKE'!K32)</f>
        <v/>
      </c>
      <c r="P27" s="398"/>
      <c r="Q27" s="398"/>
      <c r="R27" s="398"/>
      <c r="S27" s="399"/>
      <c r="T27" s="397" t="str">
        <f>IF('UNIFIED INTAKE'!L32=0,"",'UNIFIED INTAKE'!L32)</f>
        <v/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/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/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 x14ac:dyDescent="0.25">
      <c r="A28" s="394" t="str">
        <f>IF('UNIFIED INTAKE'!A33=0,"",'UNIFIED INTAKE'!A33)</f>
        <v/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/>
      </c>
      <c r="P28" s="398"/>
      <c r="Q28" s="398"/>
      <c r="R28" s="398"/>
      <c r="S28" s="399"/>
      <c r="T28" s="397" t="str">
        <f>IF('UNIFIED INTAKE'!L33=0,"",'UNIFIED INTAKE'!L33)</f>
        <v/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/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/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 x14ac:dyDescent="0.25">
      <c r="A29" s="394" t="str">
        <f>IF('UNIFIED INTAKE'!A34=0,"",'UNIFIED INTAKE'!A34)</f>
        <v/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/>
      </c>
      <c r="P29" s="398"/>
      <c r="Q29" s="398"/>
      <c r="R29" s="398"/>
      <c r="S29" s="399"/>
      <c r="T29" s="397" t="str">
        <f>IF('UNIFIED INTAKE'!L34=0,"",'UNIFIED INTAKE'!L34)</f>
        <v/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/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/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 x14ac:dyDescent="0.25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 x14ac:dyDescent="0.25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 x14ac:dyDescent="0.25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 x14ac:dyDescent="0.25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 x14ac:dyDescent="0.25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 x14ac:dyDescent="0.25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 x14ac:dyDescent="0.25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 x14ac:dyDescent="0.25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5500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 x14ac:dyDescent="0.25">
      <c r="A38" s="521" t="str">
        <f>IF('UNIFIED INTAKE'!A45=0,"",'UNIFIED INTAKE'!A45)</f>
        <v>SSS PENSION SPOUSE</v>
      </c>
      <c r="B38" s="522"/>
      <c r="C38" s="522"/>
      <c r="D38" s="522"/>
      <c r="E38" s="522"/>
      <c r="F38" s="522"/>
      <c r="G38" s="522"/>
      <c r="H38" s="522"/>
      <c r="I38" s="520">
        <f>IF('UNIFIED INTAKE'!I45=0,"",'UNIFIED INTAKE'!I45)</f>
        <v>2500</v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 x14ac:dyDescent="0.25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 x14ac:dyDescent="0.25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 x14ac:dyDescent="0.25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 x14ac:dyDescent="0.25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500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 x14ac:dyDescent="0.25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>
        <f>'UNIFIED INTAKE'!I57</f>
        <v>0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 x14ac:dyDescent="0.25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 x14ac:dyDescent="0.25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45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 x14ac:dyDescent="0.25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 x14ac:dyDescent="0.25">
      <c r="A47" s="510">
        <f>IF('UNIFIED INTAKE'!Q52="","",'UNIFIED INTAKE'!Q52)</f>
        <v>3000</v>
      </c>
      <c r="B47" s="510"/>
      <c r="C47" s="510"/>
      <c r="D47" s="510"/>
      <c r="E47" s="510"/>
      <c r="F47" s="510"/>
      <c r="G47" s="510"/>
      <c r="H47" s="511" t="str">
        <f>IF('UNIFIED INTAKE'!Q51="","",'UNIFIED INTAKE'!Q51)</f>
        <v/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 x14ac:dyDescent="0.25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 x14ac:dyDescent="0.25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5500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 x14ac:dyDescent="0.25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 x14ac:dyDescent="0.25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 x14ac:dyDescent="0.25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 x14ac:dyDescent="0.25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 x14ac:dyDescent="0.25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 x14ac:dyDescent="0.25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 x14ac:dyDescent="0.25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 x14ac:dyDescent="0.25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 x14ac:dyDescent="0.25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 x14ac:dyDescent="0.25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 x14ac:dyDescent="0.25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 x14ac:dyDescent="0.25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 x14ac:dyDescent="0.25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 x14ac:dyDescent="0.25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 x14ac:dyDescent="0.25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 x14ac:dyDescent="0.25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 x14ac:dyDescent="0.25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 x14ac:dyDescent="0.25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 x14ac:dyDescent="0.25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 x14ac:dyDescent="0.25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 x14ac:dyDescent="0.25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 x14ac:dyDescent="0.25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 x14ac:dyDescent="0.25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 x14ac:dyDescent="0.25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 x14ac:dyDescent="0.25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 x14ac:dyDescent="0.25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 x14ac:dyDescent="0.25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 x14ac:dyDescent="0.25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 x14ac:dyDescent="0.25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 x14ac:dyDescent="0.25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 x14ac:dyDescent="0.25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 x14ac:dyDescent="0.25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 x14ac:dyDescent="0.25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 x14ac:dyDescent="0.25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 x14ac:dyDescent="0.25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 x14ac:dyDescent="0.25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 x14ac:dyDescent="0.25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 x14ac:dyDescent="0.25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 x14ac:dyDescent="0.25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 x14ac:dyDescent="0.25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 x14ac:dyDescent="0.25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 x14ac:dyDescent="0.25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 x14ac:dyDescent="0.25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 x14ac:dyDescent="0.25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 x14ac:dyDescent="0.25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 x14ac:dyDescent="0.25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 x14ac:dyDescent="0.25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 x14ac:dyDescent="0.25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 x14ac:dyDescent="0.25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 x14ac:dyDescent="0.25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 x14ac:dyDescent="0.25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 x14ac:dyDescent="0.25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 x14ac:dyDescent="0.25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 x14ac:dyDescent="0.25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 x14ac:dyDescent="0.25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 x14ac:dyDescent="0.25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 x14ac:dyDescent="0.25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 x14ac:dyDescent="0.25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 x14ac:dyDescent="0.25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 x14ac:dyDescent="0.25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 x14ac:dyDescent="0.25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 x14ac:dyDescent="0.25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 x14ac:dyDescent="0.25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 x14ac:dyDescent="0.25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 x14ac:dyDescent="0.25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 x14ac:dyDescent="0.25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 x14ac:dyDescent="0.25">
      <c r="A116" s="575" t="str">
        <f>'UNIFIED INTAKE'!A74</f>
        <v>PATIENT IS A PWD AND CANNOT WORK DUE TO HER HEALTH CONDITION. PATIENT SEEK MEDICAL ASSISTANCE FOR HER OPD BILL DUE TO LUMBAR PAIN AND FROZEN SHOULDER . SHE IS UNDERGOING 2X A WEEK DIALYSIS SESSION. THEY ARE 2 HH MEMBERS. FAMILY INCOME DERIVE FROM THEIR SARI SARI STORE WITH A MONTHLY INCOME OF 3000.00   TO AUGMENT THEIR OTHER NEEDS PATIENT HUSBAND IS RECEIVING SSS PENSION. PATIENT IS CLASSIFIED AS C3.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 x14ac:dyDescent="0.25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 x14ac:dyDescent="0.25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 x14ac:dyDescent="0.25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 x14ac:dyDescent="0.25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JONATHAN P. TEOPE,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 x14ac:dyDescent="0.25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rintOptions horizontalCentered="1"/>
  <pageMargins left="0.1" right="0.1" top="1.204375" bottom="0.13" header="0.3" footer="0.12"/>
  <pageSetup paperSize="9" scale="85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5" zoomScale="85" zoomScaleNormal="100" zoomScaleSheetLayoutView="85" workbookViewId="0">
      <selection activeCell="A59" sqref="A59:E59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 x14ac:dyDescent="0.25">
      <c r="B2" s="45" t="s">
        <v>218</v>
      </c>
      <c r="C2" s="631"/>
      <c r="D2" s="632"/>
      <c r="E2" s="632"/>
      <c r="M2" s="45" t="s">
        <v>29</v>
      </c>
      <c r="N2" s="46"/>
    </row>
    <row r="3" spans="1:14" ht="18.75" x14ac:dyDescent="0.25">
      <c r="B3" s="45" t="s">
        <v>219</v>
      </c>
      <c r="C3" s="633"/>
      <c r="D3" s="633"/>
      <c r="E3" s="633"/>
      <c r="M3" s="45" t="s">
        <v>220</v>
      </c>
      <c r="N3" s="47"/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622"/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622"/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 x14ac:dyDescent="0.3">
      <c r="A8" s="49" t="s">
        <v>224</v>
      </c>
      <c r="B8" s="49"/>
      <c r="C8" s="135"/>
      <c r="D8" s="52"/>
      <c r="E8" s="51" t="s">
        <v>225</v>
      </c>
      <c r="F8" s="634"/>
      <c r="G8" s="634"/>
      <c r="H8" s="634"/>
      <c r="I8" s="634"/>
      <c r="J8" s="635" t="s">
        <v>226</v>
      </c>
      <c r="K8" s="635"/>
      <c r="L8" s="635"/>
      <c r="M8" s="636"/>
      <c r="N8" s="636"/>
    </row>
    <row r="9" spans="1:14" ht="18.75" x14ac:dyDescent="0.3">
      <c r="A9" s="49" t="s">
        <v>227</v>
      </c>
      <c r="B9" s="49"/>
      <c r="C9" s="626"/>
      <c r="D9" s="626"/>
      <c r="E9" s="626"/>
      <c r="F9" s="626"/>
      <c r="G9" s="626"/>
      <c r="H9" s="626"/>
      <c r="I9" s="627" t="s">
        <v>228</v>
      </c>
      <c r="J9" s="627"/>
      <c r="K9" s="628"/>
      <c r="L9" s="628"/>
      <c r="M9" s="628"/>
      <c r="N9" s="628"/>
    </row>
    <row r="10" spans="1:14" ht="18.75" x14ac:dyDescent="0.3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 x14ac:dyDescent="0.3">
      <c r="A11" s="49" t="s">
        <v>230</v>
      </c>
      <c r="B11" s="49"/>
      <c r="C11" s="622"/>
      <c r="D11" s="622"/>
      <c r="E11" s="622"/>
      <c r="F11" s="622"/>
      <c r="G11" s="622"/>
      <c r="H11" s="622"/>
      <c r="I11" s="622"/>
      <c r="J11" s="53" t="s">
        <v>231</v>
      </c>
      <c r="K11" s="629"/>
      <c r="L11" s="629"/>
      <c r="M11" s="629"/>
      <c r="N11" s="629"/>
    </row>
    <row r="12" spans="1:14" ht="18.75" x14ac:dyDescent="0.3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 x14ac:dyDescent="0.3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622"/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 x14ac:dyDescent="0.3">
      <c r="A15" s="49" t="s">
        <v>234</v>
      </c>
      <c r="B15" s="49"/>
      <c r="C15" s="49"/>
      <c r="D15" s="623"/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/>
    </row>
    <row r="16" spans="1:14" ht="18.75" x14ac:dyDescent="0.3">
      <c r="A16" s="49" t="s">
        <v>236</v>
      </c>
      <c r="B16" s="49"/>
      <c r="C16" s="49"/>
      <c r="D16" s="622"/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 x14ac:dyDescent="0.25">
      <c r="A20" s="614"/>
      <c r="B20" s="615"/>
      <c r="C20" s="71"/>
      <c r="D20" s="616"/>
      <c r="E20" s="617"/>
      <c r="F20" s="71"/>
      <c r="G20" s="616"/>
      <c r="H20" s="617"/>
      <c r="I20" s="616"/>
      <c r="J20" s="618"/>
      <c r="K20" s="618"/>
      <c r="L20" s="617"/>
      <c r="M20" s="71"/>
      <c r="N20" s="74"/>
    </row>
    <row r="21" spans="1:14" x14ac:dyDescent="0.25">
      <c r="A21" s="614"/>
      <c r="B21" s="615"/>
      <c r="C21" s="71"/>
      <c r="D21" s="616"/>
      <c r="E21" s="617"/>
      <c r="F21" s="71"/>
      <c r="G21" s="616"/>
      <c r="H21" s="617"/>
      <c r="I21" s="616"/>
      <c r="J21" s="618"/>
      <c r="K21" s="618"/>
      <c r="L21" s="617"/>
      <c r="M21" s="71"/>
      <c r="N21" s="74"/>
    </row>
    <row r="22" spans="1:14" x14ac:dyDescent="0.25">
      <c r="A22" s="614"/>
      <c r="B22" s="615"/>
      <c r="C22" s="71"/>
      <c r="D22" s="616"/>
      <c r="E22" s="617"/>
      <c r="F22" s="71"/>
      <c r="G22" s="616"/>
      <c r="H22" s="617"/>
      <c r="I22" s="616"/>
      <c r="J22" s="618"/>
      <c r="K22" s="618"/>
      <c r="L22" s="617"/>
      <c r="M22" s="71"/>
      <c r="N22" s="74"/>
    </row>
    <row r="23" spans="1:14" x14ac:dyDescent="0.25">
      <c r="A23" s="614"/>
      <c r="B23" s="615"/>
      <c r="C23" s="71"/>
      <c r="D23" s="616"/>
      <c r="E23" s="617"/>
      <c r="F23" s="71"/>
      <c r="G23" s="616"/>
      <c r="H23" s="617"/>
      <c r="I23" s="616"/>
      <c r="J23" s="618"/>
      <c r="K23" s="618"/>
      <c r="L23" s="617"/>
      <c r="M23" s="71"/>
      <c r="N23" s="74"/>
    </row>
    <row r="24" spans="1:14" x14ac:dyDescent="0.25">
      <c r="A24" s="614"/>
      <c r="B24" s="615"/>
      <c r="C24" s="71"/>
      <c r="D24" s="616"/>
      <c r="E24" s="617"/>
      <c r="F24" s="71"/>
      <c r="G24" s="616"/>
      <c r="H24" s="617"/>
      <c r="I24" s="616"/>
      <c r="J24" s="618"/>
      <c r="K24" s="618"/>
      <c r="L24" s="617"/>
      <c r="M24" s="71"/>
      <c r="N24" s="74"/>
    </row>
    <row r="25" spans="1:14" x14ac:dyDescent="0.25">
      <c r="A25" s="614"/>
      <c r="B25" s="615"/>
      <c r="C25" s="71"/>
      <c r="D25" s="616"/>
      <c r="E25" s="617"/>
      <c r="F25" s="71"/>
      <c r="G25" s="616"/>
      <c r="H25" s="617"/>
      <c r="I25" s="616"/>
      <c r="J25" s="618"/>
      <c r="K25" s="618"/>
      <c r="L25" s="617"/>
      <c r="M25" s="71"/>
      <c r="N25" s="74"/>
    </row>
    <row r="26" spans="1:14" x14ac:dyDescent="0.25">
      <c r="A26" s="614"/>
      <c r="B26" s="615"/>
      <c r="C26" s="71"/>
      <c r="D26" s="616"/>
      <c r="E26" s="617"/>
      <c r="F26" s="71"/>
      <c r="G26" s="616"/>
      <c r="H26" s="617"/>
      <c r="I26" s="616"/>
      <c r="J26" s="618"/>
      <c r="K26" s="618"/>
      <c r="L26" s="617"/>
      <c r="M26" s="71"/>
      <c r="N26" s="74"/>
    </row>
    <row r="27" spans="1:14" x14ac:dyDescent="0.25">
      <c r="A27" s="614"/>
      <c r="B27" s="615"/>
      <c r="C27" s="71"/>
      <c r="D27" s="616"/>
      <c r="E27" s="617"/>
      <c r="F27" s="71"/>
      <c r="G27" s="616"/>
      <c r="H27" s="617"/>
      <c r="I27" s="616"/>
      <c r="J27" s="618"/>
      <c r="K27" s="618"/>
      <c r="L27" s="617"/>
      <c r="M27" s="71"/>
      <c r="N27" s="74"/>
    </row>
    <row r="28" spans="1:14" x14ac:dyDescent="0.25">
      <c r="A28" s="614"/>
      <c r="B28" s="615"/>
      <c r="C28" s="71"/>
      <c r="D28" s="616"/>
      <c r="E28" s="617"/>
      <c r="F28" s="71"/>
      <c r="G28" s="616"/>
      <c r="H28" s="617"/>
      <c r="I28" s="616"/>
      <c r="J28" s="618"/>
      <c r="K28" s="618"/>
      <c r="L28" s="617"/>
      <c r="M28" s="71"/>
      <c r="N28" s="74"/>
    </row>
    <row r="29" spans="1:14" x14ac:dyDescent="0.25">
      <c r="A29" s="614"/>
      <c r="B29" s="615"/>
      <c r="C29" s="71"/>
      <c r="D29" s="616"/>
      <c r="E29" s="617"/>
      <c r="F29" s="71"/>
      <c r="G29" s="616"/>
      <c r="H29" s="617"/>
      <c r="I29" s="616"/>
      <c r="J29" s="618"/>
      <c r="K29" s="618"/>
      <c r="L29" s="617"/>
      <c r="M29" s="71"/>
      <c r="N29" s="74"/>
    </row>
    <row r="30" spans="1:14" ht="3" customHeight="1" x14ac:dyDescent="0.25"/>
    <row r="31" spans="1:14" x14ac:dyDescent="0.25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/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>
        <f>'UNIFIED INTAKE'!I56:L56</f>
        <v>0</v>
      </c>
      <c r="J38" s="610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>
        <f>'UNIFIED INTAKE'!I57:L57</f>
        <v>0</v>
      </c>
      <c r="J39" s="610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09" t="s">
        <v>146</v>
      </c>
      <c r="G40" s="609"/>
      <c r="H40" s="609"/>
      <c r="I40" s="610">
        <f>'UNIFIED INTAKE'!I58:L58</f>
        <v>0</v>
      </c>
      <c r="J40" s="610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45</v>
      </c>
      <c r="J41" s="610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/>
      <c r="K43" s="58"/>
      <c r="L43" s="606"/>
      <c r="M43" s="606"/>
      <c r="N43" s="58"/>
    </row>
    <row r="44" spans="1:14" ht="15.75" x14ac:dyDescent="0.25">
      <c r="A44" s="607"/>
      <c r="B44" s="607"/>
      <c r="C44" s="607"/>
      <c r="D44" s="63"/>
      <c r="E44" s="608"/>
      <c r="F44" s="608"/>
      <c r="G44" s="608"/>
      <c r="H44" s="608"/>
      <c r="I44" s="63"/>
      <c r="J44" s="70"/>
      <c r="L44" s="25"/>
      <c r="N44" s="69"/>
    </row>
    <row r="45" spans="1:14" ht="15.75" x14ac:dyDescent="0.25">
      <c r="A45" s="607" t="str">
        <f>IF('UNIFIED INTAKE'!A45=0,"",'UNIFIED INTAKE'!A45)</f>
        <v>SSS PENSION SPOUSE</v>
      </c>
      <c r="B45" s="607"/>
      <c r="C45" s="607"/>
      <c r="D45" s="63"/>
      <c r="E45" s="608">
        <f>'UNIFIED INTAKE'!I45</f>
        <v>2500</v>
      </c>
      <c r="F45" s="608"/>
      <c r="G45" s="608"/>
      <c r="H45" s="608"/>
      <c r="I45" s="63"/>
      <c r="J45" s="64"/>
      <c r="L45" s="25"/>
      <c r="N45" s="69"/>
    </row>
    <row r="46" spans="1:14" ht="15.75" x14ac:dyDescent="0.2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00"/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01" t="s">
        <v>249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02"/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04"/>
      <c r="B55" s="604"/>
      <c r="C55" s="604"/>
      <c r="D55" s="604"/>
      <c r="E55" s="604"/>
      <c r="F55" s="604"/>
      <c r="G55" s="604"/>
      <c r="H55" s="604"/>
      <c r="I55" s="604"/>
      <c r="J55" s="604"/>
      <c r="K55" s="605"/>
      <c r="L55" s="605"/>
      <c r="M55" s="605"/>
      <c r="N55" s="60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95" t="s">
        <v>251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596"/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 x14ac:dyDescent="0.3">
      <c r="A60" s="598" t="s">
        <v>252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75" t="s">
        <v>254</v>
      </c>
    </row>
    <row r="3" spans="1:1" ht="19.5" x14ac:dyDescent="0.3">
      <c r="A3" s="75" t="s">
        <v>256</v>
      </c>
    </row>
    <row r="4" spans="1:1" ht="19.5" x14ac:dyDescent="0.3">
      <c r="A4" s="75" t="s">
        <v>255</v>
      </c>
    </row>
    <row r="5" spans="1:1" ht="19.5" x14ac:dyDescent="0.3">
      <c r="A5" s="75" t="s">
        <v>257</v>
      </c>
    </row>
    <row r="6" spans="1:1" ht="19.5" x14ac:dyDescent="0.3">
      <c r="A6" s="75" t="s">
        <v>258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2024-02-29T08:15:51Z</cp:lastPrinted>
  <dcterms:created xsi:type="dcterms:W3CDTF">2021-01-18T06:35:54Z</dcterms:created>
  <dcterms:modified xsi:type="dcterms:W3CDTF">2024-02-29T08:39:14Z</dcterms:modified>
</cp:coreProperties>
</file>