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90B3BCC4-AEAA-4F03-8294-21009592800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I45" i="2"/>
  <c r="I44" i="2"/>
  <c r="R31" i="2"/>
  <c r="S48" i="2" l="1"/>
  <c r="K11" i="4"/>
  <c r="P45" i="2"/>
  <c r="S51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<sst xmlns="http://schemas.openxmlformats.org/spreadsheetml/2006/main" count="441" uniqueCount="359">
  <si>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</si>
  <si>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</si>
  <si>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</si>
  <si>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</si>
  <si>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</si>
  <si>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</si>
  <si>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</si>
  <si>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</si>
  <si>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</si>
  <si>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</si>
  <si>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</si>
  <si>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</si>
  <si>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</si>
  <si>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</si>
  <si>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</si>
  <si>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</si>
  <si>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</si>
  <si>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</si>
  <si>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</si>
  <si>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</si>
  <si>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</si>
  <si>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</si>
  <si>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</si>
  <si>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</si>
  <si>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</si>
  <si>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</si>
  <si>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</si>
  <si>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</si>
  <si>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</si>
  <si>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</si>
  <si>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</si>
  <si>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</si>
  <si>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</si>
  <si>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</si>
  <si>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</si>
  <si>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</si>
  <si>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</si>
  <si>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</si>
  <si>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</si>
  <si>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</si>
  <si>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</si>
  <si>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</si>
  <si>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</si>
  <si>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</si>
  <si>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</si>
  <si>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</si>
  <si>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</si>
  <si>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</si>
  <si>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</si>
  <si>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</si>
  <si>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</si>
  <si>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</si>
  <si>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</si>
  <si>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</si>
  <si>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</si>
  <si>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</si>
  <si>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</si>
  <si>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</si>
  <si>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</si>
  <si>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</si>
  <si>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</si>
  <si>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</si>
  <si>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</si>
  <si>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</si>
  <si>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</si>
  <si>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</si>
  <si>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</si>
  <si>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</si>
  <si>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</si>
  <si>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</si>
  <si>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</si>
  <si>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</si>
  <si>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</si>
  <si>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</si>
  <si>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</si>
  <si>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</si>
  <si>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</si>
  <si>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</si>
  <si>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</si>
  <si>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</si>
  <si>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</si>
  <si>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</si>
  <si>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</si>
  <si>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</si>
  <si>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</si>
  <si>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</si>
  <si>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</si>
  <si>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</si>
  <si>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</si>
  <si>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</si>
  <si>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</si>
  <si>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</si>
  <si>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</si>
  <si>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</si>
  <si>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</si>
  <si>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</si>
  <si>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</si>
  <si>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</si>
  <si>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</si>
  <si>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</si>
  <si>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</si>
  <si>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</si>
  <si>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</si>
  <si>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</si>
  <si>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</si>
  <si>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</si>
  <si>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</si>
  <si>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</si>
  <si>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</si>
  <si>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</si>
  <si>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</si>
  <si>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</si>
  <si>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</si>
  <si>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</si>
  <si>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</si>
  <si>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</si>
  <si>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</si>
  <si>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</si>
  <si>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</si>
  <si>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</si>
  <si>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</si>
  <si>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</si>
  <si>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</si>
  <si>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</si>
  <si>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</si>
  <si>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</si>
  <si>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</si>
  <si>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</si>
  <si>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</si>
  <si>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</si>
  <si>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</si>
  <si>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</si>
  <si>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</si>
  <si>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</si>
  <si>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</si>
  <si>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</si>
  <si>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</si>
  <si>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</si>
  <si>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</si>
  <si>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</si>
  <si>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</si>
  <si>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</si>
  <si>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</si>
  <si>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</si>
  <si>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</si>
  <si>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</si>
  <si>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</si>
  <si>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</si>
  <si>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</si>
  <si>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</si>
  <si>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</si>
  <si>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</si>
  <si>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</si>
  <si>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</si>
  <si>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</si>
  <si>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</si>
  <si>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</si>
  <si>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</si>
  <si>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</si>
  <si>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</si>
  <si>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</si>
  <si>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</si>
  <si>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</si>
  <si>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</si>
  <si>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</si>
  <si>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</si>
  <si>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</si>
  <si>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</si>
  <si>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</si>
  <si>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</si>
  <si>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</si>
  <si>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</si>
  <si>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</si>
  <si>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</si>
  <si>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</si>
  <si>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</si>
  <si>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</si>
  <si>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</si>
  <si>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</si>
  <si>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</si>
  <si>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</si>
  <si>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</si>
  <si>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</si>
  <si>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</si>
  <si>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</si>
  <si>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</si>
  <si>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</si>
  <si>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</si>
  <si>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</si>
  <si>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</si>
  <si>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</si>
  <si>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</si>
  <si>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</si>
  <si>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</si>
  <si>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</si>
  <si>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</si>
  <si>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</si>
  <si>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</si>
  <si>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</si>
  <si>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</si>
  <si>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</si>
  <si>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</si>
  <si>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</si>
  <si>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</si>
  <si>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</si>
  <si>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</si>
  <si>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</si>
  <si>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</si>
  <si>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</si>
  <si>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</si>
  <si>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</si>
  <si>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</si>
  <si>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</si>
  <si>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</si>
  <si>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</si>
  <si>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</si>
  <si>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</si>
  <si>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</si>
  <si>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</si>
  <si>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</si>
  <si>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</si>
  <si>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</si>
  <si>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</si>
  <si>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</si>
  <si>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</si>
  <si>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</si>
  <si>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</si>
  <si>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</si>
  <si>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</si>
  <si>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</si>
  <si>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</si>
  <si>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</si>
  <si>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</si>
  <si>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</si>
  <si>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</si>
  <si>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</si>
  <si>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</si>
  <si>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</si>
  <si>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</si>
  <si>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</si>
  <si>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</si>
  <si>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</si>
  <si>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</si>
  <si>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</si>
  <si>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</si>
  <si>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</si>
  <si>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</si>
  <si>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</si>
  <si>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</si>
  <si>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</si>
  <si>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</si>
  <si>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</si>
  <si>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</si>
  <si>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</si>
  <si>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</si>
  <si>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</si>
  <si>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</si>
  <si>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</si>
  <si>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</si>
  <si>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</si>
  <si>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</si>
  <si>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</si>
  <si>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</si>
  <si>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</si>
  <si>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</si>
  <si>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</si>
  <si>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</si>
  <si>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</si>
  <si>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</si>
  <si>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</si>
  <si>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</si>
  <si>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</si>
  <si>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</si>
  <si>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</si>
  <si>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</si>
  <si>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</si>
  <si>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</si>
  <si>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</si>
  <si>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</si>
  <si>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</si>
  <si>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</si>
  <si>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</si>
  <si>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</si>
  <si>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</si>
  <si>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</si>
  <si>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</si>
  <si>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</si>
  <si>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</si>
  <si>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</si>
  <si>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</si>
  <si>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</si>
  <si>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</si>
  <si>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</si>
  <si>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</si>
  <si>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</si>
  <si>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</si>
  <si>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</si>
  <si>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</si>
  <si>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</si>
  <si>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</si>
  <si>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</si>
  <si>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</si>
  <si>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</si>
  <si>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</si>
  <si>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</si>
  <si>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</si>
  <si>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</si>
  <si>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</si>
  <si>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</si>
  <si>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</si>
  <si>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</si>
  <si>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</si>
  <si>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</si>
  <si>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</si>
  <si>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</si>
  <si>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</si>
  <si>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</si>
  <si>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</si>
  <si>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</si>
  <si>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</si>
  <si>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</si>
  <si>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</si>
  <si>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</si>
  <si>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</si>
  <si>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</si>
  <si>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</si>
  <si>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</si>
  <si>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 xml:space="preserve">MEDICAL </t>
  </si>
  <si>
    <t>MAIFIPP</t>
  </si>
  <si>
    <t>OPD BILL</t>
  </si>
  <si>
    <t xml:space="preserve">STROKE PT </t>
  </si>
  <si>
    <t xml:space="preserve">ROMAN CATHOLIC </t>
  </si>
  <si>
    <t xml:space="preserve">FEMALE </t>
  </si>
  <si>
    <t xml:space="preserve">OCCASSIONAL ONLY </t>
  </si>
  <si>
    <t>JESSA MAE M. CARISOLA, RSW, MSSW</t>
  </si>
  <si>
    <t>S</t>
  </si>
  <si>
    <t>SON</t>
  </si>
  <si>
    <t>SUBIA, RONA DE LEON</t>
  </si>
  <si>
    <t>PLANZA LIBMANAN CAM SUR</t>
  </si>
  <si>
    <t>HUSBAND</t>
  </si>
  <si>
    <t xml:space="preserve"> LIB, CAM SUR</t>
  </si>
  <si>
    <t>BAGGAGER</t>
  </si>
  <si>
    <t>HS GRAD</t>
  </si>
  <si>
    <t>SUBIA,JOHN PARTER</t>
  </si>
  <si>
    <t>SUBIA, YANCEY</t>
  </si>
  <si>
    <t>SUBIA, SHIEN PEARL</t>
  </si>
  <si>
    <t>DAUGHTER</t>
  </si>
  <si>
    <t>KINDER IS</t>
  </si>
  <si>
    <t>N.A</t>
  </si>
  <si>
    <t>GR 7 IS</t>
  </si>
  <si>
    <t>CONSTRUCTION WORKER</t>
  </si>
  <si>
    <t>DEEPWELL</t>
  </si>
  <si>
    <t>CCT</t>
  </si>
  <si>
    <t>PATIENT</t>
  </si>
  <si>
    <t>CHOLELITHIASIS</t>
  </si>
  <si>
    <t xml:space="preserve">PATIENT UNDERGO MEDICAL CONSULTATION DUE TOCHOLELITHIASIS AND  SEEK MEDICAL ASSISATANCE.   SHE IS A 4PS MEMBER AND RELIES TO HER HUSBAND INCOME BUT THE INCOME IS LOW AND IN IRREGULAR BASIS.  SHE IS CLASSIFIED AS C3. </t>
  </si>
  <si>
    <t xml:space="preserve"> SUBIA, JOHN LOUIE</t>
  </si>
  <si>
    <t>LABS</t>
  </si>
  <si>
    <t>CCT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</si>
</sst>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5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172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62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66675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38100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9525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66675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25" zoomScaleNormal="100" zoomScaleSheetLayoutView="100" zoomScalePageLayoutView="85" workbookViewId="0">
      <selection activeCell="A44" sqref="A44:G44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159824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45407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0.38819444444444401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6" t="str">
        <f>D10</f>
        <v>SUBIA, RONA DE LEON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353</v>
      </c>
      <c r="R6" s="207"/>
    </row>
    <row r="7" spans="1:18" ht="15" customHeight="1">
      <c r="A7" s="196" t="s">
        <v>267</v>
      </c>
      <c r="B7" s="197"/>
      <c r="C7" s="197"/>
      <c r="D7" s="203" t="s">
        <v>338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9162877092</v>
      </c>
      <c r="R7" s="213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0" t="s">
        <v>337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332</v>
      </c>
    </row>
    <row r="11" spans="1:18" s="87" customFormat="1" ht="11.25" customHeight="1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32865</v>
      </c>
      <c r="B12" s="200"/>
      <c r="C12" s="200"/>
      <c r="D12" s="200"/>
      <c r="E12" s="103"/>
      <c r="F12" s="80"/>
      <c r="G12" s="205">
        <f ca="1">IF(DATEDIF(A12,NOW(),"y")&gt;120,"",DATEDIF(A12,NOW(),"y"))</f>
        <v>34</v>
      </c>
      <c r="H12" s="205"/>
      <c r="I12" s="205"/>
      <c r="J12" s="205"/>
      <c r="K12" s="80"/>
      <c r="L12" s="80"/>
      <c r="M12" s="224" t="s">
        <v>340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PLANZA LIBMANAN CAM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>
      <c r="A16" s="216" t="s">
        <v>10</v>
      </c>
      <c r="B16" s="217"/>
      <c r="C16" s="217"/>
      <c r="D16" s="217"/>
      <c r="E16" s="259" t="str">
        <f>E14</f>
        <v>PLANZA LIBMANAN CAM SUR</v>
      </c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</row>
    <row r="17" spans="1:28" s="88" customFormat="1" ht="13.5" customHeight="1">
      <c r="A17" s="201" t="s">
        <v>277</v>
      </c>
      <c r="B17" s="202"/>
      <c r="C17" s="202"/>
      <c r="D17" s="202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28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>
      <c r="A19" s="301" t="s">
        <v>279</v>
      </c>
      <c r="B19" s="211"/>
      <c r="C19" s="211"/>
      <c r="D19" s="203" t="s">
        <v>331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4" t="s">
        <v>309</v>
      </c>
      <c r="O19" s="264"/>
      <c r="P19" s="264"/>
      <c r="Q19" s="264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330</v>
      </c>
    </row>
    <row r="24" spans="1:28">
      <c r="A24" s="216" t="s">
        <v>286</v>
      </c>
      <c r="B24" s="231"/>
      <c r="C24" s="231"/>
      <c r="D24" s="230" t="s">
        <v>306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/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310</v>
      </c>
      <c r="W29" s="141"/>
      <c r="X29" s="141"/>
      <c r="Y29" s="141"/>
      <c r="Z29" s="142"/>
      <c r="AA29" s="164" t="s">
        <v>312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356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339</v>
      </c>
      <c r="M31" s="218" t="s">
        <v>342</v>
      </c>
      <c r="N31" s="220"/>
      <c r="O31" s="219"/>
      <c r="P31" s="221" t="s">
        <v>341</v>
      </c>
      <c r="Q31" s="222"/>
      <c r="R31" s="97">
        <f>300*4*3</f>
        <v>3600</v>
      </c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344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335</v>
      </c>
      <c r="L32" s="96" t="s">
        <v>336</v>
      </c>
      <c r="M32" s="218" t="s">
        <v>347</v>
      </c>
      <c r="N32" s="220"/>
      <c r="O32" s="219"/>
      <c r="P32" s="218"/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 t="s">
        <v>345</v>
      </c>
      <c r="B33" s="249"/>
      <c r="C33" s="249"/>
      <c r="D33" s="249"/>
      <c r="E33" s="249"/>
      <c r="F33" s="249"/>
      <c r="G33" s="249"/>
      <c r="H33" s="250"/>
      <c r="I33" s="218" t="s">
        <v>178</v>
      </c>
      <c r="J33" s="219"/>
      <c r="K33" s="96" t="s">
        <v>335</v>
      </c>
      <c r="L33" s="96" t="s">
        <v>346</v>
      </c>
      <c r="M33" s="218" t="s">
        <v>348</v>
      </c>
      <c r="N33" s="220"/>
      <c r="O33" s="219"/>
      <c r="P33" s="218"/>
      <c r="Q33" s="219"/>
      <c r="R33" s="97"/>
      <c r="S33" s="60" t="s">
        <v>333</v>
      </c>
      <c r="U33" s="125"/>
      <c r="V33" s="173" t="s">
        <v>311</v>
      </c>
      <c r="W33" s="167" t="s">
        <v>318</v>
      </c>
      <c r="X33" s="155" t="s">
        <v>313</v>
      </c>
      <c r="Y33" s="158" t="s">
        <v>314</v>
      </c>
      <c r="Z33" s="170" t="s">
        <v>315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8" t="s">
        <v>343</v>
      </c>
      <c r="B34" s="249"/>
      <c r="C34" s="249"/>
      <c r="D34" s="249"/>
      <c r="E34" s="249"/>
      <c r="F34" s="249"/>
      <c r="G34" s="249"/>
      <c r="H34" s="250"/>
      <c r="I34" s="218" t="s">
        <v>176</v>
      </c>
      <c r="J34" s="219"/>
      <c r="K34" s="96" t="s">
        <v>335</v>
      </c>
      <c r="L34" s="96" t="s">
        <v>336</v>
      </c>
      <c r="M34" s="218" t="s">
        <v>349</v>
      </c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323</v>
      </c>
      <c r="W36" s="138" t="s">
        <v>324</v>
      </c>
      <c r="X36" s="180" t="s">
        <v>319</v>
      </c>
      <c r="Y36" s="180" t="s">
        <v>320</v>
      </c>
      <c r="Z36" s="178" t="s">
        <v>322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6"/>
      <c r="M37" s="218"/>
      <c r="N37" s="220"/>
      <c r="O37" s="219"/>
      <c r="P37" s="218"/>
      <c r="Q37" s="219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6"/>
      <c r="M38" s="218"/>
      <c r="N38" s="220"/>
      <c r="O38" s="219"/>
      <c r="P38" s="218"/>
      <c r="Q38" s="219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6"/>
      <c r="M39" s="218"/>
      <c r="N39" s="220"/>
      <c r="O39" s="219"/>
      <c r="P39" s="218"/>
      <c r="Q39" s="219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 t="s">
        <v>358</v>
      </c>
      <c r="B44" s="241"/>
      <c r="C44" s="241"/>
      <c r="D44" s="241"/>
      <c r="E44" s="241"/>
      <c r="F44" s="241"/>
      <c r="G44" s="241"/>
      <c r="H44" s="86"/>
      <c r="I44" s="242">
        <f>2700+500</f>
        <v>3200</v>
      </c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 t="s">
        <v>350</v>
      </c>
      <c r="B45" s="241"/>
      <c r="C45" s="241"/>
      <c r="D45" s="241"/>
      <c r="E45" s="241"/>
      <c r="F45" s="241"/>
      <c r="G45" s="241"/>
      <c r="H45" s="86"/>
      <c r="I45" s="242">
        <f>400*5</f>
        <v>2000</v>
      </c>
      <c r="J45" s="242"/>
      <c r="K45" s="242"/>
      <c r="L45" s="242"/>
      <c r="M45" s="84"/>
      <c r="N45" s="84"/>
      <c r="O45" s="84"/>
      <c r="P45" s="251">
        <f>(I44/2)+SUM(I45:L46)+SUM(R31:R42)+P24</f>
        <v>7200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6300</v>
      </c>
      <c r="T48" t="s">
        <v>215</v>
      </c>
    </row>
    <row r="49" spans="1:21" s="23" customFormat="1">
      <c r="A49" s="317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1440</v>
      </c>
      <c r="T49" s="23" t="s">
        <v>216</v>
      </c>
    </row>
    <row r="50" spans="1:21" s="23" customFormat="1" ht="10.5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300</v>
      </c>
      <c r="M50" s="25"/>
      <c r="N50" s="258" t="s">
        <v>132</v>
      </c>
      <c r="O50" s="258"/>
      <c r="P50" s="258"/>
      <c r="Q50" s="303"/>
      <c r="R50" s="304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03" t="s">
        <v>352</v>
      </c>
      <c r="R51" s="304"/>
      <c r="S51" s="23">
        <f>COUNTA(A31:H42,D10)</f>
        <v>5</v>
      </c>
      <c r="U51" s="23" t="s">
        <v>316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03">
        <v>6000</v>
      </c>
      <c r="R52" s="304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03"/>
      <c r="R53" s="30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03"/>
      <c r="R54" s="304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03"/>
      <c r="R55" s="304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284"/>
      <c r="J56" s="284"/>
      <c r="K56" s="284"/>
      <c r="L56" s="284"/>
      <c r="M56" s="25"/>
      <c r="N56" s="191" t="s">
        <v>165</v>
      </c>
      <c r="O56" s="191"/>
      <c r="P56" s="191"/>
      <c r="Q56" s="303"/>
      <c r="R56" s="304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284" t="s">
        <v>351</v>
      </c>
      <c r="J57" s="284"/>
      <c r="K57" s="284"/>
      <c r="L57" s="284"/>
      <c r="M57" s="25"/>
      <c r="N57" s="191" t="s">
        <v>289</v>
      </c>
      <c r="O57" s="191"/>
      <c r="P57" s="191"/>
      <c r="Q57" s="303"/>
      <c r="R57" s="304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284"/>
      <c r="J58" s="284"/>
      <c r="K58" s="284"/>
      <c r="L58" s="284"/>
      <c r="M58" s="25"/>
      <c r="N58" s="191" t="s">
        <v>163</v>
      </c>
      <c r="O58" s="191"/>
      <c r="P58" s="191"/>
      <c r="Q58" s="303"/>
      <c r="R58" s="304"/>
    </row>
    <row r="59" spans="1:21" s="23" customFormat="1" ht="14.1" customHeight="1">
      <c r="A59" s="24"/>
      <c r="B59" s="266" t="s">
        <v>148</v>
      </c>
      <c r="C59" s="266"/>
      <c r="D59" s="254"/>
      <c r="E59" s="254"/>
      <c r="F59" s="25"/>
      <c r="G59" s="191" t="s">
        <v>166</v>
      </c>
      <c r="H59" s="191"/>
      <c r="I59" s="284"/>
      <c r="J59" s="284"/>
      <c r="K59" s="284"/>
      <c r="L59" s="284"/>
      <c r="M59" s="8"/>
      <c r="N59" s="8"/>
      <c r="O59" s="8"/>
      <c r="P59" s="8"/>
      <c r="Q59" s="303"/>
      <c r="R59" s="30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4" t="s">
        <v>290</v>
      </c>
      <c r="B61" s="315"/>
      <c r="C61" s="315"/>
      <c r="D61" s="315"/>
      <c r="E61" s="315"/>
      <c r="F61" s="315"/>
      <c r="G61" s="315"/>
      <c r="H61" s="315"/>
      <c r="I61" s="315"/>
      <c r="J61" s="315"/>
      <c r="K61" s="315"/>
      <c r="L61" s="315"/>
      <c r="M61" s="315"/>
      <c r="N61" s="315"/>
      <c r="O61" s="315"/>
      <c r="P61" s="315"/>
      <c r="Q61" s="315"/>
      <c r="R61" s="316"/>
    </row>
    <row r="62" spans="1:21">
      <c r="A62" s="16" t="s">
        <v>27</v>
      </c>
      <c r="B62" s="119"/>
      <c r="C62" s="119"/>
      <c r="D62" s="120"/>
      <c r="E62" s="120"/>
      <c r="F62" s="329" t="s">
        <v>354</v>
      </c>
      <c r="G62" s="330"/>
      <c r="H62" s="330"/>
      <c r="I62" s="33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2" t="s">
        <v>167</v>
      </c>
      <c r="C63" s="312"/>
      <c r="D63" s="312"/>
      <c r="E63" s="312"/>
      <c r="F63" s="331"/>
      <c r="G63" s="331"/>
      <c r="H63" s="331"/>
      <c r="I63" s="331"/>
      <c r="J63" s="25"/>
      <c r="K63" s="313" t="s">
        <v>168</v>
      </c>
      <c r="L63" s="313"/>
      <c r="M63" s="313"/>
      <c r="N63" s="264"/>
      <c r="O63" s="264"/>
      <c r="P63" s="264"/>
      <c r="Q63" s="101"/>
      <c r="R63" s="121"/>
    </row>
    <row r="64" spans="1:21" s="23" customFormat="1" ht="12.75" customHeight="1">
      <c r="A64" s="24"/>
      <c r="B64" s="266" t="s">
        <v>169</v>
      </c>
      <c r="C64" s="266"/>
      <c r="D64" s="266"/>
      <c r="E64" s="266"/>
      <c r="F64" s="264"/>
      <c r="G64" s="264"/>
      <c r="H64" s="264"/>
      <c r="I64" s="264"/>
      <c r="J64" s="25"/>
      <c r="K64" s="266" t="s">
        <v>170</v>
      </c>
      <c r="L64" s="266"/>
      <c r="M64" s="266"/>
      <c r="N64" s="265"/>
      <c r="O64" s="265"/>
      <c r="P64" s="265"/>
      <c r="Q64" s="101"/>
      <c r="R64" s="121"/>
    </row>
    <row r="65" spans="1:19" s="23" customFormat="1" ht="12.75" customHeight="1">
      <c r="A65" s="24"/>
      <c r="B65" s="266" t="s">
        <v>171</v>
      </c>
      <c r="C65" s="266"/>
      <c r="D65" s="266"/>
      <c r="E65" s="266"/>
      <c r="F65" s="265"/>
      <c r="G65" s="265"/>
      <c r="H65" s="265"/>
      <c r="I65" s="265"/>
      <c r="J65" s="25"/>
      <c r="K65" s="266" t="s">
        <v>159</v>
      </c>
      <c r="L65" s="266"/>
      <c r="M65" s="266"/>
      <c r="N65" s="265" t="s">
        <v>329</v>
      </c>
      <c r="O65" s="265"/>
      <c r="P65" s="26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3"/>
      <c r="E67" s="263"/>
      <c r="F67" s="263"/>
      <c r="G67" s="26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SUBIA, RONA DE LEON</v>
      </c>
      <c r="D68" s="241"/>
      <c r="E68" s="241"/>
      <c r="F68" s="241"/>
      <c r="G68" s="241"/>
      <c r="H68" s="283" t="s">
        <v>303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336" t="s">
        <v>304</v>
      </c>
      <c r="B69" s="337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5" t="s">
        <v>355</v>
      </c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276"/>
      <c r="N74" s="276"/>
      <c r="O74" s="276"/>
      <c r="P74" s="276"/>
      <c r="Q74" s="276"/>
      <c r="R74" s="277"/>
      <c r="S74" s="149" t="str">
        <f>AA33</f>
        <v>C3</v>
      </c>
    </row>
    <row r="75" spans="1:19" ht="15" customHeight="1">
      <c r="A75" s="278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0"/>
      <c r="S75" s="150"/>
    </row>
    <row r="76" spans="1:19">
      <c r="A76" s="278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0"/>
      <c r="S76" s="150"/>
    </row>
    <row r="77" spans="1:19" ht="48" customHeight="1" thickBot="1">
      <c r="A77" s="278"/>
      <c r="B77" s="279"/>
      <c r="C77" s="279"/>
      <c r="D77" s="279"/>
      <c r="E77" s="279"/>
      <c r="F77" s="279"/>
      <c r="G77" s="279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0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70" t="s">
        <v>300</v>
      </c>
      <c r="B79" s="271"/>
      <c r="C79" s="271"/>
      <c r="D79" s="271"/>
      <c r="E79" s="271"/>
      <c r="F79" s="271"/>
      <c r="G79" s="271"/>
      <c r="H79" s="272"/>
      <c r="I79" s="270" t="s">
        <v>294</v>
      </c>
      <c r="J79" s="271"/>
      <c r="K79" s="271"/>
      <c r="L79" s="272"/>
      <c r="M79" s="270" t="s">
        <v>295</v>
      </c>
      <c r="N79" s="271"/>
      <c r="O79" s="272"/>
      <c r="P79" s="267" t="s">
        <v>305</v>
      </c>
      <c r="Q79" s="268"/>
      <c r="R79" s="269"/>
    </row>
    <row r="80" spans="1:19" ht="15.75" customHeight="1">
      <c r="A80" s="85">
        <v>1</v>
      </c>
      <c r="B80" s="282" t="s">
        <v>327</v>
      </c>
      <c r="C80" s="282"/>
      <c r="D80" s="282"/>
      <c r="E80" s="282"/>
      <c r="F80" s="282"/>
      <c r="G80" s="282"/>
      <c r="H80" s="282"/>
      <c r="I80" s="332">
        <v>2160</v>
      </c>
      <c r="J80" s="332"/>
      <c r="K80" s="332"/>
      <c r="L80" s="332"/>
      <c r="M80" s="282" t="s">
        <v>357</v>
      </c>
      <c r="N80" s="282"/>
      <c r="O80" s="282"/>
      <c r="P80" s="273" t="s">
        <v>328</v>
      </c>
      <c r="Q80" s="273"/>
      <c r="R80" s="274"/>
    </row>
    <row r="81" spans="1:24" ht="15.75" customHeight="1">
      <c r="A81" s="85">
        <v>2</v>
      </c>
      <c r="B81" s="282" t="s">
        <v>327</v>
      </c>
      <c r="C81" s="282"/>
      <c r="D81" s="282"/>
      <c r="E81" s="282"/>
      <c r="F81" s="282"/>
      <c r="G81" s="282"/>
      <c r="H81" s="282"/>
      <c r="I81" s="281"/>
      <c r="J81" s="281"/>
      <c r="K81" s="281"/>
      <c r="L81" s="281"/>
      <c r="M81" s="282"/>
      <c r="N81" s="282"/>
      <c r="O81" s="282"/>
      <c r="P81" s="273" t="s">
        <v>328</v>
      </c>
      <c r="Q81" s="273"/>
      <c r="R81" s="274"/>
    </row>
    <row r="82" spans="1:24" ht="15.75" customHeight="1">
      <c r="A82" s="85">
        <v>3</v>
      </c>
      <c r="B82" s="321"/>
      <c r="C82" s="321"/>
      <c r="D82" s="321"/>
      <c r="E82" s="321"/>
      <c r="F82" s="321"/>
      <c r="G82" s="321"/>
      <c r="H82" s="321"/>
      <c r="I82" s="281"/>
      <c r="J82" s="281"/>
      <c r="K82" s="281"/>
      <c r="L82" s="281"/>
      <c r="M82" s="282"/>
      <c r="N82" s="282"/>
      <c r="O82" s="282"/>
      <c r="P82" s="305"/>
      <c r="Q82" s="305"/>
      <c r="R82" s="306"/>
    </row>
    <row r="83" spans="1:24" ht="15.75" customHeight="1">
      <c r="A83" s="85">
        <v>4</v>
      </c>
      <c r="B83" s="321"/>
      <c r="C83" s="321"/>
      <c r="D83" s="321"/>
      <c r="E83" s="321"/>
      <c r="F83" s="321"/>
      <c r="G83" s="321"/>
      <c r="H83" s="321"/>
      <c r="I83" s="281"/>
      <c r="J83" s="281"/>
      <c r="K83" s="281"/>
      <c r="L83" s="281"/>
      <c r="M83" s="321"/>
      <c r="N83" s="321"/>
      <c r="O83" s="321"/>
      <c r="P83" s="305"/>
      <c r="Q83" s="305"/>
      <c r="R83" s="306"/>
    </row>
    <row r="84" spans="1:24" ht="15.75" customHeight="1">
      <c r="A84" s="85">
        <v>5</v>
      </c>
      <c r="B84" s="321"/>
      <c r="C84" s="321"/>
      <c r="D84" s="321"/>
      <c r="E84" s="321"/>
      <c r="F84" s="321"/>
      <c r="G84" s="321"/>
      <c r="H84" s="321"/>
      <c r="I84" s="281"/>
      <c r="J84" s="281"/>
      <c r="K84" s="281"/>
      <c r="L84" s="281"/>
      <c r="M84" s="321"/>
      <c r="N84" s="321"/>
      <c r="O84" s="321"/>
      <c r="P84" s="305"/>
      <c r="Q84" s="305"/>
      <c r="R84" s="306"/>
    </row>
    <row r="85" spans="1:24" ht="3" customHeight="1">
      <c r="A85" s="13"/>
      <c r="B85" s="84"/>
      <c r="C85" s="84"/>
      <c r="D85" s="263"/>
      <c r="E85" s="263"/>
      <c r="F85" s="263"/>
      <c r="G85" s="26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24">
      <c r="A86" s="322" t="s">
        <v>30</v>
      </c>
      <c r="B86" s="323"/>
      <c r="C86" s="323"/>
      <c r="D86" s="84"/>
      <c r="E86" s="84"/>
      <c r="F86" s="84"/>
      <c r="G86" s="84"/>
      <c r="H86" s="84"/>
      <c r="I86" s="84"/>
      <c r="J86" s="84"/>
      <c r="K86" s="323" t="s">
        <v>296</v>
      </c>
      <c r="L86" s="323"/>
      <c r="M86" s="323"/>
      <c r="N86" s="84"/>
      <c r="O86" s="84"/>
      <c r="P86" s="84"/>
      <c r="Q86" s="84"/>
      <c r="R86" s="14"/>
    </row>
    <row r="87" spans="1:24" ht="12" customHeight="1">
      <c r="A87" s="322"/>
      <c r="B87" s="323"/>
      <c r="C87" s="323"/>
      <c r="D87" s="327" t="s">
        <v>334</v>
      </c>
      <c r="E87" s="328"/>
      <c r="F87" s="328"/>
      <c r="G87" s="328"/>
      <c r="H87" s="328"/>
      <c r="I87" s="328"/>
      <c r="J87" s="328"/>
      <c r="K87" s="323"/>
      <c r="L87" s="323"/>
      <c r="M87" s="323"/>
      <c r="N87" s="333" t="s">
        <v>317</v>
      </c>
      <c r="O87" s="334"/>
      <c r="P87" s="334"/>
      <c r="Q87" s="334"/>
      <c r="R87" s="335"/>
      <c r="X87" t="s">
        <v>151</v>
      </c>
    </row>
    <row r="88" spans="1:24" ht="12" customHeight="1" thickBot="1">
      <c r="A88" s="324"/>
      <c r="B88" s="325"/>
      <c r="C88" s="325"/>
      <c r="D88" s="326" t="s">
        <v>325</v>
      </c>
      <c r="E88" s="326"/>
      <c r="F88" s="326"/>
      <c r="G88" s="326"/>
      <c r="H88" s="326"/>
      <c r="I88" s="326"/>
      <c r="J88" s="326"/>
      <c r="K88" s="325"/>
      <c r="L88" s="325"/>
      <c r="M88" s="325"/>
      <c r="N88" s="318" t="s">
        <v>326</v>
      </c>
      <c r="O88" s="319"/>
      <c r="P88" s="319"/>
      <c r="Q88" s="319"/>
      <c r="R88" s="32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45407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159824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SUBIA, RONA DE LEON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PATIENT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9162877092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34</v>
      </c>
      <c r="AI12" s="420"/>
      <c r="AJ12" s="421"/>
      <c r="AK12" s="422" t="str">
        <f>IF('UNIFIED INTAKE'!R10=0,"",'UNIFIED INTAKE'!R10)</f>
        <v xml:space="preserve">FEMALE 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SUBIA, RONA DE LEON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32865</v>
      </c>
      <c r="B15" s="524"/>
      <c r="C15" s="525"/>
      <c r="D15" s="526" t="str">
        <f>IF('UNIFIED INTAKE'!M12=0,"",'UNIFIED INTAKE'!M12)</f>
        <v xml:space="preserve"> LIB, CAM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 xml:space="preserve">ROMAN CATHOLIC 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PLANZA LIBMANAN CAM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PLANZA LIBMANAN CAM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 xml:space="preserve"> SUBIA, JOHN LOUIE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M</v>
      </c>
      <c r="P26" s="386"/>
      <c r="Q26" s="386"/>
      <c r="R26" s="386"/>
      <c r="S26" s="387"/>
      <c r="T26" s="385" t="str">
        <f>IF('UNIFIED INTAKE'!L31=0,"",'UNIFIED INTAKE'!L31)</f>
        <v>HUSBAND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HS GRAD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BAGGAGER</v>
      </c>
      <c r="AK26" s="386"/>
      <c r="AL26" s="386"/>
      <c r="AM26" s="386"/>
      <c r="AN26" s="386"/>
      <c r="AO26" s="386"/>
      <c r="AP26" s="386"/>
      <c r="AQ26" s="387"/>
      <c r="AR26" s="388">
        <f>IF('UNIFIED INTAKE'!R31=0,"",'UNIFIED INTAKE'!R31)</f>
        <v>3600</v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>SUBIA, YANCEY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>S</v>
      </c>
      <c r="P27" s="386"/>
      <c r="Q27" s="386"/>
      <c r="R27" s="386"/>
      <c r="S27" s="387"/>
      <c r="T27" s="385" t="str">
        <f>IF('UNIFIED INTAKE'!L32=0,"",'UNIFIED INTAKE'!L32)</f>
        <v>SON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KINDER IS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>SUBIA, SHIEN PEARL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 xml:space="preserve">OCCASSIONAL ONLY </v>
      </c>
      <c r="L28" s="386"/>
      <c r="M28" s="386"/>
      <c r="N28" s="387"/>
      <c r="O28" s="385" t="str">
        <f>IF('UNIFIED INTAKE'!K33=0,"",'UNIFIED INTAKE'!K33)</f>
        <v>S</v>
      </c>
      <c r="P28" s="386"/>
      <c r="Q28" s="386"/>
      <c r="R28" s="386"/>
      <c r="S28" s="387"/>
      <c r="T28" s="385" t="str">
        <f>IF('UNIFIED INTAKE'!L33=0,"",'UNIFIED INTAKE'!L33)</f>
        <v>DAUGHTER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>N.A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>SUBIA,JOHN PARTER</v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>S</v>
      </c>
      <c r="P29" s="386"/>
      <c r="Q29" s="386"/>
      <c r="R29" s="386"/>
      <c r="S29" s="387"/>
      <c r="T29" s="385" t="str">
        <f>IF('UNIFIED INTAKE'!L34=0,"",'UNIFIED INTAKE'!L34)</f>
        <v>SON</v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>GR 7 IS</v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>CCT -</v>
      </c>
      <c r="B37" s="452"/>
      <c r="C37" s="452"/>
      <c r="D37" s="452"/>
      <c r="E37" s="452"/>
      <c r="F37" s="452"/>
      <c r="G37" s="452"/>
      <c r="H37" s="452"/>
      <c r="I37" s="450">
        <f>IF('UNIFIED INTAKE'!I44=0,"",'UNIFIED INTAKE'!I44)</f>
        <v>3200</v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7200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CONSTRUCTION WORKER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2000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300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 t="str">
        <f>'UNIFIED INTAKE'!I57</f>
        <v>DEEPWELL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6000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>CCT</v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7200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 xml:space="preserve">PATIENT UNDERGO MEDICAL CONSULTATION DUE TOCHOLELITHIASIS AND  SEEK MEDICAL ASSISATANCE.   SHE IS A 4PS MEMBER AND RELIES TO HER HUSBAND INCOME BUT THE INCOME IS LOW AND IN IRREGULAR BASIS.  SHE IS CLASSIFIED AS C3. 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JESSA MAE M. CARISOLA, RSW, MSSW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>
        <f>IF('UNIFIED INTAKE'!Q3=0,"",'UNIFIED INTAKE'!Q3)</f>
        <v>159824</v>
      </c>
      <c r="D2" s="598"/>
      <c r="E2" s="598"/>
      <c r="M2" s="45" t="s">
        <v>29</v>
      </c>
      <c r="N2" s="46">
        <f>'UNIFIED INTAKE'!F5</f>
        <v>45407</v>
      </c>
    </row>
    <row r="3" spans="1:14" ht="18.75">
      <c r="B3" s="45" t="s">
        <v>219</v>
      </c>
      <c r="C3" s="599">
        <f>'UNIFIED INTAKE'!D3</f>
        <v>0</v>
      </c>
      <c r="D3" s="599"/>
      <c r="E3" s="599"/>
      <c r="M3" s="45" t="s">
        <v>220</v>
      </c>
      <c r="N3" s="47">
        <f>'UNIFIED INTAKE'!R5</f>
        <v>0.38819444444444401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 t="str">
        <f>IF('UNIFIED INTAKE'!D10=0,"",'UNIFIED INTAKE'!D10)</f>
        <v>SUBIA, RONA DE LEON</v>
      </c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600" t="str">
        <f>'UNIFIED INTAKE'!E14</f>
        <v>PLANZA LIBMANAN CAM SUR</v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01">
        <f ca="1">'UNIFIED INTAKE'!G12</f>
        <v>34</v>
      </c>
      <c r="G8" s="601"/>
      <c r="H8" s="601"/>
      <c r="I8" s="601"/>
      <c r="J8" s="602" t="s">
        <v>226</v>
      </c>
      <c r="K8" s="602"/>
      <c r="L8" s="602"/>
      <c r="M8" s="603" t="str">
        <f>IF('UNIFIED INTAKE'!D19=0,"",'UNIFIED INTAKE'!D19)</f>
        <v xml:space="preserve">ROMAN CATHOLIC </v>
      </c>
      <c r="N8" s="603"/>
    </row>
    <row r="9" spans="1:14" ht="18.75">
      <c r="A9" s="49" t="s">
        <v>227</v>
      </c>
      <c r="B9" s="49"/>
      <c r="C9" s="608">
        <f>'UNIFIED INTAKE'!A12</f>
        <v>32865</v>
      </c>
      <c r="D9" s="608"/>
      <c r="E9" s="608"/>
      <c r="F9" s="608"/>
      <c r="G9" s="608"/>
      <c r="H9" s="608"/>
      <c r="I9" s="609" t="s">
        <v>228</v>
      </c>
      <c r="J9" s="609"/>
      <c r="K9" s="610" t="str">
        <f>IF('UNIFIED INTAKE'!M12="","",'UNIFIED INTAKE'!M12)</f>
        <v xml:space="preserve"> LIB, CAM SUR</v>
      </c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53" t="s">
        <v>231</v>
      </c>
      <c r="K11" s="611">
        <f>'UNIFIED INTAKE'!P24</f>
        <v>0</v>
      </c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 t="s">
        <v>308</v>
      </c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>
        <v>45121</v>
      </c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>
        <f>D15</f>
        <v>45121</v>
      </c>
    </row>
    <row r="16" spans="1:14" ht="18.75">
      <c r="A16" s="49" t="s">
        <v>236</v>
      </c>
      <c r="B16" s="49"/>
      <c r="C16" s="49"/>
      <c r="D16" s="600" t="s">
        <v>306</v>
      </c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 t="str">
        <f>IF('UNIFIED INTAKE'!A31=0,"",'UNIFIED INTAKE'!A31)</f>
        <v xml:space="preserve"> SUBIA, JOHN LOUIE</v>
      </c>
      <c r="B20" s="613"/>
      <c r="C20" s="71" t="str">
        <f>IF('UNIFIED INTAKE'!L31=0,"",'UNIFIED INTAKE'!L31)</f>
        <v>HUSBAND</v>
      </c>
      <c r="D20" s="614" t="str">
        <f>IF('UNIFIED INTAKE'!S31=0,"",'UNIFIED INTAKE'!S31)</f>
        <v/>
      </c>
      <c r="E20" s="615"/>
      <c r="F20" s="71" t="str">
        <f>IF('UNIFIED INTAKE'!I31=0,"",'UNIFIED INTAKE'!I31)</f>
        <v>M</v>
      </c>
      <c r="G20" s="614" t="str">
        <f>IF('UNIFIED INTAKE'!K31=0,"",'UNIFIED INTAKE'!K31)</f>
        <v>M</v>
      </c>
      <c r="H20" s="615"/>
      <c r="I20" s="614" t="str">
        <f>IF('UNIFIED INTAKE'!M31=0,"",'UNIFIED INTAKE'!M31)</f>
        <v>HS GRAD</v>
      </c>
      <c r="J20" s="616"/>
      <c r="K20" s="616"/>
      <c r="L20" s="615"/>
      <c r="M20" s="71" t="str">
        <f>IF('UNIFIED INTAKE'!P31=0,"",'UNIFIED INTAKE'!P31)</f>
        <v>BAGGAGER</v>
      </c>
      <c r="N20" s="74">
        <f>'UNIFIED INTAKE'!R31</f>
        <v>3600</v>
      </c>
    </row>
    <row r="21" spans="1:14">
      <c r="A21" s="612" t="str">
        <f>IF('UNIFIED INTAKE'!A32=0,"",'UNIFIED INTAKE'!A32)</f>
        <v>SUBIA, YANCEY</v>
      </c>
      <c r="B21" s="613"/>
      <c r="C21" s="71" t="str">
        <f>IF('UNIFIED INTAKE'!L32=0,"",'UNIFIED INTAKE'!L32)</f>
        <v>SON</v>
      </c>
      <c r="D21" s="614" t="str">
        <f>IF('UNIFIED INTAKE'!S32=0,"",'UNIFIED INTAKE'!S32)</f>
        <v/>
      </c>
      <c r="E21" s="615"/>
      <c r="F21" s="71" t="str">
        <f>IF('UNIFIED INTAKE'!I32=0,"",'UNIFIED INTAKE'!I32)</f>
        <v>M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KINDER IS</v>
      </c>
      <c r="J21" s="616"/>
      <c r="K21" s="616"/>
      <c r="L21" s="615"/>
      <c r="M21" s="71" t="str">
        <f>IF('UNIFIED INTAKE'!P32=0,"",'UNIFIED INTAKE'!P32)</f>
        <v/>
      </c>
      <c r="N21" s="74">
        <f>'UNIFIED INTAKE'!R32</f>
        <v>0</v>
      </c>
    </row>
    <row r="22" spans="1:14">
      <c r="A22" s="612" t="str">
        <f>IF('UNIFIED INTAKE'!A33=0,"",'UNIFIED INTAKE'!A33)</f>
        <v>SUBIA, SHIEN PEARL</v>
      </c>
      <c r="B22" s="613"/>
      <c r="C22" s="71" t="str">
        <f>IF('UNIFIED INTAKE'!L33=0,"",'UNIFIED INTAKE'!L33)</f>
        <v>DAUGHTER</v>
      </c>
      <c r="D22" s="614" t="str">
        <f>IF('UNIFIED INTAKE'!S33=0,"",'UNIFIED INTAKE'!S33)</f>
        <v xml:space="preserve">OCCASSIONAL ONLY </v>
      </c>
      <c r="E22" s="615"/>
      <c r="F22" s="71" t="str">
        <f>IF('UNIFIED INTAKE'!I33=0,"",'UNIFIED INTAKE'!I33)</f>
        <v>F</v>
      </c>
      <c r="G22" s="614" t="str">
        <f>IF('UNIFIED INTAKE'!K33=0,"",'UNIFIED INTAKE'!K33)</f>
        <v>S</v>
      </c>
      <c r="H22" s="615"/>
      <c r="I22" s="614" t="str">
        <f>IF('UNIFIED INTAKE'!M33=0,"",'UNIFIED INTAKE'!M33)</f>
        <v>N.A</v>
      </c>
      <c r="J22" s="616"/>
      <c r="K22" s="616"/>
      <c r="L22" s="615"/>
      <c r="M22" s="71" t="str">
        <f>IF('UNIFIED INTAKE'!P33=0,"",'UNIFIED INTAKE'!P33)</f>
        <v/>
      </c>
      <c r="N22" s="74">
        <f>'UNIFIED INTAKE'!R33</f>
        <v>0</v>
      </c>
    </row>
    <row r="23" spans="1:14">
      <c r="A23" s="612" t="str">
        <f>IF('UNIFIED INTAKE'!A34=0,"",'UNIFIED INTAKE'!A34)</f>
        <v>SUBIA,JOHN PARTER</v>
      </c>
      <c r="B23" s="613"/>
      <c r="C23" s="71" t="str">
        <f>IF('UNIFIED INTAKE'!L34=0,"",'UNIFIED INTAKE'!L34)</f>
        <v>SON</v>
      </c>
      <c r="D23" s="614" t="str">
        <f>IF('UNIFIED INTAKE'!S34=0,"",'UNIFIED INTAKE'!S34)</f>
        <v/>
      </c>
      <c r="E23" s="615"/>
      <c r="F23" s="71" t="str">
        <f>IF('UNIFIED INTAKE'!I34=0,"",'UNIFIED INTAKE'!I34)</f>
        <v>M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>GR 7 IS</v>
      </c>
      <c r="J23" s="616"/>
      <c r="K23" s="616"/>
      <c r="L23" s="615"/>
      <c r="M23" s="71" t="str">
        <f>IF('UNIFIED INTAKE'!P34=0,"",'UNIFIED INTAKE'!P34)</f>
        <v/>
      </c>
      <c r="N23" s="74">
        <f>'UNIFIED INTAKE'!R34</f>
        <v>0</v>
      </c>
    </row>
    <row r="24" spans="1:14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 t="str">
        <f>'UNIFIED INTAKE'!Q51</f>
        <v>CCT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 t="str">
        <f>'UNIFIED INTAKE'!I57:L57</f>
        <v>DEEPWELL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 t="s">
        <v>248</v>
      </c>
      <c r="K43" s="58"/>
      <c r="L43" s="624"/>
      <c r="M43" s="624"/>
      <c r="N43" s="58"/>
    </row>
    <row r="44" spans="1:14" ht="15.75">
      <c r="A44" s="625" t="str">
        <f>IF('UNIFIED INTAKE'!A44=0,"",'UNIFIED INTAKE'!A44)</f>
        <v>CCT -</v>
      </c>
      <c r="B44" s="625"/>
      <c r="C44" s="625"/>
      <c r="D44" s="63"/>
      <c r="E44" s="626">
        <f>'UNIFIED INTAKE'!I44</f>
        <v>3200</v>
      </c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CONSTRUCTION WORKER</v>
      </c>
      <c r="B45" s="625"/>
      <c r="C45" s="625"/>
      <c r="D45" s="63"/>
      <c r="E45" s="626">
        <f>'UNIFIED INTAKE'!I45</f>
        <v>2000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 t="s">
        <v>254</v>
      </c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250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 t="str">
        <f>IF('UNIFIED INTAKE'!A74=0,"",'UNIFIED INTAKE'!A74)</f>
        <v xml:space="preserve">PATIENT UNDERGO MEDICAL CONSULTATION DUE TOCHOLELITHIASIS AND  SEEK MEDICAL ASSISATANCE.   SHE IS A 4PS MEMBER AND RELIES TO HER HUSBAND INCOME BUT THE INCOME IS LOW AND IN IRREGULAR BASIS.  SHE IS CLASSIFIED AS C3. 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 t="str">
        <f>IF('UNIFIED INTAKE'!G6=0,"",'UNIFIED INTAKE'!G6)</f>
        <v>SUBIA, RONA DE LEON</v>
      </c>
      <c r="B55" s="636"/>
      <c r="C55" s="636"/>
      <c r="D55" s="636"/>
      <c r="E55" s="636"/>
      <c r="F55" s="636" t="str">
        <f>IF('UNIFIED INTAKE'!Q6=0,"",'UNIFIED INTAKE'!Q6)</f>
        <v>PATIENT</v>
      </c>
      <c r="G55" s="636"/>
      <c r="H55" s="636"/>
      <c r="I55" s="636"/>
      <c r="J55" s="636"/>
      <c r="K55" s="637">
        <f>IF('UNIFIED INTAKE'!Q7=0,"",'UNIFIED INTAKE'!Q7)</f>
        <v>9162877092</v>
      </c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252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 t="str">
        <f>'UNIFIED INTAKE'!D87</f>
        <v>JESSA MAE M. CARISOLA, RSW, MSSW</v>
      </c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253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2024-04-25T01:20:32Z</cp:lastPrinted>
  <dcterms:created xsi:type="dcterms:W3CDTF">2021-01-18T06:35:54Z</dcterms:created>
  <dcterms:modified xsi:type="dcterms:W3CDTF">2024-04-25T01:22:05Z</dcterms:modified>
</cp:coreProperties>
</file>