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10" i="2" l="1"/>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<sst xmlns="http://schemas.openxmlformats.org/spreadsheetml/2006/main" count="417" uniqueCount="344">
  <si>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</si>
  <si>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</si>
  <si>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</si>
  <si>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</si>
  <si>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</si>
  <si>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</si>
  <si>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</si>
  <si>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</si>
  <si>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</si>
  <si>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</si>
  <si>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</si>
  <si>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</si>
  <si>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</si>
  <si>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</si>
  <si>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</si>
  <si>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</si>
  <si>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</si>
  <si>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</si>
  <si>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</si>
  <si>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</si>
  <si>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</si>
  <si>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</si>
  <si>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</si>
  <si>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</si>
  <si>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</si>
  <si>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</si>
  <si>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</si>
  <si>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</si>
  <si>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</si>
  <si>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</si>
  <si>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</si>
  <si>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</si>
  <si>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</si>
  <si>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</si>
  <si>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</si>
  <si>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</si>
  <si>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</si>
  <si>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</si>
  <si>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</si>
  <si>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</si>
  <si>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</si>
  <si>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</si>
  <si>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</si>
  <si>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</si>
  <si>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</si>
  <si>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</si>
  <si>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</si>
  <si>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</si>
  <si>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</si>
  <si>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</si>
  <si>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</si>
  <si>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</si>
  <si>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</si>
  <si>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</si>
  <si>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</si>
  <si>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</si>
  <si>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</si>
  <si>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</si>
  <si>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</si>
  <si>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</si>
  <si>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</si>
  <si>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</si>
  <si>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</si>
  <si>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</si>
  <si>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</si>
  <si>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</si>
  <si>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</si>
  <si>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</si>
  <si>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</si>
  <si>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</si>
  <si>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</si>
  <si>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</si>
  <si>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</si>
  <si>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</si>
  <si>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</si>
  <si>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</si>
  <si>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</si>
  <si>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</si>
  <si>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</si>
  <si>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</si>
  <si>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</si>
  <si>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</si>
  <si>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</si>
  <si>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</si>
  <si>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</si>
  <si>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</si>
  <si>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</si>
  <si>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</si>
  <si>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</si>
  <si>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</si>
  <si>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</si>
  <si>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</si>
  <si>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</si>
  <si>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</si>
  <si>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</si>
  <si>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</si>
  <si>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</si>
  <si>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</si>
  <si>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</si>
  <si>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</si>
  <si>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</si>
  <si>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</si>
  <si>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</si>
  <si>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</si>
  <si>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</si>
  <si>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</si>
  <si>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</si>
  <si>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</si>
  <si>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</si>
  <si>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</si>
  <si>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</si>
  <si>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</si>
  <si>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</si>
  <si>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</si>
  <si>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</si>
  <si>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</si>
  <si>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</si>
  <si>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</si>
  <si>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</si>
  <si>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</si>
  <si>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</si>
  <si>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</si>
  <si>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</si>
  <si>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</si>
  <si>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</si>
  <si>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</si>
  <si>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</si>
  <si>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</si>
  <si>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</si>
  <si>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</si>
  <si>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</si>
  <si>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</si>
  <si>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</si>
  <si>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</si>
  <si>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</si>
  <si>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</si>
  <si>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</si>
  <si>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</si>
  <si>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</si>
  <si>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</si>
  <si>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</si>
  <si>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</si>
  <si>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</si>
  <si>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</si>
  <si>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</si>
  <si>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</si>
  <si>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</si>
  <si>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</si>
  <si>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</si>
  <si>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</si>
  <si>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</si>
  <si>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</si>
  <si>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</si>
  <si>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</si>
  <si>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</si>
  <si>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</si>
  <si>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</si>
  <si>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</si>
  <si>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</si>
  <si>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</si>
  <si>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</si>
  <si>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</si>
  <si>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</si>
  <si>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</si>
  <si>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</si>
  <si>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</si>
  <si>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</si>
  <si>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</si>
  <si>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</si>
  <si>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</si>
  <si>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</si>
  <si>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</si>
  <si>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</si>
  <si>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</si>
  <si>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</si>
  <si>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</si>
  <si>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</si>
  <si>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</si>
  <si>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</si>
  <si>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</si>
  <si>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</si>
  <si>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</si>
  <si>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</si>
  <si>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</si>
  <si>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</si>
  <si>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</si>
  <si>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</si>
  <si>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</si>
  <si>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</si>
  <si>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</si>
  <si>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</si>
  <si>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</si>
  <si>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</si>
  <si>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</si>
  <si>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</si>
  <si>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</si>
  <si>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</si>
  <si>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</si>
  <si>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</si>
  <si>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</si>
  <si>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</si>
  <si>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</si>
  <si>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</si>
  <si>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</si>
  <si>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</si>
  <si>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</si>
  <si>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</si>
  <si>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</si>
  <si>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</si>
  <si>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</si>
  <si>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</si>
  <si>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</si>
  <si>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</si>
  <si>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</si>
  <si>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</si>
  <si>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</si>
  <si>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</si>
  <si>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</si>
  <si>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</si>
  <si>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</si>
  <si>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</si>
  <si>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</si>
  <si>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</si>
  <si>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</si>
  <si>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</si>
  <si>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</si>
  <si>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</si>
  <si>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</si>
  <si>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</si>
  <si>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</si>
  <si>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</si>
  <si>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</si>
  <si>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</si>
  <si>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</si>
  <si>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</si>
  <si>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</si>
  <si>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</si>
  <si>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</si>
  <si>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</si>
  <si>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</si>
  <si>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</si>
  <si>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</si>
  <si>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</si>
  <si>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</si>
  <si>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</si>
  <si>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</si>
  <si>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</si>
  <si>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</si>
  <si>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</si>
  <si>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</si>
  <si>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</si>
  <si>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</si>
  <si>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</si>
  <si>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</si>
  <si>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</si>
  <si>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</si>
  <si>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</si>
  <si>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</si>
  <si>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</si>
  <si>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</si>
  <si>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</si>
  <si>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</si>
  <si>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</si>
  <si>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</si>
  <si>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</si>
  <si>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</si>
  <si>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</si>
  <si>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</si>
  <si>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</si>
  <si>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</si>
  <si>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</si>
  <si>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</si>
  <si>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</si>
  <si>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</si>
  <si>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</si>
  <si>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</si>
  <si>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</si>
  <si>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</si>
  <si>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</si>
  <si>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</si>
  <si>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</si>
  <si>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</si>
  <si>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</si>
  <si>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</si>
  <si>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</si>
  <si>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</si>
  <si>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</si>
  <si>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</si>
  <si>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</si>
  <si>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</si>
  <si>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</si>
  <si>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</si>
  <si>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</si>
  <si>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</si>
  <si>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</si>
  <si>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</si>
  <si>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</si>
  <si>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</si>
  <si>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</si>
  <si>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</si>
  <si>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</si>
  <si>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</si>
  <si>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</si>
  <si>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</si>
  <si>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</si>
  <si>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</si>
  <si>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</si>
  <si>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</si>
  <si>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</si>
  <si>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</si>
  <si>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</si>
  <si>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</si>
  <si>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</si>
  <si>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</si>
  <si>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</si>
  <si>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</si>
  <si>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</si>
  <si>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</si>
  <si>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</si>
  <si>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</si>
  <si>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</si>
  <si>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</si>
  <si>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</si>
  <si>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</si>
  <si>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</si>
  <si>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</si>
  <si>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</si>
  <si>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</si>
  <si>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MEDICAL</t>
  </si>
  <si>
    <t>MAIFIPP</t>
  </si>
  <si>
    <t>PATIENT</t>
  </si>
  <si>
    <t>OPD BILL</t>
  </si>
  <si>
    <t>JOHN NIÑO S. SALVADOR, RSW</t>
  </si>
  <si>
    <t>MALE</t>
  </si>
  <si>
    <t>WIFE</t>
  </si>
  <si>
    <t>TAPAN, JOVITO FACUNDO</t>
  </si>
  <si>
    <t>TAGKAWAYAN QUEZON</t>
  </si>
  <si>
    <t>LOPEZ, QUEZON</t>
  </si>
  <si>
    <t>TAPAN, ELISA</t>
  </si>
  <si>
    <t>VOCATIONAL GRADUATE</t>
  </si>
  <si>
    <t>PIGGERY</t>
  </si>
  <si>
    <t>APARTMENT (PASSIVE INCOME)</t>
  </si>
  <si>
    <t>BOV</t>
  </si>
  <si>
    <t xml:space="preserve">PATIENT SEEKS MEDICAL ASSISTANCE FOR HIS OPD BILL. PATIENTUNDERWENT OPTHA CONSULTATION DUE TO BOV. PATIENT LIVES WITH HIS WIFE ONLY. THEIR INCOME DERIVED FROM THEIR PIGGERY AND PASSIVE INCOME FROM APARTMENT WHICH INCOME SUFFICES THEIR DAILY NEEDS. THEY DO NOT HAVE ANY OTHER SOURCE OF INCOME.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</si>
</sst>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c r="E3" s="193"/>
      <c r="F3" s="193"/>
      <c r="G3" s="193"/>
      <c r="H3" s="193"/>
      <c r="I3" s="193"/>
      <c r="J3" s="193"/>
      <c r="K3" s="79"/>
      <c r="L3" s="79"/>
      <c r="M3" s="8"/>
      <c r="N3" s="8"/>
      <c r="O3" s="8"/>
      <c r="P3" s="9" t="s">
        <v>264</v>
      </c>
      <c r="Q3" s="194">
        <v>188999</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265</v>
      </c>
      <c r="B5" s="210"/>
      <c r="C5" s="210"/>
      <c r="D5" s="210"/>
      <c r="E5" s="210"/>
      <c r="F5" s="195">
        <v>45356</v>
      </c>
      <c r="G5" s="195"/>
      <c r="H5" s="195"/>
      <c r="I5" s="195"/>
      <c r="J5" s="195"/>
      <c r="K5" s="195"/>
      <c r="L5" s="192" t="s">
        <v>268</v>
      </c>
      <c r="M5" s="192"/>
      <c r="N5" s="192"/>
      <c r="O5" s="192"/>
      <c r="P5" s="192"/>
      <c r="Q5" s="192"/>
      <c r="R5" s="28">
        <v>0.61736111111111103</v>
      </c>
    </row>
    <row r="6" spans="1:18" ht="15" customHeight="1" x14ac:dyDescent="0.3">
      <c r="A6" s="196" t="s">
        <v>266</v>
      </c>
      <c r="B6" s="197"/>
      <c r="C6" s="197"/>
      <c r="D6" s="197"/>
      <c r="E6" s="197"/>
      <c r="F6" s="197"/>
      <c r="G6" s="286" t="s">
        <v>335</v>
      </c>
      <c r="H6" s="286"/>
      <c r="I6" s="286"/>
      <c r="J6" s="286"/>
      <c r="K6" s="286"/>
      <c r="L6" s="286"/>
      <c r="M6" s="208" t="s">
        <v>269</v>
      </c>
      <c r="N6" s="208"/>
      <c r="O6" s="208"/>
      <c r="P6" s="208"/>
      <c r="Q6" s="206" t="s">
        <v>330</v>
      </c>
      <c r="R6" s="207"/>
    </row>
    <row r="7" spans="1:18" ht="15" customHeight="1" x14ac:dyDescent="0.25">
      <c r="A7" s="196" t="s">
        <v>267</v>
      </c>
      <c r="B7" s="197"/>
      <c r="C7" s="197"/>
      <c r="D7" s="203" t="s">
        <v>336</v>
      </c>
      <c r="E7" s="203"/>
      <c r="F7" s="203"/>
      <c r="G7" s="203"/>
      <c r="H7" s="203"/>
      <c r="I7" s="203"/>
      <c r="J7" s="203"/>
      <c r="K7" s="203"/>
      <c r="L7" s="203"/>
      <c r="M7" s="211" t="s">
        <v>270</v>
      </c>
      <c r="N7" s="211"/>
      <c r="O7" s="211"/>
      <c r="P7" s="211"/>
      <c r="Q7" s="212">
        <v>9985761945</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tr">
        <f>G6</f>
        <v>TAPAN, JOVITO FACUNDO</v>
      </c>
      <c r="E10" s="300"/>
      <c r="F10" s="300"/>
      <c r="G10" s="300"/>
      <c r="H10" s="300"/>
      <c r="I10" s="300"/>
      <c r="J10" s="300"/>
      <c r="K10" s="300"/>
      <c r="L10" s="300"/>
      <c r="M10" s="300"/>
      <c r="N10" s="300"/>
      <c r="O10" s="300"/>
      <c r="P10" s="300"/>
      <c r="Q10" s="89"/>
      <c r="R10" s="27" t="s">
        <v>333</v>
      </c>
    </row>
    <row r="11" spans="1:18" s="87" customFormat="1" ht="11.25" customHeight="1" x14ac:dyDescent="0.2">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x14ac:dyDescent="0.25">
      <c r="A12" s="199">
        <v>20807</v>
      </c>
      <c r="B12" s="200"/>
      <c r="C12" s="200"/>
      <c r="D12" s="200"/>
      <c r="E12" s="103"/>
      <c r="F12" s="80"/>
      <c r="G12" s="205">
        <f ca="1">IF(DATEDIF(A12,NOW(),"y")&gt;120,"",DATEDIF(A12,NOW(),"y"))</f>
        <v>67</v>
      </c>
      <c r="H12" s="205"/>
      <c r="I12" s="205"/>
      <c r="J12" s="205"/>
      <c r="K12" s="80"/>
      <c r="L12" s="80"/>
      <c r="M12" s="224" t="s">
        <v>337</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TAGKAWAYAN QUEZON</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TAGKAWAYAN QUEZON</v>
      </c>
      <c r="F16" s="305"/>
      <c r="G16" s="305"/>
      <c r="H16" s="305"/>
      <c r="I16" s="305"/>
      <c r="J16" s="305"/>
      <c r="K16" s="305"/>
      <c r="L16" s="305"/>
      <c r="M16" s="305"/>
      <c r="N16" s="305"/>
      <c r="O16" s="305"/>
      <c r="P16" s="305"/>
      <c r="Q16" s="305"/>
      <c r="R16" s="306"/>
    </row>
    <row r="17" spans="1:28" s="88" customFormat="1" ht="13.5" customHeight="1" x14ac:dyDescent="0.2">
      <c r="A17" s="201" t="s">
        <v>277</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x14ac:dyDescent="0.25">
      <c r="A19" s="301" t="s">
        <v>279</v>
      </c>
      <c r="B19" s="211"/>
      <c r="C19" s="211"/>
      <c r="D19" s="203" t="s">
        <v>327</v>
      </c>
      <c r="E19" s="203"/>
      <c r="F19" s="203"/>
      <c r="G19" s="203"/>
      <c r="H19" s="80"/>
      <c r="I19" s="80"/>
      <c r="J19" s="80"/>
      <c r="K19" s="231" t="s">
        <v>280</v>
      </c>
      <c r="L19" s="231"/>
      <c r="M19" s="231"/>
      <c r="N19" s="260" t="s">
        <v>309</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286</v>
      </c>
      <c r="B24" s="231"/>
      <c r="C24" s="231"/>
      <c r="D24" s="230"/>
      <c r="E24" s="230"/>
      <c r="F24" s="230"/>
      <c r="G24" s="230"/>
      <c r="H24" s="230"/>
      <c r="I24" s="230"/>
      <c r="J24" s="230"/>
      <c r="K24" s="236" t="s">
        <v>287</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x14ac:dyDescent="0.25">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338</v>
      </c>
      <c r="B31" s="249"/>
      <c r="C31" s="249"/>
      <c r="D31" s="249"/>
      <c r="E31" s="249"/>
      <c r="F31" s="249"/>
      <c r="G31" s="249"/>
      <c r="H31" s="250"/>
      <c r="I31" s="218" t="s">
        <v>178</v>
      </c>
      <c r="J31" s="219"/>
      <c r="K31" s="96" t="s">
        <v>176</v>
      </c>
      <c r="L31" s="96" t="s">
        <v>334</v>
      </c>
      <c r="M31" s="218" t="s">
        <v>339</v>
      </c>
      <c r="N31" s="220"/>
      <c r="O31" s="219"/>
      <c r="P31" s="221"/>
      <c r="Q31" s="222"/>
      <c r="R31" s="97"/>
      <c r="S31" s="60"/>
      <c r="U31" s="125"/>
      <c r="V31" s="143"/>
      <c r="W31" s="144"/>
      <c r="X31" s="144"/>
      <c r="Y31" s="144"/>
      <c r="Z31" s="145"/>
      <c r="AA31" s="165"/>
      <c r="AB31" s="126"/>
    </row>
    <row r="32" spans="1:28" ht="15.75" customHeight="1" thickBot="1" x14ac:dyDescent="0.3">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218"/>
      <c r="J33" s="219"/>
      <c r="K33" s="96"/>
      <c r="L33" s="96"/>
      <c r="M33" s="218"/>
      <c r="N33" s="220"/>
      <c r="O33" s="219"/>
      <c r="P33" s="218"/>
      <c r="Q33" s="219"/>
      <c r="R33" s="97"/>
      <c r="S33" s="60"/>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340</v>
      </c>
      <c r="B45" s="241"/>
      <c r="C45" s="241"/>
      <c r="D45" s="241"/>
      <c r="E45" s="241"/>
      <c r="F45" s="241"/>
      <c r="G45" s="241"/>
      <c r="H45" s="86"/>
      <c r="I45" s="242">
        <v>2000</v>
      </c>
      <c r="J45" s="242"/>
      <c r="K45" s="242"/>
      <c r="L45" s="242"/>
      <c r="M45" s="84"/>
      <c r="N45" s="84"/>
      <c r="O45" s="84"/>
      <c r="P45" s="251">
        <f>(I44/2)+SUM(I45:L46)+SUM(R31:R42)+P24</f>
        <v>5000</v>
      </c>
      <c r="Q45" s="251"/>
      <c r="R45" s="252"/>
    </row>
    <row r="46" spans="1:28" x14ac:dyDescent="0.25">
      <c r="A46" s="240" t="s">
        <v>341</v>
      </c>
      <c r="B46" s="241"/>
      <c r="C46" s="241"/>
      <c r="D46" s="241"/>
      <c r="E46" s="241"/>
      <c r="F46" s="241"/>
      <c r="G46" s="241"/>
      <c r="H46" s="86"/>
      <c r="I46" s="242">
        <v>3000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3680</v>
      </c>
      <c r="T48" t="s">
        <v>215</v>
      </c>
    </row>
    <row r="49" spans="1:21" s="23" customFormat="1" x14ac:dyDescent="0.25">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2500</v>
      </c>
      <c r="T49" s="23" t="s">
        <v>216</v>
      </c>
    </row>
    <row r="50" spans="1:21" s="23" customFormat="1" ht="14.1" customHeight="1" x14ac:dyDescent="0.25">
      <c r="A50" s="24"/>
      <c r="B50" s="191" t="s">
        <v>129</v>
      </c>
      <c r="C50" s="191"/>
      <c r="D50" s="254"/>
      <c r="E50" s="254"/>
      <c r="F50" s="25"/>
      <c r="G50" s="80"/>
      <c r="H50" s="191" t="s">
        <v>149</v>
      </c>
      <c r="I50" s="191"/>
      <c r="J50" s="191"/>
      <c r="K50" s="29">
        <v>380</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2</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v>3000</v>
      </c>
      <c r="R52" s="313"/>
    </row>
    <row r="53" spans="1:21" s="23" customFormat="1" ht="14.1" customHeight="1" x14ac:dyDescent="0.25">
      <c r="A53" s="24"/>
      <c r="B53" s="191" t="s">
        <v>163</v>
      </c>
      <c r="C53" s="191"/>
      <c r="D53" s="254"/>
      <c r="E53" s="254"/>
      <c r="F53" s="8"/>
      <c r="G53" s="8"/>
      <c r="H53" s="8" t="s">
        <v>163</v>
      </c>
      <c r="I53" s="8"/>
      <c r="K53" s="42"/>
      <c r="M53" s="25"/>
      <c r="N53" s="258" t="s">
        <v>164</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x14ac:dyDescent="0.25">
      <c r="A58" s="24"/>
      <c r="B58" s="191" t="s">
        <v>147</v>
      </c>
      <c r="C58" s="191"/>
      <c r="D58" s="254"/>
      <c r="E58" s="254"/>
      <c r="F58" s="25"/>
      <c r="G58" s="191" t="s">
        <v>146</v>
      </c>
      <c r="H58" s="191"/>
      <c r="I58" s="319">
        <v>300</v>
      </c>
      <c r="J58" s="319"/>
      <c r="K58" s="319"/>
      <c r="L58" s="319"/>
      <c r="M58" s="25"/>
      <c r="N58" s="191" t="s">
        <v>163</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290</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260" t="s">
        <v>342</v>
      </c>
      <c r="G63" s="260"/>
      <c r="H63" s="260"/>
      <c r="I63" s="260"/>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x14ac:dyDescent="0.25">
      <c r="A65" s="24"/>
      <c r="B65" s="262" t="s">
        <v>171</v>
      </c>
      <c r="C65" s="262"/>
      <c r="D65" s="262"/>
      <c r="E65" s="262"/>
      <c r="F65" s="261"/>
      <c r="G65" s="261"/>
      <c r="H65" s="261"/>
      <c r="I65" s="261"/>
      <c r="J65" s="25"/>
      <c r="K65" s="262" t="s">
        <v>159</v>
      </c>
      <c r="L65" s="262"/>
      <c r="M65" s="262"/>
      <c r="N65" s="261" t="s">
        <v>331</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302</v>
      </c>
      <c r="B68" s="84"/>
      <c r="C68" s="241" t="str">
        <f>G6</f>
        <v>TAPAN, JOVITO FACUNDO</v>
      </c>
      <c r="D68" s="241"/>
      <c r="E68" s="241"/>
      <c r="F68" s="241"/>
      <c r="G68" s="241"/>
      <c r="H68" s="282" t="s">
        <v>303</v>
      </c>
      <c r="I68" s="282"/>
      <c r="J68" s="282"/>
      <c r="K68" s="282"/>
      <c r="L68" s="282"/>
      <c r="M68" s="282"/>
      <c r="N68" s="282"/>
      <c r="O68" s="282"/>
      <c r="P68" s="282"/>
      <c r="Q68" s="122"/>
      <c r="R68" s="18"/>
    </row>
    <row r="69" spans="1:19" ht="32.25" customHeight="1" x14ac:dyDescent="0.25">
      <c r="A69" s="283" t="s">
        <v>304</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292</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298</v>
      </c>
      <c r="R72" s="309"/>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x14ac:dyDescent="0.25">
      <c r="A74" s="271" t="s">
        <v>343</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x14ac:dyDescent="0.25">
      <c r="A80" s="85">
        <v>1</v>
      </c>
      <c r="B80" s="278" t="s">
        <v>328</v>
      </c>
      <c r="C80" s="278"/>
      <c r="D80" s="278"/>
      <c r="E80" s="278"/>
      <c r="F80" s="278"/>
      <c r="G80" s="278"/>
      <c r="H80" s="278"/>
      <c r="I80" s="321">
        <v>550</v>
      </c>
      <c r="J80" s="321"/>
      <c r="K80" s="321"/>
      <c r="L80" s="321"/>
      <c r="M80" s="278" t="s">
        <v>331</v>
      </c>
      <c r="N80" s="278"/>
      <c r="O80" s="278"/>
      <c r="P80" s="269" t="s">
        <v>329</v>
      </c>
      <c r="Q80" s="269"/>
      <c r="R80" s="270"/>
    </row>
    <row r="81" spans="1:18" ht="15.75" customHeight="1" x14ac:dyDescent="0.25">
      <c r="A81" s="85">
        <v>2</v>
      </c>
      <c r="B81" s="278"/>
      <c r="C81" s="278"/>
      <c r="D81" s="278"/>
      <c r="E81" s="278"/>
      <c r="F81" s="278"/>
      <c r="G81" s="278"/>
      <c r="H81" s="278"/>
      <c r="I81" s="277"/>
      <c r="J81" s="277"/>
      <c r="K81" s="277"/>
      <c r="L81" s="277"/>
      <c r="M81" s="279"/>
      <c r="N81" s="279"/>
      <c r="O81" s="279"/>
      <c r="P81" s="280"/>
      <c r="Q81" s="280"/>
      <c r="R81" s="281"/>
    </row>
    <row r="82" spans="1:18" ht="15.75" customHeight="1" x14ac:dyDescent="0.25">
      <c r="A82" s="85">
        <v>3</v>
      </c>
      <c r="B82" s="279"/>
      <c r="C82" s="279"/>
      <c r="D82" s="279"/>
      <c r="E82" s="279"/>
      <c r="F82" s="279"/>
      <c r="G82" s="279"/>
      <c r="H82" s="279"/>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296</v>
      </c>
      <c r="L86" s="329"/>
      <c r="M86" s="329"/>
      <c r="N86" s="84"/>
      <c r="O86" s="84"/>
      <c r="P86" s="84"/>
      <c r="Q86" s="84"/>
      <c r="R86" s="14"/>
    </row>
    <row r="87" spans="1:18" ht="12" customHeight="1" x14ac:dyDescent="0.25">
      <c r="A87" s="328"/>
      <c r="B87" s="329"/>
      <c r="C87" s="329"/>
      <c r="D87" s="333" t="s">
        <v>332</v>
      </c>
      <c r="E87" s="334"/>
      <c r="F87" s="334"/>
      <c r="G87" s="334"/>
      <c r="H87" s="334"/>
      <c r="I87" s="334"/>
      <c r="J87" s="334"/>
      <c r="K87" s="329"/>
      <c r="L87" s="329"/>
      <c r="M87" s="329"/>
      <c r="N87" s="322" t="s">
        <v>317</v>
      </c>
      <c r="O87" s="323"/>
      <c r="P87" s="323"/>
      <c r="Q87" s="323"/>
      <c r="R87" s="324"/>
    </row>
    <row r="88" spans="1:18" ht="12" customHeight="1" thickBot="1" x14ac:dyDescent="0.3">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45356</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188999</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TAPAN, JOVITO FACUNDO</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9985761945</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67</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TAPAN, JOVITO FACUNDO</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20807</v>
      </c>
      <c r="B15" s="521"/>
      <c r="C15" s="522"/>
      <c r="D15" s="523" t="str">
        <f>IF('UNIFIED INTAKE'!M12=0,"",'UNIFIED INTAKE'!M12)</f>
        <v>LOPEZ, QUEZON</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TAGKAWAYAN QUEZON</v>
      </c>
      <c r="B17" s="590"/>
      <c r="C17" s="590"/>
      <c r="D17" s="590"/>
      <c r="E17" s="590"/>
      <c r="F17" s="590"/>
      <c r="G17" s="590"/>
      <c r="H17" s="590"/>
      <c r="I17" s="590"/>
      <c r="J17" s="590"/>
      <c r="K17" s="590"/>
      <c r="L17" s="590"/>
      <c r="M17" s="591"/>
      <c r="N17" s="589" t="str">
        <f>IF('UNIFIED INTAKE'!E16=0,"",'UNIFIED INTAKE'!E16)</f>
        <v>TAGKAWAYAN QUEZON</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TAPAN, ELISA</v>
      </c>
      <c r="B26" s="380"/>
      <c r="C26" s="380"/>
      <c r="D26" s="380"/>
      <c r="E26" s="380"/>
      <c r="F26" s="380"/>
      <c r="G26" s="380"/>
      <c r="H26" s="380"/>
      <c r="I26" s="380"/>
      <c r="J26" s="381"/>
      <c r="K26" s="382" t="str">
        <f>IF('UNIFIED INTAKE'!S31=0,"",'UNIFIED INTAKE'!S31)</f>
        <v/>
      </c>
      <c r="L26" s="383"/>
      <c r="M26" s="383"/>
      <c r="N26" s="384"/>
      <c r="O26" s="382" t="str">
        <f>IF('UNIFIED INTAKE'!K31=0,"",'UNIFIED INTAKE'!K31)</f>
        <v>M</v>
      </c>
      <c r="P26" s="383"/>
      <c r="Q26" s="383"/>
      <c r="R26" s="383"/>
      <c r="S26" s="384"/>
      <c r="T26" s="382" t="str">
        <f>IF('UNIFIED INTAKE'!L31=0,"",'UNIFIED INTAKE'!L31)</f>
        <v>WIFE</v>
      </c>
      <c r="U26" s="383"/>
      <c r="V26" s="383"/>
      <c r="W26" s="383"/>
      <c r="X26" s="383"/>
      <c r="Y26" s="383"/>
      <c r="Z26" s="383"/>
      <c r="AA26" s="384"/>
      <c r="AB26" s="382" t="str">
        <f>IF('UNIFIED INTAKE'!M31=0,"",'UNIFIED INTAKE'!M31)</f>
        <v>VOCATIONAL GRADUATE</v>
      </c>
      <c r="AC26" s="383"/>
      <c r="AD26" s="383"/>
      <c r="AE26" s="383"/>
      <c r="AF26" s="383"/>
      <c r="AG26" s="383"/>
      <c r="AH26" s="383"/>
      <c r="AI26" s="384"/>
      <c r="AJ26" s="382" t="str">
        <f>IF('UNIFIED INTAKE'!P31=0,"",'UNIFIED INTAKE'!P31)</f>
        <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x14ac:dyDescent="0.25">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5000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PIGGERY</v>
      </c>
      <c r="B38" s="449"/>
      <c r="C38" s="449"/>
      <c r="D38" s="449"/>
      <c r="E38" s="449"/>
      <c r="F38" s="449"/>
      <c r="G38" s="449"/>
      <c r="H38" s="449"/>
      <c r="I38" s="447">
        <f>IF('UNIFIED INTAKE'!I45=0,"",'UNIFIED INTAKE'!I45)</f>
        <v>2000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APARTMENT (PASSIVE INCOME)</v>
      </c>
      <c r="B39" s="449"/>
      <c r="C39" s="449"/>
      <c r="D39" s="449"/>
      <c r="E39" s="449"/>
      <c r="F39" s="449"/>
      <c r="G39" s="449"/>
      <c r="H39" s="449"/>
      <c r="I39" s="447">
        <f>IF('UNIFIED INTAKE'!I46=0,"",'UNIFIED INTAKE'!I46)</f>
        <v>3000</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66" t="s">
        <v>149</v>
      </c>
      <c r="K42" s="566"/>
      <c r="L42" s="566"/>
      <c r="M42" s="566"/>
      <c r="N42" s="566"/>
      <c r="O42" s="566"/>
      <c r="P42" s="356">
        <f>'UNIFIED INTAKE'!K50</f>
        <v>380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300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f>IF('UNIFIED INTAKE'!Q52="","",'UNIFIED INTAKE'!Q52)</f>
        <v>3000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5000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 xml:space="preserve">PATIENT SEEKS MEDICAL ASSISTANCE FOR HIS OPD BILL. PATIENTUNDERWENT OPTHA CONSULTATION DUE TO BOV. PATIENT LIVES WITH HIS WIFE ONLY. THEIR INCOME DERIVED FROM THEIR PIGGERY AND PASSIVE INCOME FROM APARTMENT WHICH INCOME SUFFICES THEIR DAILY NEEDS. THEY DO NOT HAVE ANY OTHER SOURCE OF INCOME.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JOHN NIÑO S. SALVADOR,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f>IF('UNIFIED INTAKE'!Q3=0,"",'UNIFIED INTAKE'!Q3)</f>
        <v>188999</v>
      </c>
      <c r="D2" s="595"/>
      <c r="E2" s="595"/>
      <c r="M2" s="45" t="s">
        <v>29</v>
      </c>
      <c r="N2" s="46">
        <f>'UNIFIED INTAKE'!F5</f>
        <v>45356</v>
      </c>
    </row>
    <row r="3" spans="1:14" ht="18.75" x14ac:dyDescent="0.25">
      <c r="B3" s="45" t="s">
        <v>219</v>
      </c>
      <c r="C3" s="596">
        <f>'UNIFIED INTAKE'!D3</f>
        <v>0</v>
      </c>
      <c r="D3" s="596"/>
      <c r="E3" s="596"/>
      <c r="M3" s="45" t="s">
        <v>220</v>
      </c>
      <c r="N3" s="47">
        <f>'UNIFIED INTAKE'!R5</f>
        <v>0.61736111111111103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t="str">
        <f>IF('UNIFIED INTAKE'!D10=0,"",'UNIFIED INTAKE'!D10)</f>
        <v>TAPAN, JOVITO FACUNDO</v>
      </c>
      <c r="D6" s="597"/>
      <c r="E6" s="597"/>
      <c r="F6" s="597"/>
      <c r="G6" s="597"/>
      <c r="H6" s="597"/>
      <c r="I6" s="597"/>
      <c r="J6" s="597"/>
      <c r="K6" s="597"/>
      <c r="L6" s="597"/>
      <c r="M6" s="51" t="s">
        <v>222</v>
      </c>
      <c r="N6" s="136" t="str">
        <f>IF('UNIFIED INTAKE'!R10=0,"",'UNIFIED INTAKE'!R10)</f>
        <v>MALE</v>
      </c>
    </row>
    <row r="7" spans="1:14" ht="18.75" x14ac:dyDescent="0.3">
      <c r="A7" s="49" t="s">
        <v>223</v>
      </c>
      <c r="B7" s="49"/>
      <c r="C7" s="597" t="str">
        <f>'UNIFIED INTAKE'!E14</f>
        <v>TAGKAWAYAN QUEZON</v>
      </c>
      <c r="D7" s="597"/>
      <c r="E7" s="597"/>
      <c r="F7" s="597"/>
      <c r="G7" s="597"/>
      <c r="H7" s="597"/>
      <c r="I7" s="597"/>
      <c r="J7" s="597"/>
      <c r="K7" s="597"/>
      <c r="L7" s="597"/>
      <c r="M7" s="597"/>
      <c r="N7" s="597"/>
    </row>
    <row r="8" spans="1:14" ht="18.75" x14ac:dyDescent="0.3">
      <c r="A8" s="49" t="s">
        <v>224</v>
      </c>
      <c r="B8" s="49"/>
      <c r="C8" s="135" t="s">
        <v>307</v>
      </c>
      <c r="D8" s="52"/>
      <c r="E8" s="51" t="s">
        <v>225</v>
      </c>
      <c r="F8" s="598">
        <f ca="1">'UNIFIED INTAKE'!G12</f>
        <v>67</v>
      </c>
      <c r="G8" s="598"/>
      <c r="H8" s="598"/>
      <c r="I8" s="598"/>
      <c r="J8" s="599" t="s">
        <v>226</v>
      </c>
      <c r="K8" s="599"/>
      <c r="L8" s="599"/>
      <c r="M8" s="600" t="str">
        <f>IF('UNIFIED INTAKE'!D19=0,"",'UNIFIED INTAKE'!D19)</f>
        <v>ROMAN CATHOLIC</v>
      </c>
      <c r="N8" s="600"/>
    </row>
    <row r="9" spans="1:14" ht="18.75" x14ac:dyDescent="0.3">
      <c r="A9" s="49" t="s">
        <v>227</v>
      </c>
      <c r="B9" s="49"/>
      <c r="C9" s="605">
        <f>'UNIFIED INTAKE'!A12</f>
        <v>20807</v>
      </c>
      <c r="D9" s="605"/>
      <c r="E9" s="605"/>
      <c r="F9" s="605"/>
      <c r="G9" s="605"/>
      <c r="H9" s="605"/>
      <c r="I9" s="606" t="s">
        <v>228</v>
      </c>
      <c r="J9" s="606"/>
      <c r="K9" s="607" t="str">
        <f>IF('UNIFIED INTAKE'!M12="","",'UNIFIED INTAKE'!M12)</f>
        <v>LOPEZ, QUEZON</v>
      </c>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t="str">
        <f>IF('UNIFIED INTAKE'!D24=0,"",'UNIFIED INTAKE'!D24)</f>
        <v/>
      </c>
      <c r="D11" s="597"/>
      <c r="E11" s="597"/>
      <c r="F11" s="597"/>
      <c r="G11" s="597"/>
      <c r="H11" s="597"/>
      <c r="I11" s="597"/>
      <c r="J11" s="53" t="s">
        <v>231</v>
      </c>
      <c r="K11" s="608">
        <f>'UNIFIED INTAKE'!P24</f>
        <v>0</v>
      </c>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t="s">
        <v>308</v>
      </c>
      <c r="D14" s="597"/>
      <c r="E14" s="597"/>
      <c r="F14" s="597"/>
      <c r="G14" s="597"/>
      <c r="H14" s="597"/>
      <c r="I14" s="597"/>
      <c r="J14" s="597"/>
      <c r="K14" s="597"/>
      <c r="L14" s="597"/>
      <c r="M14" s="597"/>
      <c r="N14" s="597"/>
    </row>
    <row r="15" spans="1:14" ht="18.75" x14ac:dyDescent="0.3">
      <c r="A15" s="49" t="s">
        <v>234</v>
      </c>
      <c r="B15" s="49"/>
      <c r="C15" s="49"/>
      <c r="D15" s="602">
        <v>45121</v>
      </c>
      <c r="E15" s="603"/>
      <c r="F15" s="603"/>
      <c r="G15" s="603"/>
      <c r="H15" s="603"/>
      <c r="I15" s="603"/>
      <c r="J15" s="603"/>
      <c r="K15" s="604" t="s">
        <v>235</v>
      </c>
      <c r="L15" s="604"/>
      <c r="M15" s="604"/>
      <c r="N15" s="54">
        <f>D15</f>
        <v>45121</v>
      </c>
    </row>
    <row r="16" spans="1:14" ht="18.75" x14ac:dyDescent="0.3">
      <c r="A16" s="49" t="s">
        <v>236</v>
      </c>
      <c r="B16" s="49"/>
      <c r="C16" s="49"/>
      <c r="D16" s="597" t="s">
        <v>306</v>
      </c>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t="str">
        <f>IF('UNIFIED INTAKE'!A31=0,"",'UNIFIED INTAKE'!A31)</f>
        <v>TAPAN, ELISA</v>
      </c>
      <c r="B20" s="610"/>
      <c r="C20" s="71" t="str">
        <f>IF('UNIFIED INTAKE'!L31=0,"",'UNIFIED INTAKE'!L31)</f>
        <v>WIFE</v>
      </c>
      <c r="D20" s="611" t="str">
        <f>IF('UNIFIED INTAKE'!S31=0,"",'UNIFIED INTAKE'!S31)</f>
        <v/>
      </c>
      <c r="E20" s="612"/>
      <c r="F20" s="71" t="str">
        <f>IF('UNIFIED INTAKE'!I31=0,"",'UNIFIED INTAKE'!I31)</f>
        <v>F</v>
      </c>
      <c r="G20" s="611" t="str">
        <f>IF('UNIFIED INTAKE'!K31=0,"",'UNIFIED INTAKE'!K31)</f>
        <v>M</v>
      </c>
      <c r="H20" s="612"/>
      <c r="I20" s="611" t="str">
        <f>IF('UNIFIED INTAKE'!M31=0,"",'UNIFIED INTAKE'!M31)</f>
        <v>VOCATIONAL GRADUATE</v>
      </c>
      <c r="J20" s="613"/>
      <c r="K20" s="613"/>
      <c r="L20" s="612"/>
      <c r="M20" s="71" t="str">
        <f>IF('UNIFIED INTAKE'!P31=0,"",'UNIFIED INTAKE'!P31)</f>
        <v/>
      </c>
      <c r="N20" s="74">
        <f>'UNIFIED INTAKE'!R31</f>
        <v>0</v>
      </c>
    </row>
    <row r="21" spans="1:14" x14ac:dyDescent="0.25">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x14ac:dyDescent="0.25">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x14ac:dyDescent="0.25">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8" t="s">
        <v>138</v>
      </c>
      <c r="G34" s="618"/>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f>'UNIFIED INTAKE'!D56</f>
        <v>0</v>
      </c>
      <c r="E38" s="25"/>
      <c r="F38" s="618" t="s">
        <v>144</v>
      </c>
      <c r="G38" s="618"/>
      <c r="H38" s="618"/>
      <c r="I38" s="619">
        <f>'UNIFIED INTAKE'!I56:L56</f>
        <v>0</v>
      </c>
      <c r="J38" s="619"/>
      <c r="L38" s="25"/>
      <c r="M38" t="s">
        <v>245</v>
      </c>
      <c r="N38" s="73">
        <f>'UNIFIED INTAKE'!Q56</f>
        <v>0</v>
      </c>
    </row>
    <row r="39" spans="1:14" ht="15.75" x14ac:dyDescent="0.25">
      <c r="A39" s="25"/>
      <c r="B39" t="s">
        <v>137</v>
      </c>
      <c r="C39" s="72">
        <f>'UNIFIED INTAKE'!D57</f>
        <v>0</v>
      </c>
      <c r="E39" s="25"/>
      <c r="F39" s="618" t="s">
        <v>145</v>
      </c>
      <c r="G39" s="618"/>
      <c r="H39" s="618"/>
      <c r="I39" s="619">
        <f>'UNIFIED INTAKE'!I57:L57</f>
        <v>0</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300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t="s">
        <v>248</v>
      </c>
      <c r="K43" s="58"/>
      <c r="L43" s="621"/>
      <c r="M43" s="621"/>
      <c r="N43" s="58"/>
    </row>
    <row r="44" spans="1:14" ht="15.75" x14ac:dyDescent="0.25">
      <c r="A44" s="622" t="str">
        <f>IF('UNIFIED INTAKE'!A44=0,"",'UNIFIED INTAKE'!A44)</f>
        <v/>
      </c>
      <c r="B44" s="622"/>
      <c r="C44" s="622"/>
      <c r="D44" s="63"/>
      <c r="E44" s="623">
        <f>'UNIFIED INTAKE'!I44</f>
        <v>0</v>
      </c>
      <c r="F44" s="623"/>
      <c r="G44" s="623"/>
      <c r="H44" s="623"/>
      <c r="I44" s="63"/>
      <c r="J44" s="70"/>
      <c r="L44" s="25"/>
      <c r="N44" s="69"/>
    </row>
    <row r="45" spans="1:14" ht="15.75" x14ac:dyDescent="0.25">
      <c r="A45" s="622" t="str">
        <f>IF('UNIFIED INTAKE'!A45=0,"",'UNIFIED INTAKE'!A45)</f>
        <v>PIGGERY</v>
      </c>
      <c r="B45" s="622"/>
      <c r="C45" s="622"/>
      <c r="D45" s="63"/>
      <c r="E45" s="623">
        <f>'UNIFIED INTAKE'!I45</f>
        <v>2000</v>
      </c>
      <c r="F45" s="623"/>
      <c r="G45" s="623"/>
      <c r="H45" s="623"/>
      <c r="I45" s="63"/>
      <c r="J45" s="64"/>
      <c r="L45" s="25"/>
      <c r="N45" s="69"/>
    </row>
    <row r="46" spans="1:14" ht="15.75" x14ac:dyDescent="0.25">
      <c r="A46" s="622" t="str">
        <f>IF('UNIFIED INTAKE'!A46=0,"",'UNIFIED INTAKE'!A46)</f>
        <v>APARTMENT (PASSIVE INCOME)</v>
      </c>
      <c r="B46" s="622"/>
      <c r="C46" s="622"/>
      <c r="D46" s="63"/>
      <c r="E46" s="623">
        <f>'UNIFIED INTAKE'!I46</f>
        <v>3000</v>
      </c>
      <c r="F46" s="623"/>
      <c r="G46" s="623"/>
      <c r="H46" s="62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9" t="s">
        <v>254</v>
      </c>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250</v>
      </c>
      <c r="B51" s="630"/>
      <c r="C51" s="630"/>
      <c r="D51" s="630"/>
      <c r="E51" s="630"/>
      <c r="F51" s="630"/>
      <c r="G51" s="49"/>
      <c r="H51" s="49"/>
      <c r="I51" s="49"/>
      <c r="J51" s="49"/>
      <c r="K51" s="49"/>
      <c r="L51" s="49"/>
      <c r="M51" s="49"/>
      <c r="N51" s="49"/>
    </row>
    <row r="52" spans="1:14" ht="149.25" customHeight="1" x14ac:dyDescent="0.25">
      <c r="A52" s="631" t="str">
        <f>IF('UNIFIED INTAKE'!A74=0,"",'UNIFIED INTAKE'!A74)</f>
        <v xml:space="preserve">PATIENT SEEKS MEDICAL ASSISTANCE FOR HIS OPD BILL. PATIENTUNDERWENT OPTHA CONSULTATION DUE TO BOV. PATIENT LIVES WITH HIS WIFE ONLY. THEIR INCOME DERIVED FROM THEIR PIGGERY AND PASSIVE INCOME FROM APARTMENT WHICH INCOME SUFFICES THEIR DAILY NEEDS. THEY DO NOT HAVE ANY OTHER SOURCE OF INCOME. CLASSIFIED AS C3. </v>
      </c>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3" t="str">
        <f>IF('UNIFIED INTAKE'!G6=0,"",'UNIFIED INTAKE'!G6)</f>
        <v>TAPAN, JOVITO FACUNDO</v>
      </c>
      <c r="B55" s="633"/>
      <c r="C55" s="633"/>
      <c r="D55" s="633"/>
      <c r="E55" s="633"/>
      <c r="F55" s="633" t="str">
        <f>IF('UNIFIED INTAKE'!Q6=0,"",'UNIFIED INTAKE'!Q6)</f>
        <v>PATIENT</v>
      </c>
      <c r="G55" s="633"/>
      <c r="H55" s="633"/>
      <c r="I55" s="633"/>
      <c r="J55" s="633"/>
      <c r="K55" s="634">
        <f>IF('UNIFIED INTAKE'!Q7=0,"",'UNIFIED INTAKE'!Q7)</f>
        <v>9985761945</v>
      </c>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252</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t="str">
        <f>'UNIFIED INTAKE'!D87</f>
        <v>JOHN NIÑO S. SALVADOR, RSW</v>
      </c>
      <c r="B59" s="625"/>
      <c r="C59" s="625"/>
      <c r="D59" s="625"/>
      <c r="E59" s="625"/>
      <c r="F59" s="49"/>
      <c r="G59" s="49"/>
      <c r="H59" s="49"/>
      <c r="I59" s="49"/>
      <c r="J59" s="67"/>
      <c r="K59" s="626"/>
      <c r="L59" s="626"/>
      <c r="M59" s="626"/>
      <c r="N59" s="626"/>
    </row>
    <row r="60" spans="1:14" ht="18.75" x14ac:dyDescent="0.3">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2024-03-05T06:54:52Z</cp:lastPrinted>
  <dcterms:created xsi:type="dcterms:W3CDTF">2021-01-18T06:35:54Z</dcterms:created>
  <dcterms:modified xsi:type="dcterms:W3CDTF">2024-03-05T07:04:07Z</dcterms:modified>
</cp:coreProperties>
</file>