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162D920-57FD-4E99-B209-C4C55442F53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4" i="2" l="1"/>
  <c r="Q51" i="2"/>
  <c r="R31" i="2" l="1"/>
  <c r="A31" i="2" l="1"/>
  <c r="G12" i="2" l="1"/>
  <c r="P45" i="2"/>
  <c r="K11" i="4"/>
  <c r="S51" i="2"/>
  <c r="S48" i="2"/>
  <c r="S49" i="2" l="1"/>
  <c r="N21" i="4"/>
  <c r="N22" i="4"/>
  <c r="N23" i="4"/>
  <c r="N24" i="4"/>
  <c r="N25" i="4"/>
  <c r="N26" i="4"/>
  <c r="N27" i="4"/>
  <c r="N28" i="4"/>
  <c r="N29" i="4"/>
  <c r="N20" i="4"/>
  <c r="AA33" i="2" l="1"/>
  <c r="S74" i="2" s="1"/>
  <c r="E14" i="2" l="1"/>
  <c r="E16" i="2" s="1"/>
  <c r="C7" i="4" l="1"/>
  <c r="C68" i="2"/>
  <c r="K26" i="3" l="1"/>
  <c r="K27" i="3"/>
  <c r="K28" i="3"/>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2"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<sst xmlns="http://schemas.openxmlformats.org/spreadsheetml/2006/main" count="436" uniqueCount="358">
  <si>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</si>
  <si>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</si>
  <si>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</si>
  <si>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</si>
  <si>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</si>
  <si>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</si>
  <si>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</si>
  <si>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</si>
  <si>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</si>
  <si>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</si>
  <si>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</si>
  <si>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</si>
  <si>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</si>
  <si>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</si>
  <si>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</si>
  <si>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</si>
  <si>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</si>
  <si>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</si>
  <si>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</si>
  <si>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</si>
  <si>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</si>
  <si>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</si>
  <si>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</si>
  <si>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</si>
  <si>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</si>
  <si>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</si>
  <si>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</si>
  <si>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</si>
  <si>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</si>
  <si>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</si>
  <si>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</si>
  <si>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</si>
  <si>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</si>
  <si>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</si>
  <si>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</si>
  <si>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</si>
  <si>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</si>
  <si>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</si>
  <si>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</si>
  <si>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</si>
  <si>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</si>
  <si>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</si>
  <si>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</si>
  <si>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</si>
  <si>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</si>
  <si>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</si>
  <si>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</si>
  <si>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</si>
  <si>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</si>
  <si>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</si>
  <si>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</si>
  <si>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</si>
  <si>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</si>
  <si>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</si>
  <si>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</si>
  <si>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</si>
  <si>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</si>
  <si>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</si>
  <si>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</si>
  <si>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</si>
  <si>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</si>
  <si>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</si>
  <si>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</si>
  <si>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</si>
  <si>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</si>
  <si>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</si>
  <si>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</si>
  <si>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</si>
  <si>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</si>
  <si>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</si>
  <si>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</si>
  <si>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</si>
  <si>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</si>
  <si>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</si>
  <si>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</si>
  <si>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</si>
  <si>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</si>
  <si>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</si>
  <si>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</si>
  <si>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</si>
  <si>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</si>
  <si>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</si>
  <si>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</si>
  <si>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</si>
  <si>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</si>
  <si>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</si>
  <si>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</si>
  <si>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</si>
  <si>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</si>
  <si>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</si>
  <si>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</si>
  <si>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</si>
  <si>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</si>
  <si>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</si>
  <si>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</si>
  <si>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</si>
  <si>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</si>
  <si>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</si>
  <si>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</si>
  <si>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</si>
  <si>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</si>
  <si>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</si>
  <si>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</si>
  <si>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</si>
  <si>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</si>
  <si>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</si>
  <si>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</si>
  <si>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</si>
  <si>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</si>
  <si>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</si>
  <si>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</si>
  <si>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</si>
  <si>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</si>
  <si>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</si>
  <si>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</si>
  <si>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</si>
  <si>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</si>
  <si>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</si>
  <si>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</si>
  <si>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</si>
  <si>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</si>
  <si>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</si>
  <si>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</si>
  <si>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</si>
  <si>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</si>
  <si>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</si>
  <si>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</si>
  <si>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</si>
  <si>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</si>
  <si>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</si>
  <si>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</si>
  <si>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</si>
  <si>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</si>
  <si>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</si>
  <si>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</si>
  <si>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</si>
  <si>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</si>
  <si>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</si>
  <si>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</si>
  <si>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</si>
  <si>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</si>
  <si>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</si>
  <si>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</si>
  <si>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</si>
  <si>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</si>
  <si>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</si>
  <si>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</si>
  <si>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</si>
  <si>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</si>
  <si>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</si>
  <si>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</si>
  <si>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</si>
  <si>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</si>
  <si>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</si>
  <si>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</si>
  <si>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</si>
  <si>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</si>
  <si>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</si>
  <si>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</si>
  <si>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</si>
  <si>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</si>
  <si>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</si>
  <si>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</si>
  <si>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</si>
  <si>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</si>
  <si>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</si>
  <si>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</si>
  <si>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</si>
  <si>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</si>
  <si>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</si>
  <si>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</si>
  <si>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</si>
  <si>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</si>
  <si>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</si>
  <si>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</si>
  <si>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</si>
  <si>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</si>
  <si>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</si>
  <si>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</si>
  <si>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</si>
  <si>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</si>
  <si>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</si>
  <si>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</si>
  <si>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</si>
  <si>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</si>
  <si>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</si>
  <si>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</si>
  <si>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</si>
  <si>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</si>
  <si>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</si>
  <si>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</si>
  <si>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</si>
  <si>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</si>
  <si>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</si>
  <si>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</si>
  <si>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</si>
  <si>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</si>
  <si>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</si>
  <si>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</si>
  <si>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</si>
  <si>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</si>
  <si>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</si>
  <si>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</si>
  <si>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</si>
  <si>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</si>
  <si>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</si>
  <si>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</si>
  <si>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</si>
  <si>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</si>
  <si>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</si>
  <si>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</si>
  <si>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</si>
  <si>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</si>
  <si>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</si>
  <si>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</si>
  <si>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</si>
  <si>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</si>
  <si>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</si>
  <si>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</si>
  <si>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</si>
  <si>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</si>
  <si>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</si>
  <si>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</si>
  <si>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</si>
  <si>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</si>
  <si>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</si>
  <si>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</si>
  <si>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</si>
  <si>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</si>
  <si>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</si>
  <si>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</si>
  <si>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</si>
  <si>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</si>
  <si>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</si>
  <si>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</si>
  <si>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</si>
  <si>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</si>
  <si>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</si>
  <si>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</si>
  <si>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</si>
  <si>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</si>
  <si>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</si>
  <si>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</si>
  <si>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</si>
  <si>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</si>
  <si>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</si>
  <si>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</si>
  <si>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</si>
  <si>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</si>
  <si>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</si>
  <si>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</si>
  <si>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</si>
  <si>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</si>
  <si>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</si>
  <si>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</si>
  <si>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</si>
  <si>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</si>
  <si>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</si>
  <si>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</si>
  <si>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</si>
  <si>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</si>
  <si>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</si>
  <si>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</si>
  <si>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</si>
  <si>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</si>
  <si>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</si>
  <si>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</si>
  <si>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</si>
  <si>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</si>
  <si>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</si>
  <si>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</si>
  <si>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</si>
  <si>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</si>
  <si>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</si>
  <si>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</si>
  <si>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</si>
  <si>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</si>
  <si>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</si>
  <si>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</si>
  <si>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</si>
  <si>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</si>
  <si>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</si>
  <si>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</si>
  <si>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</si>
  <si>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</si>
  <si>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</si>
  <si>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</si>
  <si>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</si>
  <si>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</si>
  <si>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</si>
  <si>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</si>
  <si>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</si>
  <si>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</si>
  <si>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</si>
  <si>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</si>
  <si>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</si>
  <si>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</si>
  <si>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</si>
  <si>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</si>
  <si>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</si>
  <si>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</si>
  <si>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</si>
  <si>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</si>
  <si>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</si>
  <si>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</si>
  <si>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</si>
  <si>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</si>
  <si>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</si>
  <si>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</si>
  <si>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</si>
  <si>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</si>
  <si>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</si>
  <si>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</si>
  <si>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</si>
  <si>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</si>
  <si>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</si>
  <si>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</si>
  <si>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</si>
  <si>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</si>
  <si>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</si>
  <si>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</si>
  <si>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</si>
  <si>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</si>
  <si>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</si>
  <si>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</si>
  <si>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HOSPITALIZATION</t>
  </si>
  <si>
    <t>MAIFIPP</t>
  </si>
  <si>
    <t>Social Welfare Officer III</t>
  </si>
  <si>
    <t>ACUTE GASTROENTRITIS WITH MODERATE DEHYDRATION</t>
  </si>
  <si>
    <t>PW</t>
  </si>
  <si>
    <t>2024-06-0019</t>
  </si>
  <si>
    <t>CLP</t>
  </si>
  <si>
    <t>HS GRAD</t>
  </si>
  <si>
    <t>FEMALE</t>
  </si>
  <si>
    <t>GR 6 IS</t>
  </si>
  <si>
    <t>YES</t>
  </si>
  <si>
    <t>TAPANERO, PAULITA MONTEJO</t>
  </si>
  <si>
    <t>LIBMANAN,  CAM SUR</t>
  </si>
  <si>
    <t>STATION CHURCH SITE, LIBMANAN CAM SUR</t>
  </si>
  <si>
    <t>DAUGHTER</t>
  </si>
  <si>
    <t>COL GRAD</t>
  </si>
  <si>
    <t xml:space="preserve">TEACHER 1 </t>
  </si>
  <si>
    <t>SEPARATED</t>
  </si>
  <si>
    <t>DELGADO, JOHN ELMER</t>
  </si>
  <si>
    <t>DELGADO,BREANA BIANCA</t>
  </si>
  <si>
    <t>GRANDCHILD</t>
  </si>
  <si>
    <t>SINGLE</t>
  </si>
  <si>
    <t>GR 12 IS</t>
  </si>
  <si>
    <t>FS FROM CHILDREN</t>
  </si>
  <si>
    <t>FREE</t>
  </si>
  <si>
    <t>CHRONIC KIDNEY DISEASE PROBABLY SECONDARY TO HYPERTENSIVE NEPHROSCLEROSIS IN UREMIA, NON HEALING WOUND, BILATERAL FOOT</t>
  </si>
  <si>
    <t>WIDOW</t>
  </si>
  <si>
    <t>MARIA JEZEBEL F. DE MESA, RSW, MAEd-GC</t>
  </si>
  <si>
    <t xml:space="preserve">QUINTO, ELSA </t>
  </si>
  <si>
    <t xml:space="preserve">CHILD </t>
  </si>
  <si>
    <t>PATIENT WAS ADMITTED AT GERIA WARD LAST MAY 25, 2024 DUE TO ADMITTING DIAGNOSIS OF CHRONIC KIDNEY DISEASE PROBABLY SECONDARY TO HYPERTENSIVE NEPHROSCLEROSIS IN UREMIA, NON HEALING WOUND, BILATERAL FOOT.  SHE IS A WIDOW AND ACCOMPANIED BY HER DAUGHTER AND 2 GRANDCHILDREN. SHE IS MNOT YET RECEIVING SOCIAL PENSION. THUS SHE RELIES TO HER DAUGHTER WHO USED TO WORK AS ATEACHED BUT RECEIVING LESS OF HER INCOME DUE TO EXISTING LOANS AND OTHER CHILDREN PROVIDE FINANCIAL SUPPORT FOR HER DAILY NEEDS. PATIENT IS IN NEED OF MEDICAL ASSISTANCE TODAY FOR HER MEDICINES WITH PRESCRIPTION DATE OF JUNE 15, 2024 WHEN THE PATIENT WAS DISCHAGRED SINCE THEY WERE UNABLE TO OBTAIN THE MEDICINES. PATIENT IS THEN ASSESSED AS C3.</t>
  </si>
  <si>
    <t>MEDICINES</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</si>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</sst>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font>
    <font>
      <b/>
      <sz val="6"/>
      <name val="Times New Roman"/>
      <family val="1"/>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4" fillId="0" borderId="8" xfId="0" applyFont="1" applyBorder="1" applyAlignment="1">
      <alignment horizontal="center" wrapText="1"/>
    </xf>
    <xf numFmtId="0" fontId="63" fillId="0" borderId="8" xfId="0" applyFont="1" applyBorder="1" applyAlignment="1">
      <alignment horizontal="center" wrapText="1"/>
    </xf>
    <xf numFmtId="0" fontId="63" fillId="0" borderId="5" xfId="0" applyFont="1" applyBorder="1" applyAlignment="1">
      <alignment horizontal="center" wrapText="1"/>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62" fillId="0" borderId="0" xfId="0" applyFont="1" applyAlignment="1">
      <alignment horizontal="center" vertical="top" wrapText="1"/>
    </xf>
    <xf numFmtId="0" fontId="62"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262</v>
      </c>
    </row>
    <row r="3" spans="1:18" ht="12" customHeight="1">
      <c r="A3" s="191" t="s">
        <v>261</v>
      </c>
      <c r="B3" s="191"/>
      <c r="C3" s="191"/>
      <c r="D3" s="193"/>
      <c r="E3" s="193"/>
      <c r="F3" s="193"/>
      <c r="G3" s="193"/>
      <c r="H3" s="193"/>
      <c r="I3" s="193"/>
      <c r="J3" s="193"/>
      <c r="K3" s="79"/>
      <c r="L3" s="79"/>
      <c r="M3" s="8"/>
      <c r="N3" s="8"/>
      <c r="O3" s="8"/>
      <c r="P3" s="9" t="s">
        <v>263</v>
      </c>
      <c r="Q3" s="194">
        <v>119902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264</v>
      </c>
      <c r="B5" s="210"/>
      <c r="C5" s="210"/>
      <c r="D5" s="210"/>
      <c r="E5" s="210"/>
      <c r="F5" s="195">
        <v>45467</v>
      </c>
      <c r="G5" s="195"/>
      <c r="H5" s="195"/>
      <c r="I5" s="195"/>
      <c r="J5" s="195"/>
      <c r="K5" s="195"/>
      <c r="L5" s="192" t="s">
        <v>267</v>
      </c>
      <c r="M5" s="192"/>
      <c r="N5" s="192"/>
      <c r="O5" s="192"/>
      <c r="P5" s="192"/>
      <c r="Q5" s="192"/>
      <c r="R5" s="28">
        <v>0.54861111111111105</v>
      </c>
    </row>
    <row r="6" spans="1:18" ht="15" customHeight="1">
      <c r="A6" s="196" t="s">
        <v>265</v>
      </c>
      <c r="B6" s="197"/>
      <c r="C6" s="197"/>
      <c r="D6" s="197"/>
      <c r="E6" s="197"/>
      <c r="F6" s="197"/>
      <c r="G6" s="289" t="s">
        <v>353</v>
      </c>
      <c r="H6" s="289"/>
      <c r="I6" s="289"/>
      <c r="J6" s="289"/>
      <c r="K6" s="289"/>
      <c r="L6" s="289"/>
      <c r="M6" s="208" t="s">
        <v>268</v>
      </c>
      <c r="N6" s="208"/>
      <c r="O6" s="208"/>
      <c r="P6" s="208"/>
      <c r="Q6" s="206" t="s">
        <v>354</v>
      </c>
      <c r="R6" s="207"/>
    </row>
    <row r="7" spans="1:18" ht="15" customHeight="1">
      <c r="A7" s="196" t="s">
        <v>266</v>
      </c>
      <c r="B7" s="197"/>
      <c r="C7" s="197"/>
      <c r="D7" s="203" t="s">
        <v>338</v>
      </c>
      <c r="E7" s="203"/>
      <c r="F7" s="203"/>
      <c r="G7" s="203"/>
      <c r="H7" s="203"/>
      <c r="I7" s="203"/>
      <c r="J7" s="203"/>
      <c r="K7" s="203"/>
      <c r="L7" s="203"/>
      <c r="M7" s="211" t="s">
        <v>269</v>
      </c>
      <c r="N7" s="211"/>
      <c r="O7" s="211"/>
      <c r="P7" s="211"/>
      <c r="Q7" s="212">
        <v>9630845590</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270</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336</v>
      </c>
      <c r="E10" s="303"/>
      <c r="F10" s="303"/>
      <c r="G10" s="303"/>
      <c r="H10" s="303"/>
      <c r="I10" s="303"/>
      <c r="J10" s="303"/>
      <c r="K10" s="303"/>
      <c r="L10" s="303"/>
      <c r="M10" s="303"/>
      <c r="N10" s="303"/>
      <c r="O10" s="303"/>
      <c r="P10" s="303"/>
      <c r="Q10" s="89"/>
      <c r="R10" s="27" t="s">
        <v>333</v>
      </c>
    </row>
    <row r="11" spans="1:18" s="87" customFormat="1" ht="11.25" customHeight="1">
      <c r="A11" s="232" t="s">
        <v>271</v>
      </c>
      <c r="B11" s="288"/>
      <c r="C11" s="288"/>
      <c r="D11" s="233" t="s">
        <v>272</v>
      </c>
      <c r="E11" s="233"/>
      <c r="F11" s="233"/>
      <c r="G11" s="233"/>
      <c r="H11" s="233"/>
      <c r="I11" s="233"/>
      <c r="J11" s="233"/>
      <c r="K11" s="233"/>
      <c r="L11" s="233"/>
      <c r="M11" s="233"/>
      <c r="N11" s="233"/>
      <c r="O11" s="233"/>
      <c r="P11" s="233"/>
      <c r="Q11" s="102"/>
      <c r="R11" s="90" t="s">
        <v>296</v>
      </c>
    </row>
    <row r="12" spans="1:18" ht="18.75" customHeight="1">
      <c r="A12" s="199">
        <v>19008</v>
      </c>
      <c r="B12" s="200"/>
      <c r="C12" s="200"/>
      <c r="D12" s="200"/>
      <c r="E12" s="103"/>
      <c r="F12" s="80"/>
      <c r="G12" s="205">
        <f ca="1">IF(DATEDIF(A12,NOW(),"y")&gt;120,"",DATEDIF(A12,NOW(),"y"))</f>
        <v>72</v>
      </c>
      <c r="H12" s="205"/>
      <c r="I12" s="205"/>
      <c r="J12" s="205"/>
      <c r="K12" s="80"/>
      <c r="L12" s="80"/>
      <c r="M12" s="224" t="s">
        <v>337</v>
      </c>
      <c r="N12" s="224"/>
      <c r="O12" s="224"/>
      <c r="P12" s="224"/>
      <c r="Q12" s="224"/>
      <c r="R12" s="225"/>
    </row>
    <row r="13" spans="1:18" ht="12" customHeight="1">
      <c r="A13" s="226" t="s">
        <v>273</v>
      </c>
      <c r="B13" s="227"/>
      <c r="C13" s="227"/>
      <c r="D13" s="227"/>
      <c r="E13" s="102"/>
      <c r="F13" s="104"/>
      <c r="G13" s="228" t="s">
        <v>274</v>
      </c>
      <c r="H13" s="228"/>
      <c r="I13" s="228"/>
      <c r="J13" s="228"/>
      <c r="K13" s="102"/>
      <c r="L13" s="104"/>
      <c r="M13" s="227" t="s">
        <v>7</v>
      </c>
      <c r="N13" s="227"/>
      <c r="O13" s="227"/>
      <c r="P13" s="227"/>
      <c r="Q13" s="227"/>
      <c r="R13" s="229"/>
    </row>
    <row r="14" spans="1:18" ht="18" customHeight="1">
      <c r="A14" s="216" t="s">
        <v>8</v>
      </c>
      <c r="B14" s="217"/>
      <c r="C14" s="217"/>
      <c r="D14" s="217"/>
      <c r="E14" s="224" t="str">
        <f>D7</f>
        <v>STATION CHURCH SITE, LIBMANAN CAM SUR</v>
      </c>
      <c r="F14" s="224"/>
      <c r="G14" s="224"/>
      <c r="H14" s="224"/>
      <c r="I14" s="224"/>
      <c r="J14" s="224"/>
      <c r="K14" s="224"/>
      <c r="L14" s="224"/>
      <c r="M14" s="224"/>
      <c r="N14" s="224"/>
      <c r="O14" s="224"/>
      <c r="P14" s="224"/>
      <c r="Q14" s="224"/>
      <c r="R14" s="225"/>
    </row>
    <row r="15" spans="1:18" s="88" customFormat="1" ht="9.75" customHeight="1">
      <c r="A15" s="201" t="s">
        <v>275</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STATION CHURCH SITE, LIBMANAN CAM SUR</v>
      </c>
      <c r="F16" s="259"/>
      <c r="G16" s="259"/>
      <c r="H16" s="259"/>
      <c r="I16" s="259"/>
      <c r="J16" s="259"/>
      <c r="K16" s="259"/>
      <c r="L16" s="259"/>
      <c r="M16" s="259"/>
      <c r="N16" s="259"/>
      <c r="O16" s="259"/>
      <c r="P16" s="259"/>
      <c r="Q16" s="259"/>
      <c r="R16" s="260"/>
    </row>
    <row r="17" spans="1:28" s="88" customFormat="1" ht="13.5" customHeight="1">
      <c r="A17" s="201" t="s">
        <v>276</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159</v>
      </c>
      <c r="F18" s="80"/>
      <c r="G18" s="80" t="s">
        <v>160</v>
      </c>
      <c r="H18" s="80"/>
      <c r="I18" s="80"/>
      <c r="J18" s="231" t="s">
        <v>277</v>
      </c>
      <c r="K18" s="231"/>
      <c r="L18" s="80"/>
      <c r="M18" s="80"/>
      <c r="N18" s="80"/>
      <c r="O18" s="80"/>
      <c r="P18" s="80" t="s">
        <v>161</v>
      </c>
      <c r="Q18" s="203" t="s">
        <v>331</v>
      </c>
      <c r="R18" s="204"/>
    </row>
    <row r="19" spans="1:28" ht="13.5" customHeight="1">
      <c r="A19" s="304" t="s">
        <v>278</v>
      </c>
      <c r="B19" s="211"/>
      <c r="C19" s="211"/>
      <c r="D19" s="203" t="s">
        <v>323</v>
      </c>
      <c r="E19" s="203"/>
      <c r="F19" s="203"/>
      <c r="G19" s="203"/>
      <c r="H19" s="80"/>
      <c r="I19" s="80"/>
      <c r="J19" s="80"/>
      <c r="K19" s="231" t="s">
        <v>279</v>
      </c>
      <c r="L19" s="231"/>
      <c r="M19" s="231"/>
      <c r="N19" s="264" t="s">
        <v>307</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283</v>
      </c>
      <c r="B21" s="217"/>
      <c r="C21" s="217"/>
      <c r="D21" s="217"/>
      <c r="E21" s="217"/>
      <c r="F21" s="231"/>
      <c r="G21" s="198" t="s">
        <v>154</v>
      </c>
      <c r="H21" s="198"/>
      <c r="I21" s="80"/>
      <c r="J21" s="198" t="s">
        <v>280</v>
      </c>
      <c r="K21" s="198"/>
      <c r="L21" s="223" t="s">
        <v>281</v>
      </c>
      <c r="M21" s="223"/>
      <c r="N21" s="107"/>
      <c r="O21" s="234"/>
      <c r="P21" s="198" t="s">
        <v>282</v>
      </c>
      <c r="Q21" s="234"/>
      <c r="R21" s="235" t="s">
        <v>155</v>
      </c>
    </row>
    <row r="22" spans="1:28" ht="10.5" customHeight="1">
      <c r="A22" s="232" t="s">
        <v>284</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285</v>
      </c>
      <c r="B24" s="231"/>
      <c r="C24" s="231"/>
      <c r="D24" s="230" t="s">
        <v>305</v>
      </c>
      <c r="E24" s="230"/>
      <c r="F24" s="230"/>
      <c r="G24" s="230"/>
      <c r="H24" s="230"/>
      <c r="I24" s="230"/>
      <c r="J24" s="230"/>
      <c r="K24" s="236" t="s">
        <v>286</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260</v>
      </c>
      <c r="Q26" s="239"/>
      <c r="R26" s="76" t="s">
        <v>255</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236</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238</v>
      </c>
      <c r="U29" s="125"/>
      <c r="V29" s="140" t="s">
        <v>308</v>
      </c>
      <c r="W29" s="141"/>
      <c r="X29" s="141"/>
      <c r="Y29" s="141"/>
      <c r="Z29" s="142"/>
      <c r="AA29" s="164" t="s">
        <v>310</v>
      </c>
      <c r="AB29" s="126"/>
    </row>
    <row r="30" spans="1:28" ht="10.5" customHeight="1">
      <c r="A30" s="299" t="s">
        <v>300</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tr">
        <f>G6</f>
        <v xml:space="preserve">QUINTO, ELSA </v>
      </c>
      <c r="B31" s="249"/>
      <c r="C31" s="249"/>
      <c r="D31" s="249"/>
      <c r="E31" s="249"/>
      <c r="F31" s="249"/>
      <c r="G31" s="249"/>
      <c r="H31" s="250"/>
      <c r="I31" s="218" t="s">
        <v>177</v>
      </c>
      <c r="J31" s="219"/>
      <c r="K31" s="96" t="s">
        <v>342</v>
      </c>
      <c r="L31" s="96" t="s">
        <v>339</v>
      </c>
      <c r="M31" s="218" t="s">
        <v>340</v>
      </c>
      <c r="N31" s="220"/>
      <c r="O31" s="219"/>
      <c r="P31" s="221" t="s">
        <v>341</v>
      </c>
      <c r="Q31" s="222"/>
      <c r="R31" s="97">
        <f>2500*2</f>
        <v>5000</v>
      </c>
      <c r="S31" s="60">
        <v>58</v>
      </c>
      <c r="U31" s="125"/>
      <c r="V31" s="143"/>
      <c r="W31" s="144"/>
      <c r="X31" s="144"/>
      <c r="Y31" s="144"/>
      <c r="Z31" s="145"/>
      <c r="AA31" s="165"/>
      <c r="AB31" s="126"/>
    </row>
    <row r="32" spans="1:28" ht="15.75" customHeight="1" thickBot="1">
      <c r="A32" s="248" t="s">
        <v>343</v>
      </c>
      <c r="B32" s="249"/>
      <c r="C32" s="249"/>
      <c r="D32" s="249"/>
      <c r="E32" s="249"/>
      <c r="F32" s="249"/>
      <c r="G32" s="249"/>
      <c r="H32" s="250"/>
      <c r="I32" s="218" t="s">
        <v>175</v>
      </c>
      <c r="J32" s="219"/>
      <c r="K32" s="96" t="s">
        <v>346</v>
      </c>
      <c r="L32" s="96" t="s">
        <v>345</v>
      </c>
      <c r="M32" s="218" t="s">
        <v>347</v>
      </c>
      <c r="N32" s="220"/>
      <c r="O32" s="219"/>
      <c r="P32" s="218"/>
      <c r="Q32" s="219"/>
      <c r="R32" s="97"/>
      <c r="S32" s="60">
        <v>56</v>
      </c>
      <c r="U32" s="125"/>
      <c r="V32" s="146"/>
      <c r="W32" s="147"/>
      <c r="X32" s="147"/>
      <c r="Y32" s="147"/>
      <c r="Z32" s="148"/>
      <c r="AA32" s="166"/>
      <c r="AB32" s="126"/>
    </row>
    <row r="33" spans="1:28" ht="15.75" customHeight="1">
      <c r="A33" s="248" t="s">
        <v>344</v>
      </c>
      <c r="B33" s="249"/>
      <c r="C33" s="249"/>
      <c r="D33" s="249"/>
      <c r="E33" s="249"/>
      <c r="F33" s="249"/>
      <c r="G33" s="249"/>
      <c r="H33" s="250"/>
      <c r="I33" s="218" t="s">
        <v>177</v>
      </c>
      <c r="J33" s="219"/>
      <c r="K33" s="96" t="s">
        <v>346</v>
      </c>
      <c r="L33" s="96" t="s">
        <v>345</v>
      </c>
      <c r="M33" s="218" t="s">
        <v>334</v>
      </c>
      <c r="N33" s="220"/>
      <c r="O33" s="219"/>
      <c r="P33" s="218"/>
      <c r="Q33" s="219"/>
      <c r="R33" s="97"/>
      <c r="S33" s="60">
        <v>19</v>
      </c>
      <c r="U33" s="125"/>
      <c r="V33" s="173" t="s">
        <v>309</v>
      </c>
      <c r="W33" s="167" t="s">
        <v>315</v>
      </c>
      <c r="X33" s="155" t="s">
        <v>311</v>
      </c>
      <c r="Y33" s="158" t="s">
        <v>312</v>
      </c>
      <c r="Z33" s="170" t="s">
        <v>313</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v>6</v>
      </c>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320</v>
      </c>
      <c r="W36" s="138" t="s">
        <v>321</v>
      </c>
      <c r="X36" s="180" t="s">
        <v>316</v>
      </c>
      <c r="Y36" s="180" t="s">
        <v>317</v>
      </c>
      <c r="Z36" s="178" t="s">
        <v>319</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318</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348</v>
      </c>
      <c r="B45" s="241"/>
      <c r="C45" s="241"/>
      <c r="D45" s="241"/>
      <c r="E45" s="241"/>
      <c r="F45" s="241"/>
      <c r="G45" s="241"/>
      <c r="H45" s="86"/>
      <c r="I45" s="242">
        <v>2000</v>
      </c>
      <c r="J45" s="242"/>
      <c r="K45" s="242"/>
      <c r="L45" s="242"/>
      <c r="M45" s="84"/>
      <c r="N45" s="84"/>
      <c r="O45" s="84"/>
      <c r="P45" s="251">
        <f>(I44/2)+SUM(I45:L46)+SUM(R31:R42)+P24</f>
        <v>7000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31400</v>
      </c>
      <c r="T48" t="s">
        <v>214</v>
      </c>
    </row>
    <row r="49" spans="1:21" s="23" customFormat="1">
      <c r="A49" s="318" t="s">
        <v>21</v>
      </c>
      <c r="B49" s="253"/>
      <c r="C49" s="253"/>
      <c r="D49" s="253" t="s">
        <v>22</v>
      </c>
      <c r="E49" s="253"/>
      <c r="F49" s="82"/>
      <c r="G49" s="308" t="s">
        <v>287</v>
      </c>
      <c r="H49" s="308"/>
      <c r="I49" s="308"/>
      <c r="J49" s="308"/>
      <c r="K49" s="116" t="s">
        <v>22</v>
      </c>
      <c r="M49" s="253" t="s">
        <v>24</v>
      </c>
      <c r="N49" s="253"/>
      <c r="O49" s="253"/>
      <c r="P49" s="253"/>
      <c r="Q49" s="253"/>
      <c r="R49" s="26" t="s">
        <v>22</v>
      </c>
      <c r="S49" s="44">
        <f>P45/S51</f>
        <v>1750</v>
      </c>
      <c r="T49" s="23" t="s">
        <v>215</v>
      </c>
    </row>
    <row r="50" spans="1:21" s="23" customFormat="1" ht="14.1" customHeight="1">
      <c r="A50" s="24"/>
      <c r="B50" s="191" t="s">
        <v>129</v>
      </c>
      <c r="C50" s="191"/>
      <c r="D50" s="254"/>
      <c r="E50" s="254"/>
      <c r="F50" s="25"/>
      <c r="G50" s="80"/>
      <c r="H50" s="191" t="s">
        <v>149</v>
      </c>
      <c r="I50" s="191"/>
      <c r="J50" s="191"/>
      <c r="K50" s="29">
        <v>1500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f>30*20</f>
        <v>600</v>
      </c>
      <c r="R51" s="307"/>
      <c r="S51" s="23">
        <f>COUNTA(A31:H42,D10)</f>
        <v>4</v>
      </c>
      <c r="U51" s="23" t="s">
        <v>314</v>
      </c>
    </row>
    <row r="52" spans="1:21" s="23" customFormat="1" ht="14.1" customHeight="1">
      <c r="A52" s="24"/>
      <c r="B52" s="191" t="s">
        <v>137</v>
      </c>
      <c r="C52" s="191"/>
      <c r="D52" s="254"/>
      <c r="E52" s="254"/>
      <c r="F52" s="25"/>
      <c r="G52" s="80"/>
      <c r="H52" s="8" t="s">
        <v>171</v>
      </c>
      <c r="I52" s="8"/>
      <c r="K52" s="29"/>
      <c r="M52" s="25"/>
      <c r="N52" s="258" t="s">
        <v>140</v>
      </c>
      <c r="O52" s="258"/>
      <c r="P52" s="258"/>
      <c r="Q52" s="306">
        <v>7000</v>
      </c>
      <c r="R52" s="307"/>
    </row>
    <row r="53" spans="1:21" s="23" customFormat="1" ht="14.1" customHeight="1">
      <c r="A53" s="24"/>
      <c r="B53" s="191" t="s">
        <v>162</v>
      </c>
      <c r="C53" s="191"/>
      <c r="D53" s="254"/>
      <c r="E53" s="254"/>
      <c r="F53" s="8"/>
      <c r="G53" s="8"/>
      <c r="H53" s="8" t="s">
        <v>162</v>
      </c>
      <c r="I53" s="8"/>
      <c r="K53" s="42"/>
      <c r="M53" s="25"/>
      <c r="N53" s="258" t="s">
        <v>163</v>
      </c>
      <c r="O53" s="258"/>
      <c r="P53" s="258"/>
      <c r="Q53" s="306" t="s">
        <v>349</v>
      </c>
      <c r="R53" s="307"/>
    </row>
    <row r="54" spans="1:21" s="23" customFormat="1" ht="14.1" customHeight="1">
      <c r="A54" s="12"/>
      <c r="B54" s="8"/>
      <c r="C54" s="8"/>
      <c r="D54" s="8"/>
      <c r="E54" s="8"/>
      <c r="F54" s="8"/>
      <c r="G54" s="8"/>
      <c r="H54" s="8"/>
      <c r="I54" s="25"/>
      <c r="J54" s="256"/>
      <c r="K54" s="256"/>
      <c r="L54" s="25"/>
      <c r="M54" s="25"/>
      <c r="N54" s="258" t="s">
        <v>142</v>
      </c>
      <c r="O54" s="258"/>
      <c r="P54" s="258"/>
      <c r="Q54" s="306">
        <f>27000-5000</f>
        <v>22000</v>
      </c>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164</v>
      </c>
      <c r="O56" s="191"/>
      <c r="P56" s="191"/>
      <c r="Q56" s="306"/>
      <c r="R56" s="307"/>
    </row>
    <row r="57" spans="1:21" s="23" customFormat="1" ht="14.1" customHeight="1">
      <c r="A57" s="24"/>
      <c r="B57" s="191" t="s">
        <v>137</v>
      </c>
      <c r="C57" s="191"/>
      <c r="D57" s="254"/>
      <c r="E57" s="254"/>
      <c r="F57" s="25"/>
      <c r="G57" s="191" t="s">
        <v>145</v>
      </c>
      <c r="H57" s="191"/>
      <c r="I57" s="287"/>
      <c r="J57" s="287"/>
      <c r="K57" s="287"/>
      <c r="L57" s="287"/>
      <c r="M57" s="25"/>
      <c r="N57" s="191" t="s">
        <v>288</v>
      </c>
      <c r="O57" s="191"/>
      <c r="P57" s="191"/>
      <c r="Q57" s="306"/>
      <c r="R57" s="307"/>
    </row>
    <row r="58" spans="1:21" s="23" customFormat="1" ht="14.1" customHeight="1">
      <c r="A58" s="24"/>
      <c r="B58" s="191" t="s">
        <v>147</v>
      </c>
      <c r="C58" s="191"/>
      <c r="D58" s="254"/>
      <c r="E58" s="254"/>
      <c r="F58" s="25"/>
      <c r="G58" s="191" t="s">
        <v>146</v>
      </c>
      <c r="H58" s="191"/>
      <c r="I58" s="287">
        <v>300</v>
      </c>
      <c r="J58" s="287"/>
      <c r="K58" s="287"/>
      <c r="L58" s="287"/>
      <c r="M58" s="25"/>
      <c r="N58" s="191" t="s">
        <v>162</v>
      </c>
      <c r="O58" s="191"/>
      <c r="P58" s="191"/>
      <c r="Q58" s="306"/>
      <c r="R58" s="307"/>
    </row>
    <row r="59" spans="1:21" s="23" customFormat="1" ht="14.1" customHeight="1">
      <c r="A59" s="24"/>
      <c r="B59" s="266" t="s">
        <v>148</v>
      </c>
      <c r="C59" s="266"/>
      <c r="D59" s="254"/>
      <c r="E59" s="254"/>
      <c r="F59" s="25"/>
      <c r="G59" s="191" t="s">
        <v>165</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289</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t="s">
        <v>350</v>
      </c>
      <c r="G62" s="330"/>
      <c r="H62" s="330"/>
      <c r="I62" s="330"/>
      <c r="J62" s="120"/>
      <c r="K62" s="120"/>
      <c r="L62" s="120"/>
      <c r="M62" s="120"/>
      <c r="N62" s="120"/>
      <c r="O62" s="120"/>
      <c r="P62" s="120"/>
      <c r="Q62" s="120"/>
      <c r="R62" s="17"/>
    </row>
    <row r="63" spans="1:21" s="23" customFormat="1" ht="12.75" customHeight="1">
      <c r="A63" s="24"/>
      <c r="B63" s="313" t="s">
        <v>166</v>
      </c>
      <c r="C63" s="313"/>
      <c r="D63" s="313"/>
      <c r="E63" s="313"/>
      <c r="F63" s="331"/>
      <c r="G63" s="331"/>
      <c r="H63" s="331"/>
      <c r="I63" s="331"/>
      <c r="J63" s="25"/>
      <c r="K63" s="314" t="s">
        <v>167</v>
      </c>
      <c r="L63" s="314"/>
      <c r="M63" s="314"/>
      <c r="N63" s="264"/>
      <c r="O63" s="264"/>
      <c r="P63" s="264"/>
      <c r="Q63" s="101"/>
      <c r="R63" s="121"/>
    </row>
    <row r="64" spans="1:21" s="23" customFormat="1" ht="12.75" customHeight="1">
      <c r="A64" s="24"/>
      <c r="B64" s="266" t="s">
        <v>168</v>
      </c>
      <c r="C64" s="266"/>
      <c r="D64" s="266"/>
      <c r="E64" s="266"/>
      <c r="F64" s="264"/>
      <c r="G64" s="264"/>
      <c r="H64" s="264"/>
      <c r="I64" s="264"/>
      <c r="J64" s="25"/>
      <c r="K64" s="266" t="s">
        <v>169</v>
      </c>
      <c r="L64" s="266"/>
      <c r="M64" s="266"/>
      <c r="N64" s="265"/>
      <c r="O64" s="265"/>
      <c r="P64" s="265"/>
      <c r="Q64" s="101"/>
      <c r="R64" s="121"/>
    </row>
    <row r="65" spans="1:19" s="23" customFormat="1" ht="12.75" customHeight="1">
      <c r="A65" s="24"/>
      <c r="B65" s="266" t="s">
        <v>170</v>
      </c>
      <c r="C65" s="266"/>
      <c r="D65" s="266"/>
      <c r="E65" s="266"/>
      <c r="F65" s="265"/>
      <c r="G65" s="265"/>
      <c r="H65" s="265"/>
      <c r="I65" s="265"/>
      <c r="J65" s="25"/>
      <c r="K65" s="266" t="s">
        <v>158</v>
      </c>
      <c r="L65" s="266"/>
      <c r="M65" s="266"/>
      <c r="N65" s="265" t="s">
        <v>325</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301</v>
      </c>
      <c r="B68" s="84"/>
      <c r="C68" s="241" t="str">
        <f>G6</f>
        <v xml:space="preserve">QUINTO, ELSA </v>
      </c>
      <c r="D68" s="241"/>
      <c r="E68" s="241"/>
      <c r="F68" s="241"/>
      <c r="G68" s="241"/>
      <c r="H68" s="286" t="s">
        <v>302</v>
      </c>
      <c r="I68" s="286"/>
      <c r="J68" s="286"/>
      <c r="K68" s="286"/>
      <c r="L68" s="286"/>
      <c r="M68" s="286"/>
      <c r="N68" s="286"/>
      <c r="O68" s="286"/>
      <c r="P68" s="286"/>
      <c r="Q68" s="122"/>
      <c r="R68" s="18"/>
    </row>
    <row r="69" spans="1:19" ht="32.25" customHeight="1">
      <c r="A69" s="336" t="s">
        <v>303</v>
      </c>
      <c r="B69" s="337"/>
      <c r="C69" s="337"/>
      <c r="D69" s="337"/>
      <c r="E69" s="337"/>
      <c r="F69" s="337"/>
      <c r="G69" s="337"/>
      <c r="H69" s="337"/>
      <c r="I69" s="337"/>
      <c r="J69" s="337"/>
      <c r="K69" s="337"/>
      <c r="L69" s="337"/>
      <c r="M69" s="337"/>
      <c r="N69" s="337"/>
      <c r="O69" s="337"/>
      <c r="P69" s="337"/>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291</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297</v>
      </c>
      <c r="R72" s="310"/>
    </row>
    <row r="73" spans="1:19" ht="12" customHeight="1" thickBot="1">
      <c r="A73" s="182" t="s">
        <v>290</v>
      </c>
      <c r="B73" s="183"/>
      <c r="C73" s="183"/>
      <c r="D73" s="183"/>
      <c r="E73" s="183"/>
      <c r="F73" s="183"/>
      <c r="G73" s="183"/>
      <c r="H73" s="183"/>
      <c r="I73" s="183"/>
      <c r="J73" s="183"/>
      <c r="K73" s="183"/>
      <c r="L73" s="183"/>
      <c r="M73" s="183"/>
      <c r="N73" s="183"/>
      <c r="O73" s="183"/>
      <c r="P73" s="183"/>
      <c r="Q73" s="183"/>
      <c r="R73" s="184"/>
    </row>
    <row r="74" spans="1:19">
      <c r="A74" s="275" t="s">
        <v>355</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63"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c r="A79" s="270" t="s">
        <v>299</v>
      </c>
      <c r="B79" s="271"/>
      <c r="C79" s="271"/>
      <c r="D79" s="271"/>
      <c r="E79" s="271"/>
      <c r="F79" s="271"/>
      <c r="G79" s="271"/>
      <c r="H79" s="272"/>
      <c r="I79" s="270" t="s">
        <v>293</v>
      </c>
      <c r="J79" s="271"/>
      <c r="K79" s="271"/>
      <c r="L79" s="272"/>
      <c r="M79" s="270" t="s">
        <v>294</v>
      </c>
      <c r="N79" s="271"/>
      <c r="O79" s="272"/>
      <c r="P79" s="267" t="s">
        <v>304</v>
      </c>
      <c r="Q79" s="268"/>
      <c r="R79" s="269"/>
    </row>
    <row r="80" spans="1:19" ht="15.75" customHeight="1">
      <c r="A80" s="85">
        <v>1</v>
      </c>
      <c r="B80" s="282" t="s">
        <v>324</v>
      </c>
      <c r="C80" s="282"/>
      <c r="D80" s="282"/>
      <c r="E80" s="282"/>
      <c r="F80" s="282"/>
      <c r="G80" s="282"/>
      <c r="H80" s="282"/>
      <c r="I80" s="332">
        <v>1565.16</v>
      </c>
      <c r="J80" s="332"/>
      <c r="K80" s="332"/>
      <c r="L80" s="332"/>
      <c r="M80" s="282" t="s">
        <v>356</v>
      </c>
      <c r="N80" s="282"/>
      <c r="O80" s="282"/>
      <c r="P80" s="273" t="s">
        <v>326</v>
      </c>
      <c r="Q80" s="273"/>
      <c r="R80" s="274"/>
    </row>
    <row r="81" spans="1:18" ht="15.75" customHeight="1">
      <c r="A81" s="85">
        <v>2</v>
      </c>
      <c r="B81" s="282"/>
      <c r="C81" s="282"/>
      <c r="D81" s="282"/>
      <c r="E81" s="282"/>
      <c r="F81" s="282"/>
      <c r="G81" s="282"/>
      <c r="H81" s="282"/>
      <c r="I81" s="281"/>
      <c r="J81" s="281"/>
      <c r="K81" s="281"/>
      <c r="L81" s="281"/>
      <c r="M81" s="283"/>
      <c r="N81" s="283"/>
      <c r="O81" s="283"/>
      <c r="P81" s="284"/>
      <c r="Q81" s="284"/>
      <c r="R81" s="285"/>
    </row>
    <row r="82" spans="1:18" ht="15.75" customHeight="1">
      <c r="A82" s="85">
        <v>3</v>
      </c>
      <c r="B82" s="283"/>
      <c r="C82" s="283"/>
      <c r="D82" s="283"/>
      <c r="E82" s="283"/>
      <c r="F82" s="283"/>
      <c r="G82" s="283"/>
      <c r="H82" s="283"/>
      <c r="I82" s="281"/>
      <c r="J82" s="281"/>
      <c r="K82" s="281"/>
      <c r="L82" s="281"/>
      <c r="M82" s="283"/>
      <c r="N82" s="283"/>
      <c r="O82" s="283"/>
      <c r="P82" s="284"/>
      <c r="Q82" s="284"/>
      <c r="R82" s="285"/>
    </row>
    <row r="83" spans="1:18" ht="15.75" customHeight="1">
      <c r="A83" s="85">
        <v>4</v>
      </c>
      <c r="B83" s="283"/>
      <c r="C83" s="283"/>
      <c r="D83" s="283"/>
      <c r="E83" s="283"/>
      <c r="F83" s="283"/>
      <c r="G83" s="283"/>
      <c r="H83" s="283"/>
      <c r="I83" s="281"/>
      <c r="J83" s="281"/>
      <c r="K83" s="281"/>
      <c r="L83" s="281"/>
      <c r="M83" s="283"/>
      <c r="N83" s="283"/>
      <c r="O83" s="283"/>
      <c r="P83" s="284"/>
      <c r="Q83" s="284"/>
      <c r="R83" s="285"/>
    </row>
    <row r="84" spans="1:18" ht="15.75" customHeight="1">
      <c r="A84" s="85">
        <v>5</v>
      </c>
      <c r="B84" s="283"/>
      <c r="C84" s="283"/>
      <c r="D84" s="283"/>
      <c r="E84" s="283"/>
      <c r="F84" s="283"/>
      <c r="G84" s="283"/>
      <c r="H84" s="283"/>
      <c r="I84" s="281"/>
      <c r="J84" s="281"/>
      <c r="K84" s="281"/>
      <c r="L84" s="281"/>
      <c r="M84" s="283"/>
      <c r="N84" s="283"/>
      <c r="O84" s="283"/>
      <c r="P84" s="284"/>
      <c r="Q84" s="284"/>
      <c r="R84" s="285"/>
    </row>
    <row r="85" spans="1:18" ht="3" customHeight="1">
      <c r="A85" s="13"/>
      <c r="B85" s="84"/>
      <c r="C85" s="84"/>
      <c r="D85" s="263"/>
      <c r="E85" s="263"/>
      <c r="F85" s="263"/>
      <c r="G85" s="263"/>
      <c r="H85" s="84"/>
      <c r="I85" s="84"/>
      <c r="J85" s="84"/>
      <c r="K85" s="84"/>
      <c r="L85" s="84"/>
      <c r="M85" s="122"/>
      <c r="N85" s="122"/>
      <c r="O85" s="122"/>
      <c r="P85" s="122"/>
      <c r="Q85" s="122"/>
      <c r="R85" s="18"/>
    </row>
    <row r="86" spans="1:18">
      <c r="A86" s="322" t="s">
        <v>30</v>
      </c>
      <c r="B86" s="323"/>
      <c r="C86" s="323"/>
      <c r="D86" s="84"/>
      <c r="E86" s="84"/>
      <c r="F86" s="84"/>
      <c r="G86" s="84"/>
      <c r="H86" s="84"/>
      <c r="I86" s="84"/>
      <c r="J86" s="84"/>
      <c r="K86" s="323" t="s">
        <v>295</v>
      </c>
      <c r="L86" s="323"/>
      <c r="M86" s="323"/>
      <c r="N86" s="84"/>
      <c r="O86" s="84"/>
      <c r="P86" s="84"/>
      <c r="Q86" s="84"/>
      <c r="R86" s="14"/>
    </row>
    <row r="87" spans="1:18" ht="12" customHeight="1">
      <c r="A87" s="322"/>
      <c r="B87" s="323"/>
      <c r="C87" s="323"/>
      <c r="D87" s="327" t="s">
        <v>357</v>
      </c>
      <c r="E87" s="328"/>
      <c r="F87" s="328"/>
      <c r="G87" s="328"/>
      <c r="H87" s="328"/>
      <c r="I87" s="328"/>
      <c r="J87" s="328"/>
      <c r="K87" s="323"/>
      <c r="L87" s="323"/>
      <c r="M87" s="323"/>
      <c r="N87" s="333" t="s">
        <v>352</v>
      </c>
      <c r="O87" s="334"/>
      <c r="P87" s="334"/>
      <c r="Q87" s="334"/>
      <c r="R87" s="335"/>
    </row>
    <row r="88" spans="1:18" ht="12" customHeight="1" thickBot="1">
      <c r="A88" s="324"/>
      <c r="B88" s="325"/>
      <c r="C88" s="325"/>
      <c r="D88" s="326" t="s">
        <v>322</v>
      </c>
      <c r="E88" s="326"/>
      <c r="F88" s="326"/>
      <c r="G88" s="326"/>
      <c r="H88" s="326"/>
      <c r="I88" s="326"/>
      <c r="J88" s="326"/>
      <c r="K88" s="325"/>
      <c r="L88" s="325"/>
      <c r="M88" s="325"/>
      <c r="N88" s="319" t="s">
        <v>327</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43" zoomScaleNormal="100" zoomScaleSheetLayoutView="100" zoomScalePageLayoutView="115" workbookViewId="0">
      <selection activeCell="C43" sqref="C43:G43"/>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172</v>
      </c>
      <c r="AC2" s="540"/>
      <c r="AD2" s="540"/>
      <c r="AE2" s="541"/>
      <c r="AF2" s="539" t="s">
        <v>173</v>
      </c>
      <c r="AG2" s="540"/>
      <c r="AH2" s="540"/>
      <c r="AI2" s="541"/>
      <c r="AJ2" s="578" t="s">
        <v>212</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45467</v>
      </c>
      <c r="B3" s="433"/>
      <c r="C3" s="433"/>
      <c r="D3" s="434"/>
      <c r="E3" s="435">
        <v>45446</v>
      </c>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119902</v>
      </c>
      <c r="AK3" s="420"/>
      <c r="AL3" s="420"/>
      <c r="AM3" s="420"/>
      <c r="AN3" s="420"/>
      <c r="AO3" s="420"/>
      <c r="AP3" s="420"/>
      <c r="AQ3" s="420"/>
      <c r="AR3" s="421"/>
      <c r="AS3" s="438" t="s">
        <v>330</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t="s">
        <v>329</v>
      </c>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174</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 xml:space="preserve">QUINTO, ELSA </v>
      </c>
      <c r="B8" s="445"/>
      <c r="C8" s="445"/>
      <c r="D8" s="445"/>
      <c r="E8" s="445"/>
      <c r="F8" s="445"/>
      <c r="G8" s="445"/>
      <c r="H8" s="445"/>
      <c r="I8" s="446"/>
      <c r="J8" s="444" t="str">
        <f>IF('UNIFIED INTAKE'!Q6=0,"",'UNIFIED INTAKE'!Q6)</f>
        <v xml:space="preserve">CHILD </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9630845590</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72</v>
      </c>
      <c r="AI12" s="420"/>
      <c r="AJ12" s="421"/>
      <c r="AK12" s="422" t="str">
        <f>IF('UNIFIED INTAKE'!R10=0,"",'UNIFIED INTAKE'!R10)</f>
        <v>FEMALE</v>
      </c>
      <c r="AL12" s="420"/>
      <c r="AM12" s="420"/>
      <c r="AN12" s="379" t="s">
        <v>175</v>
      </c>
      <c r="AO12" s="380"/>
      <c r="AP12" s="380"/>
      <c r="AQ12" s="380"/>
      <c r="AR12" s="381"/>
      <c r="AS12" s="398" t="s">
        <v>177</v>
      </c>
      <c r="AT12" s="398"/>
      <c r="AU12" s="398"/>
      <c r="AV12" s="398"/>
      <c r="AW12" s="465"/>
      <c r="AX12" s="466" t="s">
        <v>176</v>
      </c>
      <c r="AY12" s="398"/>
      <c r="AZ12" s="398"/>
      <c r="BA12" s="398"/>
      <c r="BB12" s="399"/>
    </row>
    <row r="13" spans="1:54" ht="15" customHeight="1">
      <c r="A13" s="526" t="str">
        <f>IF('UNIFIED INTAKE'!D10=0,"",'UNIFIED INTAKE'!D10)</f>
        <v>TAPANERO, PAULITA MONTEJO</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178</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19008</v>
      </c>
      <c r="B15" s="524"/>
      <c r="C15" s="525"/>
      <c r="D15" s="526" t="str">
        <f>IF('UNIFIED INTAKE'!M12=0,"",'UNIFIED INTAKE'!M12)</f>
        <v>LIBMANAN,  CAM SUR</v>
      </c>
      <c r="E15" s="527"/>
      <c r="F15" s="527"/>
      <c r="G15" s="527"/>
      <c r="H15" s="527"/>
      <c r="I15" s="527"/>
      <c r="J15" s="527"/>
      <c r="K15" s="527"/>
      <c r="L15" s="527"/>
      <c r="M15" s="527"/>
      <c r="N15" s="528"/>
      <c r="O15" s="416"/>
      <c r="P15" s="417"/>
      <c r="Q15" s="581" t="s">
        <v>159</v>
      </c>
      <c r="R15" s="581"/>
      <c r="S15" s="581"/>
      <c r="T15" s="34"/>
      <c r="U15" s="529" t="s">
        <v>179</v>
      </c>
      <c r="V15" s="529"/>
      <c r="W15" s="529"/>
      <c r="X15" s="529"/>
      <c r="Y15" s="529"/>
      <c r="Z15" s="529"/>
      <c r="AA15" s="575"/>
      <c r="AB15" s="575"/>
      <c r="AC15" s="529" t="s">
        <v>160</v>
      </c>
      <c r="AD15" s="529"/>
      <c r="AE15" s="529"/>
      <c r="AF15" s="34"/>
      <c r="AG15" s="39" t="s">
        <v>180</v>
      </c>
      <c r="AH15" s="39"/>
      <c r="AI15" s="34"/>
      <c r="AJ15" s="39"/>
      <c r="AK15" s="34"/>
      <c r="AL15" s="34"/>
      <c r="AM15" s="575"/>
      <c r="AN15" s="575"/>
      <c r="AO15" s="529" t="s">
        <v>181</v>
      </c>
      <c r="AP15" s="529"/>
      <c r="AQ15" s="529"/>
      <c r="AR15" s="529"/>
      <c r="AS15" s="576"/>
      <c r="AT15" s="520" t="str">
        <f>IF('UNIFIED INTAKE'!D19="","",'UNIFIED INTAKE'!D19)</f>
        <v>ROMAN CATHOLIC</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182</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STATION CHURCH SITE, LIBMANAN CAM SUR</v>
      </c>
      <c r="B17" s="593"/>
      <c r="C17" s="593"/>
      <c r="D17" s="593"/>
      <c r="E17" s="593"/>
      <c r="F17" s="593"/>
      <c r="G17" s="593"/>
      <c r="H17" s="593"/>
      <c r="I17" s="593"/>
      <c r="J17" s="593"/>
      <c r="K17" s="593"/>
      <c r="L17" s="593"/>
      <c r="M17" s="594"/>
      <c r="N17" s="592" t="str">
        <f>IF('UNIFIED INTAKE'!E16=0,"",'UNIFIED INTAKE'!E16)</f>
        <v>STATION CHURCH SITE, LIBMANAN CAM SUR</v>
      </c>
      <c r="O17" s="593"/>
      <c r="P17" s="593"/>
      <c r="Q17" s="593"/>
      <c r="R17" s="593"/>
      <c r="S17" s="593"/>
      <c r="T17" s="593"/>
      <c r="U17" s="593"/>
      <c r="V17" s="593"/>
      <c r="W17" s="593"/>
      <c r="X17" s="593"/>
      <c r="Y17" s="593"/>
      <c r="Z17" s="593"/>
      <c r="AA17" s="593"/>
      <c r="AB17" s="593"/>
      <c r="AC17" s="593"/>
      <c r="AD17" s="593"/>
      <c r="AE17" s="594"/>
      <c r="AF17" s="402" t="s">
        <v>183</v>
      </c>
      <c r="AG17" s="402"/>
      <c r="AH17" s="402"/>
      <c r="AI17" s="402" t="s">
        <v>184</v>
      </c>
      <c r="AJ17" s="402"/>
      <c r="AK17" s="402"/>
      <c r="AL17" s="402"/>
      <c r="AM17" s="568" t="s">
        <v>185</v>
      </c>
      <c r="AN17" s="568"/>
      <c r="AO17" s="568"/>
      <c r="AP17" s="568"/>
      <c r="AQ17" s="31"/>
      <c r="AR17" s="402" t="s">
        <v>186</v>
      </c>
      <c r="AS17" s="402"/>
      <c r="AT17" s="402"/>
      <c r="AU17" s="568" t="s">
        <v>187</v>
      </c>
      <c r="AV17" s="568"/>
      <c r="AW17" s="568"/>
      <c r="AX17" s="568"/>
      <c r="AY17" s="568" t="s">
        <v>188</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189</v>
      </c>
      <c r="B19" s="402"/>
      <c r="C19" s="584" t="s">
        <v>13</v>
      </c>
      <c r="D19" s="584"/>
      <c r="E19" s="584"/>
      <c r="F19" s="584"/>
      <c r="G19" s="584"/>
      <c r="H19" s="520" t="s">
        <v>190</v>
      </c>
      <c r="I19" s="521"/>
      <c r="J19" s="521"/>
      <c r="K19" s="521"/>
      <c r="L19" s="521"/>
      <c r="M19" s="521"/>
      <c r="N19" s="521"/>
      <c r="O19" s="521"/>
      <c r="P19" s="521"/>
      <c r="Q19" s="521"/>
      <c r="R19" s="521"/>
      <c r="S19" s="521"/>
      <c r="T19" s="521"/>
      <c r="U19" s="522"/>
      <c r="V19" s="584" t="s">
        <v>42</v>
      </c>
      <c r="W19" s="584"/>
      <c r="X19" s="584"/>
      <c r="Y19" s="584"/>
      <c r="Z19" s="584"/>
      <c r="AA19" s="584"/>
      <c r="AB19" s="584"/>
      <c r="AC19" s="520" t="s">
        <v>192</v>
      </c>
      <c r="AD19" s="521"/>
      <c r="AE19" s="521"/>
      <c r="AF19" s="521"/>
      <c r="AG19" s="521"/>
      <c r="AH19" s="521"/>
      <c r="AI19" s="521"/>
      <c r="AJ19" s="521"/>
      <c r="AK19" s="521"/>
      <c r="AL19" s="521"/>
      <c r="AM19" s="521"/>
      <c r="AN19" s="521"/>
      <c r="AO19" s="583"/>
      <c r="AP19" s="538" t="s">
        <v>191</v>
      </c>
      <c r="AQ19" s="380"/>
      <c r="AR19" s="380"/>
      <c r="AS19" s="380"/>
      <c r="AT19" s="380"/>
      <c r="AU19" s="380"/>
      <c r="AV19" s="380"/>
      <c r="AW19" s="380"/>
      <c r="AX19" s="380"/>
      <c r="AY19" s="380"/>
      <c r="AZ19" s="380"/>
      <c r="BA19" s="380"/>
      <c r="BB19" s="381"/>
    </row>
    <row r="20" spans="1:84">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193</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194</v>
      </c>
      <c r="B22" s="381"/>
      <c r="C22" s="379" t="s">
        <v>196</v>
      </c>
      <c r="D22" s="380"/>
      <c r="E22" s="381"/>
      <c r="F22" s="379" t="s">
        <v>157</v>
      </c>
      <c r="G22" s="380"/>
      <c r="H22" s="380"/>
      <c r="I22" s="380"/>
      <c r="J22" s="381"/>
      <c r="K22" s="379" t="s">
        <v>197</v>
      </c>
      <c r="L22" s="380"/>
      <c r="M22" s="380"/>
      <c r="N22" s="380"/>
      <c r="O22" s="380"/>
      <c r="P22" s="380"/>
      <c r="Q22" s="381"/>
      <c r="R22" s="379" t="s">
        <v>198</v>
      </c>
      <c r="S22" s="380"/>
      <c r="T22" s="380"/>
      <c r="U22" s="381"/>
      <c r="V22" s="403" t="s">
        <v>156</v>
      </c>
      <c r="W22" s="404"/>
      <c r="X22" s="404"/>
      <c r="Y22" s="404"/>
      <c r="Z22" s="404"/>
      <c r="AA22" s="405"/>
      <c r="AB22" s="403" t="s">
        <v>199</v>
      </c>
      <c r="AC22" s="404"/>
      <c r="AD22" s="404"/>
      <c r="AE22" s="404"/>
      <c r="AF22" s="405"/>
      <c r="AG22" s="403" t="s">
        <v>200</v>
      </c>
      <c r="AH22" s="404"/>
      <c r="AI22" s="404"/>
      <c r="AJ22" s="404"/>
      <c r="AK22" s="404"/>
      <c r="AL22" s="405"/>
      <c r="AM22" s="403" t="s">
        <v>195</v>
      </c>
      <c r="AN22" s="404"/>
      <c r="AO22" s="404"/>
      <c r="AP22" s="404"/>
      <c r="AQ22" s="404"/>
      <c r="AR22" s="404"/>
      <c r="AS22" s="405"/>
      <c r="AT22" s="402" t="s">
        <v>161</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201</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 xml:space="preserve">QUINTO, ELSA </v>
      </c>
      <c r="B26" s="383"/>
      <c r="C26" s="383"/>
      <c r="D26" s="383"/>
      <c r="E26" s="383"/>
      <c r="F26" s="383"/>
      <c r="G26" s="383"/>
      <c r="H26" s="383"/>
      <c r="I26" s="383"/>
      <c r="J26" s="384"/>
      <c r="K26" s="385">
        <f>IF('UNIFIED INTAKE'!S31=0,"",'UNIFIED INTAKE'!S31)</f>
        <v>58</v>
      </c>
      <c r="L26" s="386"/>
      <c r="M26" s="386"/>
      <c r="N26" s="387"/>
      <c r="O26" s="385" t="str">
        <f>IF('UNIFIED INTAKE'!K31=0,"",'UNIFIED INTAKE'!K31)</f>
        <v>SEPARATED</v>
      </c>
      <c r="P26" s="386"/>
      <c r="Q26" s="386"/>
      <c r="R26" s="386"/>
      <c r="S26" s="387"/>
      <c r="T26" s="385" t="str">
        <f>IF('UNIFIED INTAKE'!L31=0,"",'UNIFIED INTAKE'!L31)</f>
        <v>DAUGHTER</v>
      </c>
      <c r="U26" s="386"/>
      <c r="V26" s="386"/>
      <c r="W26" s="386"/>
      <c r="X26" s="386"/>
      <c r="Y26" s="386"/>
      <c r="Z26" s="386"/>
      <c r="AA26" s="387"/>
      <c r="AB26" s="385" t="str">
        <f>IF('UNIFIED INTAKE'!M31=0,"",'UNIFIED INTAKE'!M31)</f>
        <v>COL GRAD</v>
      </c>
      <c r="AC26" s="386"/>
      <c r="AD26" s="386"/>
      <c r="AE26" s="386"/>
      <c r="AF26" s="386"/>
      <c r="AG26" s="386"/>
      <c r="AH26" s="386"/>
      <c r="AI26" s="387"/>
      <c r="AJ26" s="385" t="str">
        <f>IF('UNIFIED INTAKE'!P31=0,"",'UNIFIED INTAKE'!P31)</f>
        <v xml:space="preserve">TEACHER 1 </v>
      </c>
      <c r="AK26" s="386"/>
      <c r="AL26" s="386"/>
      <c r="AM26" s="386"/>
      <c r="AN26" s="386"/>
      <c r="AO26" s="386"/>
      <c r="AP26" s="386"/>
      <c r="AQ26" s="387"/>
      <c r="AR26" s="388">
        <f>IF('UNIFIED INTAKE'!R31=0,"",'UNIFIED INTAKE'!R31)</f>
        <v>5000</v>
      </c>
      <c r="AS26" s="389"/>
      <c r="AT26" s="389"/>
      <c r="AU26" s="389"/>
      <c r="AV26" s="389"/>
      <c r="AW26" s="389"/>
      <c r="AX26" s="389"/>
      <c r="AY26" s="389"/>
      <c r="AZ26" s="389"/>
      <c r="BA26" s="389"/>
      <c r="BB26" s="390"/>
    </row>
    <row r="27" spans="1:84">
      <c r="A27" s="382" t="str">
        <f>IF('UNIFIED INTAKE'!A32=0,"",'UNIFIED INTAKE'!A32)</f>
        <v>DELGADO, JOHN ELMER</v>
      </c>
      <c r="B27" s="383"/>
      <c r="C27" s="383"/>
      <c r="D27" s="383"/>
      <c r="E27" s="383"/>
      <c r="F27" s="383"/>
      <c r="G27" s="383"/>
      <c r="H27" s="383"/>
      <c r="I27" s="383"/>
      <c r="J27" s="384"/>
      <c r="K27" s="385">
        <f>IF('UNIFIED INTAKE'!S32=0,"",'UNIFIED INTAKE'!S32)</f>
        <v>56</v>
      </c>
      <c r="L27" s="386"/>
      <c r="M27" s="386"/>
      <c r="N27" s="387"/>
      <c r="O27" s="385" t="str">
        <f>IF('UNIFIED INTAKE'!K32=0,"",'UNIFIED INTAKE'!K32)</f>
        <v>SINGLE</v>
      </c>
      <c r="P27" s="386"/>
      <c r="Q27" s="386"/>
      <c r="R27" s="386"/>
      <c r="S27" s="387"/>
      <c r="T27" s="385" t="str">
        <f>IF('UNIFIED INTAKE'!L32=0,"",'UNIFIED INTAKE'!L32)</f>
        <v>GRANDCHILD</v>
      </c>
      <c r="U27" s="386"/>
      <c r="V27" s="386"/>
      <c r="W27" s="386"/>
      <c r="X27" s="386"/>
      <c r="Y27" s="386"/>
      <c r="Z27" s="386"/>
      <c r="AA27" s="387"/>
      <c r="AB27" s="385" t="str">
        <f>IF('UNIFIED INTAKE'!M32=0,"",'UNIFIED INTAKE'!M32)</f>
        <v>GR 12 IS</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DELGADO,BREANA BIANCA</v>
      </c>
      <c r="B28" s="383"/>
      <c r="C28" s="383"/>
      <c r="D28" s="383"/>
      <c r="E28" s="383"/>
      <c r="F28" s="383"/>
      <c r="G28" s="383"/>
      <c r="H28" s="383"/>
      <c r="I28" s="383"/>
      <c r="J28" s="384"/>
      <c r="K28" s="385">
        <f>IF('UNIFIED INTAKE'!S33=0,"",'UNIFIED INTAKE'!S33)</f>
        <v>19</v>
      </c>
      <c r="L28" s="386"/>
      <c r="M28" s="386"/>
      <c r="N28" s="387"/>
      <c r="O28" s="385" t="str">
        <f>IF('UNIFIED INTAKE'!K33=0,"",'UNIFIED INTAKE'!K33)</f>
        <v>SINGLE</v>
      </c>
      <c r="P28" s="386"/>
      <c r="Q28" s="386"/>
      <c r="R28" s="386"/>
      <c r="S28" s="387"/>
      <c r="T28" s="385" t="str">
        <f>IF('UNIFIED INTAKE'!L33=0,"",'UNIFIED INTAKE'!L33)</f>
        <v>GRANDCHILD</v>
      </c>
      <c r="U28" s="386"/>
      <c r="V28" s="386"/>
      <c r="W28" s="386"/>
      <c r="X28" s="386"/>
      <c r="Y28" s="386"/>
      <c r="Z28" s="386"/>
      <c r="AA28" s="387"/>
      <c r="AB28" s="385" t="str">
        <f>IF('UNIFIED INTAKE'!M33=0,"",'UNIFIED INTAKE'!M33)</f>
        <v>GR 6 IS</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c>
      <c r="B29" s="383"/>
      <c r="C29" s="383"/>
      <c r="D29" s="383"/>
      <c r="E29" s="383"/>
      <c r="F29" s="383"/>
      <c r="G29" s="383"/>
      <c r="H29" s="383"/>
      <c r="I29" s="383"/>
      <c r="J29" s="384"/>
      <c r="K29" s="385">
        <f>IF('UNIFIED INTAKE'!S34=0,"",'UNIFIED INTAKE'!S34)</f>
        <v>6</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202</v>
      </c>
      <c r="B36" s="392"/>
      <c r="C36" s="392"/>
      <c r="D36" s="392"/>
      <c r="E36" s="392"/>
      <c r="F36" s="392"/>
      <c r="G36" s="392"/>
      <c r="H36" s="392"/>
      <c r="I36" s="393" t="s">
        <v>22</v>
      </c>
      <c r="J36" s="393"/>
      <c r="K36" s="393"/>
      <c r="L36" s="393"/>
      <c r="M36" s="393"/>
      <c r="N36" s="393"/>
      <c r="O36" s="393"/>
      <c r="P36" s="393"/>
      <c r="Q36" s="393"/>
      <c r="R36" s="393"/>
      <c r="S36" s="394"/>
      <c r="T36" s="395" t="s">
        <v>204</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203</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7000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FS FROM CHILDREN</v>
      </c>
      <c r="B38" s="452"/>
      <c r="C38" s="452"/>
      <c r="D38" s="452"/>
      <c r="E38" s="452"/>
      <c r="F38" s="452"/>
      <c r="G38" s="452"/>
      <c r="H38" s="452"/>
      <c r="I38" s="450">
        <f>IF('UNIFIED INTAKE'!I45=0,"",'UNIFIED INTAKE'!I45)</f>
        <v>2000</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205</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206</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1500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207</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171</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300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162</v>
      </c>
      <c r="K45" s="20"/>
      <c r="L45" s="20"/>
      <c r="M45" s="20"/>
      <c r="N45" s="20"/>
      <c r="O45" s="20"/>
      <c r="P45" s="359">
        <f>'UNIFIED INTAKE'!K53</f>
        <v>0</v>
      </c>
      <c r="Q45" s="359"/>
      <c r="R45" s="359"/>
      <c r="S45" s="359"/>
      <c r="T45" s="359"/>
      <c r="U45" s="359"/>
      <c r="V45" s="359"/>
      <c r="W45" s="360"/>
      <c r="X45" s="4"/>
      <c r="Y45" s="21" t="s">
        <v>208</v>
      </c>
      <c r="Z45" s="20"/>
      <c r="AA45" s="20"/>
      <c r="AB45" s="20"/>
      <c r="AC45" s="20"/>
      <c r="AD45" s="20"/>
      <c r="AE45" s="20"/>
      <c r="AF45" s="20"/>
      <c r="AG45" s="361">
        <f>'UNIFIED INTAKE'!I59</f>
        <v>0</v>
      </c>
      <c r="AH45" s="361"/>
      <c r="AI45" s="361"/>
      <c r="AJ45" s="361"/>
      <c r="AK45" s="361"/>
      <c r="AL45" s="361"/>
      <c r="AM45" s="362"/>
      <c r="AN45" s="4"/>
      <c r="AO45" s="6" t="s">
        <v>162</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7000</v>
      </c>
      <c r="B47" s="468"/>
      <c r="C47" s="468"/>
      <c r="D47" s="468"/>
      <c r="E47" s="468"/>
      <c r="F47" s="468"/>
      <c r="G47" s="468"/>
      <c r="H47" s="469">
        <f>IF('UNIFIED INTAKE'!Q51="","",'UNIFIED INTAKE'!Q51)</f>
        <v>600</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162</v>
      </c>
      <c r="Z48" s="402"/>
      <c r="AA48" s="402"/>
      <c r="AB48" s="402"/>
      <c r="AC48" s="402"/>
      <c r="AD48" s="402"/>
      <c r="AE48" s="402"/>
      <c r="AF48" s="402"/>
      <c r="AG48" s="402"/>
      <c r="AH48" s="402"/>
      <c r="AI48" s="402"/>
      <c r="AJ48" s="402"/>
      <c r="AK48" s="402" t="s">
        <v>209</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FREE</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7000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210</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t="s">
        <v>328</v>
      </c>
      <c r="B52" s="531"/>
      <c r="C52" s="531"/>
      <c r="D52" s="531"/>
      <c r="E52" s="531"/>
      <c r="F52" s="531"/>
      <c r="G52" s="531"/>
      <c r="H52" s="531"/>
      <c r="I52" s="531"/>
      <c r="J52" s="531"/>
      <c r="K52" s="531"/>
      <c r="L52" s="531"/>
      <c r="M52" s="531"/>
      <c r="N52" s="531"/>
      <c r="O52" s="531"/>
      <c r="P52" s="531"/>
      <c r="Q52" s="531"/>
      <c r="R52" s="531"/>
      <c r="S52" s="531"/>
      <c r="T52" s="531"/>
      <c r="U52" s="531"/>
      <c r="V52" s="531"/>
      <c r="W52" s="534"/>
      <c r="X52" s="530" t="s">
        <v>328</v>
      </c>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PATIENT WAS ADMITTED AT GERIA WARD LAST MAY 25, 2024 DUE TO ADMITTING DIAGNOSIS OF CHRONIC KIDNEY DISEASE PROBABLY SECONDARY TO HYPERTENSIVE NEPHROSCLEROSIS IN UREMIA, NON HEALING WOUND, BILATERAL FOOT.  SHE IS A WIDOW AND ACCOMPANIED BY HER DAUGHTER AND 2 GRANDCHILDREN. SHE IS MNOT YET RECEIVING SOCIAL PENSION. THUS SHE RELIES TO HER DAUGHTER WHO USED TO WORK AS ATEACHED BUT RECEIVING LESS OF HER INCOME DUE TO EXISTING LOANS AND OTHER CHILDREN PROVIDE FINANCIAL SUPPORT FOR HER DAILY NEEDS. PATIENT IS IN NEED OF MEDICAL ASSISTANCE TODAY FOR HER MEDICINES WITH PRESCRIPTION DATE OF JUNE 15, 2024 WHEN THE PATIENT WAS DISCHAGRED SINCE THEY WERE UNABLE TO OBTAIN THE MEDICINES. PATIENT IS THEN ASSESSED AS C3.</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 xml:space="preserve">JANA LUISA E. ARRIOLA, RSW </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211</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N40" sqref="N4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216</v>
      </c>
      <c r="B1" s="596"/>
      <c r="C1" s="596"/>
      <c r="D1" s="596"/>
      <c r="E1" s="596"/>
      <c r="F1" s="596"/>
      <c r="G1" s="596"/>
      <c r="H1" s="596"/>
      <c r="I1" s="596"/>
      <c r="J1" s="596"/>
      <c r="K1" s="596"/>
      <c r="L1" s="596"/>
      <c r="M1" s="596"/>
      <c r="N1" s="596"/>
    </row>
    <row r="2" spans="1:14" ht="18.75">
      <c r="B2" s="45" t="s">
        <v>217</v>
      </c>
      <c r="C2" s="597">
        <f>IF('UNIFIED INTAKE'!Q3=0,"",'UNIFIED INTAKE'!Q3)</f>
        <v>119902</v>
      </c>
      <c r="D2" s="598"/>
      <c r="E2" s="598"/>
      <c r="M2" s="45" t="s">
        <v>29</v>
      </c>
      <c r="N2" s="46">
        <f>'UNIFIED INTAKE'!F5</f>
        <v>45467</v>
      </c>
    </row>
    <row r="3" spans="1:14" ht="18.75">
      <c r="B3" s="45" t="s">
        <v>218</v>
      </c>
      <c r="C3" s="599">
        <f>'UNIFIED INTAKE'!D3</f>
        <v>0</v>
      </c>
      <c r="D3" s="599"/>
      <c r="E3" s="599"/>
      <c r="M3" s="45" t="s">
        <v>219</v>
      </c>
      <c r="N3" s="47">
        <f>'UNIFIED INTAKE'!R5</f>
        <v>0.54861111111111105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00" t="str">
        <f>IF('UNIFIED INTAKE'!D10=0,"",'UNIFIED INTAKE'!D10)</f>
        <v>TAPANERO, PAULITA MONTEJO</v>
      </c>
      <c r="D6" s="600"/>
      <c r="E6" s="600"/>
      <c r="F6" s="600"/>
      <c r="G6" s="600"/>
      <c r="H6" s="600"/>
      <c r="I6" s="600"/>
      <c r="J6" s="600"/>
      <c r="K6" s="600"/>
      <c r="L6" s="600"/>
      <c r="M6" s="51" t="s">
        <v>221</v>
      </c>
      <c r="N6" s="136" t="str">
        <f>IF('UNIFIED INTAKE'!R10=0,"",'UNIFIED INTAKE'!R10)</f>
        <v>FEMALE</v>
      </c>
    </row>
    <row r="7" spans="1:14" ht="18.75">
      <c r="A7" s="49" t="s">
        <v>222</v>
      </c>
      <c r="B7" s="49"/>
      <c r="C7" s="600" t="str">
        <f>'UNIFIED INTAKE'!E14</f>
        <v>STATION CHURCH SITE, LIBMANAN CAM SUR</v>
      </c>
      <c r="D7" s="600"/>
      <c r="E7" s="600"/>
      <c r="F7" s="600"/>
      <c r="G7" s="600"/>
      <c r="H7" s="600"/>
      <c r="I7" s="600"/>
      <c r="J7" s="600"/>
      <c r="K7" s="600"/>
      <c r="L7" s="600"/>
      <c r="M7" s="600"/>
      <c r="N7" s="600"/>
    </row>
    <row r="8" spans="1:14" ht="18.75">
      <c r="A8" s="49" t="s">
        <v>223</v>
      </c>
      <c r="B8" s="49"/>
      <c r="C8" s="135" t="s">
        <v>351</v>
      </c>
      <c r="D8" s="52"/>
      <c r="E8" s="51" t="s">
        <v>224</v>
      </c>
      <c r="F8" s="601">
        <f ca="1">'UNIFIED INTAKE'!G12</f>
        <v>72</v>
      </c>
      <c r="G8" s="601"/>
      <c r="H8" s="601"/>
      <c r="I8" s="601"/>
      <c r="J8" s="602" t="s">
        <v>225</v>
      </c>
      <c r="K8" s="602"/>
      <c r="L8" s="602"/>
      <c r="M8" s="603" t="str">
        <f>IF('UNIFIED INTAKE'!D19=0,"",'UNIFIED INTAKE'!D19)</f>
        <v>ROMAN CATHOLIC</v>
      </c>
      <c r="N8" s="603"/>
    </row>
    <row r="9" spans="1:14" ht="18.75">
      <c r="A9" s="49" t="s">
        <v>226</v>
      </c>
      <c r="B9" s="49"/>
      <c r="C9" s="608">
        <f>'UNIFIED INTAKE'!A12</f>
        <v>19008</v>
      </c>
      <c r="D9" s="608"/>
      <c r="E9" s="608"/>
      <c r="F9" s="608"/>
      <c r="G9" s="608"/>
      <c r="H9" s="608"/>
      <c r="I9" s="609" t="s">
        <v>227</v>
      </c>
      <c r="J9" s="609"/>
      <c r="K9" s="610" t="str">
        <f>IF('UNIFIED INTAKE'!M12="","",'UNIFIED INTAKE'!M12)</f>
        <v>LIBMANAN,  CAM SUR</v>
      </c>
      <c r="L9" s="610"/>
      <c r="M9" s="610"/>
      <c r="N9" s="610"/>
    </row>
    <row r="10" spans="1:14" ht="18.75">
      <c r="A10" s="49" t="s">
        <v>228</v>
      </c>
      <c r="B10" s="49"/>
      <c r="C10" s="49"/>
      <c r="D10" s="600" t="s">
        <v>332</v>
      </c>
      <c r="E10" s="600"/>
      <c r="F10" s="600"/>
      <c r="G10" s="600"/>
      <c r="H10" s="600"/>
      <c r="I10" s="600"/>
      <c r="J10" s="600"/>
      <c r="K10" s="600"/>
      <c r="L10" s="600"/>
      <c r="M10" s="600"/>
      <c r="N10" s="600"/>
    </row>
    <row r="11" spans="1:14" ht="18.75">
      <c r="A11" s="49" t="s">
        <v>229</v>
      </c>
      <c r="B11" s="49"/>
      <c r="C11" s="600" t="str">
        <f>IF('UNIFIED INTAKE'!D24=0,"",'UNIFIED INTAKE'!D24)</f>
        <v>NONE</v>
      </c>
      <c r="D11" s="600"/>
      <c r="E11" s="600"/>
      <c r="F11" s="600"/>
      <c r="G11" s="600"/>
      <c r="H11" s="600"/>
      <c r="I11" s="600"/>
      <c r="J11" s="53" t="s">
        <v>230</v>
      </c>
      <c r="K11" s="611">
        <f>'UNIFIED INTAKE'!P24</f>
        <v>0</v>
      </c>
      <c r="L11" s="611"/>
      <c r="M11" s="611"/>
      <c r="N11" s="611"/>
    </row>
    <row r="12" spans="1:14" ht="18.75">
      <c r="A12" s="49" t="s">
        <v>231</v>
      </c>
      <c r="B12" s="49"/>
      <c r="C12" s="600"/>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232</v>
      </c>
      <c r="B14" s="49"/>
      <c r="C14" s="600" t="s">
        <v>306</v>
      </c>
      <c r="D14" s="600"/>
      <c r="E14" s="600"/>
      <c r="F14" s="600"/>
      <c r="G14" s="600"/>
      <c r="H14" s="600"/>
      <c r="I14" s="600"/>
      <c r="J14" s="600"/>
      <c r="K14" s="600"/>
      <c r="L14" s="600"/>
      <c r="M14" s="600"/>
      <c r="N14" s="600"/>
    </row>
    <row r="15" spans="1:14" ht="18.75">
      <c r="A15" s="49" t="s">
        <v>233</v>
      </c>
      <c r="B15" s="49"/>
      <c r="C15" s="49"/>
      <c r="D15" s="605">
        <v>45437</v>
      </c>
      <c r="E15" s="606"/>
      <c r="F15" s="606"/>
      <c r="G15" s="606"/>
      <c r="H15" s="606"/>
      <c r="I15" s="606"/>
      <c r="J15" s="606"/>
      <c r="K15" s="607" t="s">
        <v>234</v>
      </c>
      <c r="L15" s="607"/>
      <c r="M15" s="607"/>
      <c r="N15" s="54">
        <f>D15</f>
        <v>45437</v>
      </c>
    </row>
    <row r="16" spans="1:14" ht="18.75">
      <c r="A16" s="49" t="s">
        <v>235</v>
      </c>
      <c r="B16" s="49"/>
      <c r="C16" s="49"/>
      <c r="D16" s="600" t="s">
        <v>305</v>
      </c>
      <c r="E16" s="600"/>
      <c r="F16" s="600"/>
      <c r="G16" s="600"/>
      <c r="H16" s="600"/>
      <c r="I16" s="600"/>
      <c r="J16" s="600"/>
      <c r="K16" s="600"/>
      <c r="L16" s="600"/>
      <c r="M16" s="600"/>
      <c r="N16" s="600"/>
    </row>
    <row r="17" spans="1:14" ht="9.75" customHeight="1"/>
    <row r="18" spans="1:14" ht="18.75">
      <c r="A18" s="48" t="s">
        <v>236</v>
      </c>
      <c r="B18" s="49"/>
      <c r="C18" s="49"/>
      <c r="D18" s="604"/>
      <c r="E18" s="604"/>
      <c r="F18" s="50"/>
      <c r="G18" s="50"/>
      <c r="H18" s="49"/>
      <c r="I18" s="49"/>
      <c r="J18" s="49"/>
      <c r="K18" s="49"/>
      <c r="L18" s="49"/>
      <c r="M18" s="49"/>
      <c r="N18" s="49"/>
    </row>
    <row r="19" spans="1:14">
      <c r="A19" s="617" t="s">
        <v>18</v>
      </c>
      <c r="B19" s="617"/>
      <c r="C19" s="55" t="s">
        <v>237</v>
      </c>
      <c r="D19" s="617" t="s">
        <v>238</v>
      </c>
      <c r="E19" s="617"/>
      <c r="F19" s="55" t="s">
        <v>239</v>
      </c>
      <c r="G19" s="617" t="s">
        <v>240</v>
      </c>
      <c r="H19" s="617"/>
      <c r="I19" s="618" t="s">
        <v>228</v>
      </c>
      <c r="J19" s="618"/>
      <c r="K19" s="618"/>
      <c r="L19" s="618"/>
      <c r="M19" s="55" t="s">
        <v>229</v>
      </c>
      <c r="N19" s="55" t="s">
        <v>241</v>
      </c>
    </row>
    <row r="20" spans="1:14">
      <c r="A20" s="612" t="str">
        <f>IF('UNIFIED INTAKE'!A31=0,"",'UNIFIED INTAKE'!A31)</f>
        <v xml:space="preserve">QUINTO, ELSA </v>
      </c>
      <c r="B20" s="613"/>
      <c r="C20" s="71" t="str">
        <f>IF('UNIFIED INTAKE'!L31=0,"",'UNIFIED INTAKE'!L31)</f>
        <v>DAUGHTER</v>
      </c>
      <c r="D20" s="614">
        <v>41</v>
      </c>
      <c r="E20" s="615"/>
      <c r="F20" s="71" t="str">
        <f>IF('UNIFIED INTAKE'!I31=0,"",'UNIFIED INTAKE'!I31)</f>
        <v>F</v>
      </c>
      <c r="G20" s="614" t="str">
        <f>IF('UNIFIED INTAKE'!K31=0,"",'UNIFIED INTAKE'!K31)</f>
        <v>SEPARATED</v>
      </c>
      <c r="H20" s="615"/>
      <c r="I20" s="614" t="str">
        <f>IF('UNIFIED INTAKE'!M31=0,"",'UNIFIED INTAKE'!M31)</f>
        <v>COL GRAD</v>
      </c>
      <c r="J20" s="616"/>
      <c r="K20" s="616"/>
      <c r="L20" s="615"/>
      <c r="M20" s="71" t="str">
        <f>IF('UNIFIED INTAKE'!P31=0,"",'UNIFIED INTAKE'!P31)</f>
        <v xml:space="preserve">TEACHER 1 </v>
      </c>
      <c r="N20" s="74">
        <f>'UNIFIED INTAKE'!R31</f>
        <v>5000</v>
      </c>
    </row>
    <row r="21" spans="1:14">
      <c r="A21" s="612" t="str">
        <f>IF('UNIFIED INTAKE'!A32=0,"",'UNIFIED INTAKE'!A32)</f>
        <v>DELGADO, JOHN ELMER</v>
      </c>
      <c r="B21" s="613"/>
      <c r="C21" s="71" t="str">
        <f>IF('UNIFIED INTAKE'!L32=0,"",'UNIFIED INTAKE'!L32)</f>
        <v>GRANDCHILD</v>
      </c>
      <c r="D21" s="614">
        <v>17</v>
      </c>
      <c r="E21" s="615"/>
      <c r="F21" s="71" t="s">
        <v>175</v>
      </c>
      <c r="G21" s="614" t="str">
        <f>IF('UNIFIED INTAKE'!K32=0,"",'UNIFIED INTAKE'!K32)</f>
        <v>SINGLE</v>
      </c>
      <c r="H21" s="615"/>
      <c r="I21" s="614" t="str">
        <f>IF('UNIFIED INTAKE'!M32=0,"",'UNIFIED INTAKE'!M32)</f>
        <v>GR 12 IS</v>
      </c>
      <c r="J21" s="616"/>
      <c r="K21" s="616"/>
      <c r="L21" s="615"/>
      <c r="M21" s="71" t="str">
        <f>IF('UNIFIED INTAKE'!P32=0,"",'UNIFIED INTAKE'!P32)</f>
        <v/>
      </c>
      <c r="N21" s="74">
        <f>'UNIFIED INTAKE'!R32</f>
        <v>0</v>
      </c>
    </row>
    <row r="22" spans="1:14">
      <c r="A22" s="612" t="str">
        <f>IF('UNIFIED INTAKE'!A33=0,"",'UNIFIED INTAKE'!A33)</f>
        <v>DELGADO,BREANA BIANCA</v>
      </c>
      <c r="B22" s="613"/>
      <c r="C22" s="71" t="str">
        <f>IF('UNIFIED INTAKE'!L33=0,"",'UNIFIED INTAKE'!L33)</f>
        <v>GRANDCHILD</v>
      </c>
      <c r="D22" s="614">
        <v>12</v>
      </c>
      <c r="E22" s="615"/>
      <c r="F22" s="71" t="str">
        <f>IF('UNIFIED INTAKE'!I33=0,"",'UNIFIED INTAKE'!I33)</f>
        <v>F</v>
      </c>
      <c r="G22" s="614" t="str">
        <f>IF('UNIFIED INTAKE'!K33=0,"",'UNIFIED INTAKE'!K33)</f>
        <v>SINGLE</v>
      </c>
      <c r="H22" s="615"/>
      <c r="I22" s="614" t="str">
        <f>IF('UNIFIED INTAKE'!M33=0,"",'UNIFIED INTAKE'!M33)</f>
        <v>GR 6 IS</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c r="E23" s="615"/>
      <c r="F23" s="71"/>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c r="E24" s="615"/>
      <c r="F24" s="71"/>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23" t="s">
        <v>21</v>
      </c>
      <c r="B31" s="623"/>
      <c r="C31" s="56" t="s">
        <v>22</v>
      </c>
      <c r="D31" s="57"/>
      <c r="E31" s="619" t="s">
        <v>23</v>
      </c>
      <c r="F31" s="619"/>
      <c r="G31" s="619"/>
      <c r="H31" s="619"/>
      <c r="I31" s="619" t="s">
        <v>213</v>
      </c>
      <c r="J31" s="619"/>
      <c r="K31" s="57"/>
      <c r="L31" s="619" t="s">
        <v>24</v>
      </c>
      <c r="M31" s="619"/>
      <c r="N31" s="56" t="s">
        <v>22</v>
      </c>
    </row>
    <row r="32" spans="1:14" ht="15.75">
      <c r="A32" s="25"/>
      <c r="B32" t="s">
        <v>129</v>
      </c>
      <c r="C32" s="72">
        <f>'UNIFIED INTAKE'!D50</f>
        <v>0</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600</v>
      </c>
    </row>
    <row r="34" spans="1:14" ht="15.75">
      <c r="A34" s="25"/>
      <c r="B34" t="s">
        <v>137</v>
      </c>
      <c r="C34" s="72">
        <f>'UNIFIED INTAKE'!D52</f>
        <v>0</v>
      </c>
      <c r="E34" s="25"/>
      <c r="F34" s="621" t="s">
        <v>138</v>
      </c>
      <c r="G34" s="621"/>
      <c r="I34" s="25"/>
      <c r="J34" t="s">
        <v>139</v>
      </c>
      <c r="L34" s="25"/>
      <c r="M34" t="s">
        <v>140</v>
      </c>
      <c r="N34" s="73">
        <f>'UNIFIED INTAKE'!Q52</f>
        <v>7000</v>
      </c>
    </row>
    <row r="35" spans="1:14" ht="15.75">
      <c r="A35" s="25"/>
      <c r="B35" t="s">
        <v>242</v>
      </c>
      <c r="C35" s="72">
        <f>'UNIFIED INTAKE'!D53</f>
        <v>0</v>
      </c>
      <c r="I35" s="25"/>
      <c r="J35" t="s">
        <v>141</v>
      </c>
      <c r="L35" s="25"/>
      <c r="M35" t="s">
        <v>243</v>
      </c>
      <c r="N35" s="73" t="str">
        <f>'UNIFIED INTAKE'!Q53</f>
        <v>FREE</v>
      </c>
    </row>
    <row r="36" spans="1:14" ht="15.75">
      <c r="K36" s="58"/>
      <c r="L36" s="25"/>
      <c r="M36" t="s">
        <v>142</v>
      </c>
      <c r="N36" s="73">
        <f>'UNIFIED INTAKE'!Q54</f>
        <v>22000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f>'UNIFIED INTAKE'!D56</f>
        <v>0</v>
      </c>
      <c r="E38" s="25"/>
      <c r="F38" s="621" t="s">
        <v>144</v>
      </c>
      <c r="G38" s="621"/>
      <c r="H38" s="621"/>
      <c r="I38" s="622">
        <f>'UNIFIED INTAKE'!I56:L56</f>
        <v>0</v>
      </c>
      <c r="J38" s="622"/>
      <c r="L38" s="25"/>
      <c r="M38" t="s">
        <v>244</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v>1500</v>
      </c>
    </row>
    <row r="40" spans="1:14" ht="15.75">
      <c r="A40" s="25"/>
      <c r="B40" t="s">
        <v>147</v>
      </c>
      <c r="C40" s="72">
        <f>'UNIFIED INTAKE'!D58</f>
        <v>0</v>
      </c>
      <c r="E40" s="25"/>
      <c r="F40" s="621" t="s">
        <v>146</v>
      </c>
      <c r="G40" s="621"/>
      <c r="H40" s="621"/>
      <c r="I40" s="622">
        <f>'UNIFIED INTAKE'!I58:L58</f>
        <v>300</v>
      </c>
      <c r="J40" s="622"/>
      <c r="L40" s="25"/>
      <c r="M40" t="s">
        <v>162</v>
      </c>
      <c r="N40" s="73">
        <f>'UNIFIED INTAKE'!Q58</f>
        <v>0</v>
      </c>
    </row>
    <row r="41" spans="1:14" ht="15.75">
      <c r="A41" s="25"/>
      <c r="B41" s="57" t="s">
        <v>148</v>
      </c>
      <c r="C41" s="72">
        <f>'UNIFIED INTAKE'!D59</f>
        <v>0</v>
      </c>
      <c r="E41" s="25"/>
      <c r="F41" s="621" t="s">
        <v>245</v>
      </c>
      <c r="G41" s="621"/>
      <c r="H41" s="621"/>
      <c r="I41" s="622">
        <f>'UNIFIED INTAKE'!I59:L59</f>
        <v>0</v>
      </c>
      <c r="J41" s="622"/>
      <c r="N41" s="73">
        <f>'UNIFIED INTAKE'!Q59</f>
        <v>0</v>
      </c>
    </row>
    <row r="42" spans="1:14" ht="4.5" customHeight="1">
      <c r="A42" s="25"/>
      <c r="C42" s="68"/>
    </row>
    <row r="43" spans="1:14" ht="15.75">
      <c r="A43" s="624" t="s">
        <v>246</v>
      </c>
      <c r="B43" s="624"/>
      <c r="C43" s="624"/>
      <c r="D43" s="61"/>
      <c r="E43" s="624" t="s">
        <v>22</v>
      </c>
      <c r="F43" s="624"/>
      <c r="G43" s="624"/>
      <c r="H43" s="624"/>
      <c r="I43" s="62"/>
      <c r="J43" s="58" t="s">
        <v>247</v>
      </c>
      <c r="K43" s="58"/>
      <c r="L43" s="624"/>
      <c r="M43" s="624"/>
      <c r="N43" s="58"/>
    </row>
    <row r="44" spans="1:14" ht="15.75">
      <c r="A44" s="625" t="str">
        <f>IF('UNIFIED INTAKE'!A44=0,"",'UNIFIED INTAKE'!A44)</f>
        <v/>
      </c>
      <c r="B44" s="625"/>
      <c r="C44" s="625"/>
      <c r="D44" s="63"/>
      <c r="E44" s="626">
        <f>'UNIFIED INTAKE'!I44</f>
        <v>0</v>
      </c>
      <c r="F44" s="626"/>
      <c r="G44" s="626"/>
      <c r="H44" s="626"/>
      <c r="I44" s="63"/>
      <c r="J44" s="70" t="s">
        <v>335</v>
      </c>
      <c r="L44" s="25"/>
      <c r="N44" s="69"/>
    </row>
    <row r="45" spans="1:14" ht="15.75">
      <c r="A45" s="625" t="str">
        <f>IF('UNIFIED INTAKE'!A45=0,"",'UNIFIED INTAKE'!A45)</f>
        <v>FS FROM CHILDREN</v>
      </c>
      <c r="B45" s="625"/>
      <c r="C45" s="625"/>
      <c r="D45" s="63"/>
      <c r="E45" s="626">
        <f>'UNIFIED INTAKE'!I45</f>
        <v>2000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2" t="s">
        <v>253</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249</v>
      </c>
      <c r="B51" s="633"/>
      <c r="C51" s="633"/>
      <c r="D51" s="633"/>
      <c r="E51" s="633"/>
      <c r="F51" s="633"/>
      <c r="G51" s="49"/>
      <c r="H51" s="49"/>
      <c r="I51" s="49"/>
      <c r="J51" s="49"/>
      <c r="K51" s="49"/>
      <c r="L51" s="49"/>
      <c r="M51" s="49"/>
      <c r="N51" s="49"/>
    </row>
    <row r="52" spans="1:14" ht="149.25" customHeight="1">
      <c r="A52" s="634" t="str">
        <f>IF('UNIFIED INTAKE'!A74=0,"",'UNIFIED INTAKE'!A74)</f>
        <v>PATIENT WAS ADMITTED AT GERIA WARD LAST MAY 25, 2024 DUE TO ADMITTING DIAGNOSIS OF CHRONIC KIDNEY DISEASE PROBABLY SECONDARY TO HYPERTENSIVE NEPHROSCLEROSIS IN UREMIA, NON HEALING WOUND, BILATERAL FOOT.  SHE IS A WIDOW AND ACCOMPANIED BY HER DAUGHTER AND 2 GRANDCHILDREN. SHE IS MNOT YET RECEIVING SOCIAL PENSION. THUS SHE RELIES TO HER DAUGHTER WHO USED TO WORK AS ATEACHED BUT RECEIVING LESS OF HER INCOME DUE TO EXISTING LOANS AND OTHER CHILDREN PROVIDE FINANCIAL SUPPORT FOR HER DAILY NEEDS. PATIENT IS IN NEED OF MEDICAL ASSISTANCE TODAY FOR HER MEDICINES WITH PRESCRIPTION DATE OF JUNE 15, 2024 WHEN THE PATIENT WAS DISCHAGRED SINCE THEY WERE UNABLE TO OBTAIN THE MEDICINES. PATIENT IS THEN ASSESSED AS C3.</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6" t="str">
        <f>IF('UNIFIED INTAKE'!G6=0,"",'UNIFIED INTAKE'!G6)</f>
        <v xml:space="preserve">QUINTO, ELSA </v>
      </c>
      <c r="B55" s="636"/>
      <c r="C55" s="636"/>
      <c r="D55" s="636"/>
      <c r="E55" s="636"/>
      <c r="F55" s="636" t="str">
        <f>IF('UNIFIED INTAKE'!Q6=0,"",'UNIFIED INTAKE'!Q6)</f>
        <v xml:space="preserve">CHILD </v>
      </c>
      <c r="G55" s="636"/>
      <c r="H55" s="636"/>
      <c r="I55" s="636"/>
      <c r="J55" s="636"/>
      <c r="K55" s="637">
        <f>IF('UNIFIED INTAKE'!Q7=0,"",'UNIFIED INTAKE'!Q7)</f>
        <v>9630845590</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251</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 xml:space="preserve">JANA LUISA E. ARRIOLA, RSW </v>
      </c>
      <c r="B59" s="628"/>
      <c r="C59" s="628"/>
      <c r="D59" s="628"/>
      <c r="E59" s="628"/>
      <c r="F59" s="49"/>
      <c r="G59" s="49"/>
      <c r="H59" s="49"/>
      <c r="I59" s="49"/>
      <c r="J59" s="67"/>
      <c r="K59" s="629"/>
      <c r="L59" s="629"/>
      <c r="M59" s="629"/>
      <c r="N59" s="629"/>
    </row>
    <row r="60" spans="1:14" ht="18.75">
      <c r="A60" s="630" t="s">
        <v>252</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2024-06-24T05:12:55Z</cp:lastPrinted>
  <dcterms:created xsi:type="dcterms:W3CDTF">2021-01-18T06:35:54Z</dcterms:created>
  <dcterms:modified xsi:type="dcterms:W3CDTF">2024-06-24T05:14:10Z</dcterms:modified>
</cp:coreProperties>
</file>