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0" documentId="13_ncr:1_{32B255DF-028E-4368-B26D-B11556D8161C}" xr6:coauthVersionLast="47" xr6:coauthVersionMax="47" xr10:uidLastSave="{00000000-0000-0000-0000-000000000000}"/>
  <bookViews>
    <workbookView xWindow="-110" yWindow="-110" windowWidth="38620" windowHeight="21220" xr2:uid="{776CDD38-8E20-4CC0-9BD9-1F4DAA61C1F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M31" i="1" s="1"/>
  <c r="N25" i="1"/>
  <c r="M25" i="1"/>
  <c r="L25" i="1"/>
  <c r="N21" i="1"/>
  <c r="N22" i="1" s="1"/>
  <c r="N24" i="1" s="1"/>
  <c r="M21" i="1"/>
  <c r="M22" i="1" s="1"/>
  <c r="L21" i="1"/>
  <c r="L22" i="1" s="1"/>
  <c r="L24" i="1" s="1"/>
  <c r="N30" i="1"/>
  <c r="N31" i="1" s="1"/>
  <c r="L30" i="1"/>
  <c r="L31" i="1" s="1"/>
  <c r="M24" i="1" l="1"/>
</calcChain>
</file>

<file path=xl/sharedStrings.xml><?xml version="1.0" encoding="utf-8"?>
<sst xmlns="http://schemas.openxmlformats.org/spreadsheetml/2006/main" count="32" uniqueCount="29">
  <si>
    <t>r</t>
  </si>
  <si>
    <t>Klipper</t>
  </si>
  <si>
    <t>rotation_distance = &lt;full_steps_per_rotation&gt; * &lt;microsteps&gt; / &lt;steps_per_mm&gt;</t>
  </si>
  <si>
    <t>20T</t>
  </si>
  <si>
    <t>17T</t>
  </si>
  <si>
    <t>Marlin</t>
  </si>
  <si>
    <t>Microsteps</t>
  </si>
  <si>
    <t>Teeth</t>
  </si>
  <si>
    <t>Pitch</t>
  </si>
  <si>
    <t>mm/steps</t>
  </si>
  <si>
    <t>steps/mm</t>
  </si>
  <si>
    <t>rotation_distance</t>
  </si>
  <si>
    <t>16T</t>
  </si>
  <si>
    <t>Remarks</t>
  </si>
  <si>
    <t xml:space="preserve">Qidi original </t>
  </si>
  <si>
    <t>??</t>
  </si>
  <si>
    <t>rotation_distance = &lt;belt_pitch&gt; * &lt;number_of_teeth_on_pulley&gt;</t>
  </si>
  <si>
    <t>Full Steps per Rotation</t>
  </si>
  <si>
    <t>Funkton: (teeth * pitch)/((360/1.8) * 16)</t>
  </si>
  <si>
    <t>( 360 degrees / 1,8 degress/step)</t>
  </si>
  <si>
    <t>Legend:</t>
  </si>
  <si>
    <t>input field</t>
  </si>
  <si>
    <t>(both klipper formulae are pulled from klippers documentation)</t>
  </si>
  <si>
    <t>Chitu</t>
  </si>
  <si>
    <t>measured D</t>
  </si>
  <si>
    <t>calculated value</t>
  </si>
  <si>
    <t>calculated without thinking to much (measuring diameter and calucating circumference)</t>
  </si>
  <si>
    <t>"In the ballpark - Checks"</t>
  </si>
  <si>
    <t>calculated based on Chitus value (1/chiutu)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</si>
</sst>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0" fillId="4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8F7C-8FB4-4A45-9C56-98BA0B899863}">
  <dimension ref="I6:N31"/>
  <sheetViews>
    <sheetView tabSelected="1" workbookViewId="0">
      <selection activeCell="K22" sqref="K22"/>
    </sheetView>
  </sheetViews>
  <sheetFormatPr baseColWidth="10" defaultRowHeight="14.5" x14ac:dyDescent="0.35"/>
  <cols>
    <col min="10" max="10" width="15.453125" bestFit="1" customWidth="1"/>
    <col min="11" max="11" width="75.26953125" bestFit="1" customWidth="1"/>
  </cols>
  <sheetData>
    <row r="6" spans="11:14" x14ac:dyDescent="0.35">
      <c r="K6" t="s">
        <v>20</v>
      </c>
    </row>
    <row r="7" spans="11:14" x14ac:dyDescent="0.35">
      <c r="K7" s="1" t="s">
        <v>21</v>
      </c>
    </row>
    <row r="8" spans="11:14" x14ac:dyDescent="0.35">
      <c r="K8" s="6" t="s">
        <v>25</v>
      </c>
    </row>
    <row r="12" spans="11:14" x14ac:dyDescent="0.35">
      <c r="K12" s="2"/>
    </row>
    <row r="13" spans="11:14" x14ac:dyDescent="0.35">
      <c r="K13" s="2" t="s">
        <v>17</v>
      </c>
      <c r="L13" s="1">
        <v>200</v>
      </c>
      <c r="M13" t="s">
        <v>19</v>
      </c>
    </row>
    <row r="14" spans="11:14" x14ac:dyDescent="0.35">
      <c r="K14" s="2" t="s">
        <v>6</v>
      </c>
      <c r="L14" s="1">
        <v>16</v>
      </c>
    </row>
    <row r="15" spans="11:14" x14ac:dyDescent="0.35">
      <c r="K15" s="2" t="s">
        <v>8</v>
      </c>
      <c r="L15" s="1">
        <v>2</v>
      </c>
    </row>
    <row r="16" spans="11:14" x14ac:dyDescent="0.35">
      <c r="K16" s="2"/>
      <c r="L16" s="1" t="s">
        <v>12</v>
      </c>
      <c r="M16" s="1" t="s">
        <v>4</v>
      </c>
      <c r="N16" s="1" t="s">
        <v>3</v>
      </c>
    </row>
    <row r="17" spans="9:14" x14ac:dyDescent="0.35">
      <c r="K17" s="2" t="s">
        <v>13</v>
      </c>
      <c r="L17" s="5" t="s">
        <v>14</v>
      </c>
      <c r="M17" s="5"/>
      <c r="N17" s="5"/>
    </row>
    <row r="18" spans="9:14" x14ac:dyDescent="0.35">
      <c r="K18" s="2" t="s">
        <v>7</v>
      </c>
      <c r="L18" s="1">
        <v>16</v>
      </c>
      <c r="M18" s="1">
        <v>17</v>
      </c>
      <c r="N18" s="1">
        <v>20</v>
      </c>
    </row>
    <row r="21" spans="9:14" x14ac:dyDescent="0.35">
      <c r="I21" t="s">
        <v>23</v>
      </c>
      <c r="J21" t="s">
        <v>9</v>
      </c>
      <c r="K21" t="s">
        <v>18</v>
      </c>
      <c r="L21" s="6">
        <f>L$18*$L$15/$L$13/$L$14</f>
        <v>0.01</v>
      </c>
      <c r="M21" s="6">
        <f>M$18*$L$15/$L$13/$L$14</f>
        <v>1.0625000000000001E-2</v>
      </c>
      <c r="N21" s="6">
        <f>N$18*$L$15/$L$13/$L$14</f>
        <v>1.2500000000000001E-2</v>
      </c>
    </row>
    <row r="22" spans="9:14" x14ac:dyDescent="0.35">
      <c r="I22" t="s">
        <v>5</v>
      </c>
      <c r="J22" t="s">
        <v>10</v>
      </c>
      <c r="K22" t="s">
        <v>28</v>
      </c>
      <c r="L22" s="6">
        <f>1/L21</f>
        <v>100</v>
      </c>
      <c r="M22" s="6">
        <f>1/M21</f>
        <v>94.117647058823522</v>
      </c>
      <c r="N22" s="6">
        <f>1/N21</f>
        <v>80</v>
      </c>
    </row>
    <row r="24" spans="9:14" x14ac:dyDescent="0.35">
      <c r="I24" s="3" t="s">
        <v>1</v>
      </c>
      <c r="J24" s="3" t="s">
        <v>11</v>
      </c>
      <c r="K24" s="3" t="s">
        <v>2</v>
      </c>
      <c r="L24" s="6">
        <f>$L$13*$L$14/L22</f>
        <v>32</v>
      </c>
      <c r="M24" s="6">
        <f>$L$13*$L$14/M22</f>
        <v>34</v>
      </c>
      <c r="N24" s="6">
        <f>$L$13*$L$14/N22</f>
        <v>40</v>
      </c>
    </row>
    <row r="25" spans="9:14" x14ac:dyDescent="0.35">
      <c r="I25" s="3" t="s">
        <v>1</v>
      </c>
      <c r="J25" s="3" t="s">
        <v>11</v>
      </c>
      <c r="K25" s="3" t="s">
        <v>16</v>
      </c>
      <c r="L25" s="6">
        <f>$L$15*L18</f>
        <v>32</v>
      </c>
      <c r="M25" s="6">
        <f>$L$15*M18</f>
        <v>34</v>
      </c>
      <c r="N25" s="6">
        <f>$L$15*N18</f>
        <v>40</v>
      </c>
    </row>
    <row r="26" spans="9:14" x14ac:dyDescent="0.35">
      <c r="K26" t="s">
        <v>22</v>
      </c>
    </row>
    <row r="28" spans="9:14" x14ac:dyDescent="0.35">
      <c r="I28" s="7" t="s">
        <v>27</v>
      </c>
    </row>
    <row r="29" spans="9:14" x14ac:dyDescent="0.35">
      <c r="K29" s="2" t="s">
        <v>24</v>
      </c>
      <c r="L29" s="1">
        <v>10.27</v>
      </c>
      <c r="M29" s="4" t="s">
        <v>15</v>
      </c>
      <c r="N29" s="1">
        <v>12.07</v>
      </c>
    </row>
    <row r="30" spans="9:14" x14ac:dyDescent="0.35">
      <c r="I30" s="7"/>
      <c r="J30" s="7"/>
      <c r="K30" s="2" t="s">
        <v>0</v>
      </c>
      <c r="L30" s="6">
        <f>L29/2</f>
        <v>5.1349999999999998</v>
      </c>
      <c r="M30" s="6" t="e">
        <f>M29/2</f>
        <v>#VALUE!</v>
      </c>
      <c r="N30" s="6">
        <f>N29/2</f>
        <v>6.0350000000000001</v>
      </c>
    </row>
    <row r="31" spans="9:14" x14ac:dyDescent="0.35">
      <c r="I31" t="s">
        <v>1</v>
      </c>
      <c r="K31" t="s">
        <v>26</v>
      </c>
      <c r="L31" s="6">
        <f>PI()*2*L30</f>
        <v>32.264156552367176</v>
      </c>
      <c r="M31" s="6" t="e">
        <f>M30/2</f>
        <v>#VALUE!</v>
      </c>
      <c r="N31" s="6">
        <f>PI()*2*(N30+0.35)</f>
        <v>40.118138186341653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2021-11-28T19:37:19Z</dcterms:created>
  <dcterms:modified xsi:type="dcterms:W3CDTF">2021-11-28T19:38:18Z</dcterms:modified>
</cp:coreProperties>
</file>