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esktop\Estad-stica-descriptiva\"/>
    </mc:Choice>
  </mc:AlternateContent>
  <bookViews>
    <workbookView minimized="1" xWindow="0" yWindow="0" windowWidth="28800" windowHeight="12330" activeTab="1"/>
  </bookViews>
  <sheets>
    <sheet name="Actividad 1" sheetId="3" r:id="rId1"/>
    <sheet name="Actividad 2" sheetId="1" r:id="rId2"/>
    <sheet name="Actividad 3" sheetId="4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D22" i="1"/>
  <c r="E21" i="1"/>
  <c r="F21" i="1"/>
  <c r="G21" i="1"/>
  <c r="H21" i="1"/>
  <c r="I21" i="1"/>
  <c r="D21" i="1"/>
  <c r="Q8" i="3"/>
  <c r="K20" i="1"/>
  <c r="K19" i="1"/>
  <c r="K18" i="1"/>
  <c r="E19" i="1"/>
  <c r="F19" i="1"/>
  <c r="G19" i="1"/>
  <c r="H19" i="1"/>
  <c r="I19" i="1"/>
  <c r="E20" i="1"/>
  <c r="F20" i="1"/>
  <c r="G20" i="1"/>
  <c r="H20" i="1"/>
  <c r="I20" i="1"/>
  <c r="D20" i="1"/>
  <c r="D19" i="1"/>
  <c r="E18" i="1"/>
  <c r="F18" i="1"/>
  <c r="G18" i="1"/>
  <c r="H18" i="1"/>
  <c r="I18" i="1"/>
  <c r="D18" i="1"/>
  <c r="B40" i="3" l="1"/>
  <c r="B36" i="3"/>
  <c r="Q10" i="3"/>
  <c r="Q11" i="3"/>
  <c r="Q12" i="3"/>
  <c r="Q13" i="3"/>
  <c r="Q14" i="3"/>
  <c r="Q15" i="3"/>
  <c r="Q16" i="3"/>
  <c r="Q9" i="3"/>
  <c r="Q7" i="3"/>
  <c r="O17" i="3"/>
  <c r="P8" i="3"/>
  <c r="P9" i="3"/>
  <c r="P10" i="3"/>
  <c r="P11" i="3"/>
  <c r="P12" i="3"/>
  <c r="P13" i="3"/>
  <c r="P14" i="3"/>
  <c r="P15" i="3"/>
  <c r="P16" i="3"/>
  <c r="P7" i="3"/>
  <c r="D18" i="3"/>
  <c r="E18" i="3"/>
  <c r="F18" i="3"/>
  <c r="G18" i="3"/>
  <c r="H18" i="3"/>
  <c r="I18" i="3"/>
  <c r="J18" i="3"/>
  <c r="K18" i="3"/>
  <c r="L18" i="3"/>
  <c r="M18" i="3"/>
  <c r="N18" i="3"/>
  <c r="C18" i="3"/>
  <c r="C17" i="3"/>
  <c r="O8" i="3"/>
  <c r="O9" i="3"/>
  <c r="O10" i="3"/>
  <c r="O11" i="3"/>
  <c r="O12" i="3"/>
  <c r="O13" i="3"/>
  <c r="O14" i="3"/>
  <c r="O15" i="3"/>
  <c r="O16" i="3"/>
  <c r="O7" i="3"/>
  <c r="N17" i="3"/>
  <c r="M17" i="3"/>
  <c r="L17" i="3"/>
  <c r="K17" i="3"/>
  <c r="J17" i="3"/>
  <c r="I17" i="3"/>
  <c r="H17" i="3"/>
  <c r="G17" i="3"/>
  <c r="F17" i="3"/>
  <c r="E17" i="3"/>
  <c r="D17" i="3"/>
  <c r="J91" i="1" l="1"/>
  <c r="J92" i="1"/>
  <c r="J93" i="1"/>
  <c r="J94" i="1"/>
  <c r="J95" i="1"/>
  <c r="J96" i="1"/>
  <c r="J97" i="1"/>
  <c r="J98" i="1"/>
  <c r="J99" i="1"/>
  <c r="J90" i="1"/>
  <c r="K103" i="1"/>
  <c r="K104" i="1" s="1"/>
  <c r="I103" i="1"/>
  <c r="I104" i="1" s="1"/>
  <c r="H103" i="1"/>
  <c r="H104" i="1" s="1"/>
  <c r="G103" i="1"/>
  <c r="G104" i="1" s="1"/>
  <c r="F103" i="1"/>
  <c r="F104" i="1" s="1"/>
  <c r="E103" i="1"/>
  <c r="E104" i="1" s="1"/>
  <c r="D103" i="1"/>
  <c r="D104" i="1" s="1"/>
  <c r="K102" i="1"/>
  <c r="I102" i="1"/>
  <c r="H102" i="1"/>
  <c r="G102" i="1"/>
  <c r="F102" i="1"/>
  <c r="E102" i="1"/>
  <c r="D102" i="1"/>
  <c r="K101" i="1"/>
  <c r="I101" i="1"/>
  <c r="H101" i="1"/>
  <c r="G101" i="1"/>
  <c r="F101" i="1"/>
  <c r="E101" i="1"/>
  <c r="D101" i="1"/>
  <c r="K100" i="1"/>
  <c r="I100" i="1"/>
  <c r="H100" i="1"/>
  <c r="G100" i="1"/>
  <c r="F100" i="1"/>
  <c r="E100" i="1"/>
  <c r="D100" i="1"/>
  <c r="L99" i="1"/>
  <c r="L98" i="1"/>
  <c r="L97" i="1"/>
  <c r="L96" i="1"/>
  <c r="L95" i="1"/>
  <c r="L94" i="1"/>
  <c r="L93" i="1"/>
  <c r="L92" i="1"/>
  <c r="L91" i="1"/>
  <c r="J103" i="1"/>
  <c r="J104" i="1" s="1"/>
  <c r="N109" i="3"/>
  <c r="M109" i="3"/>
  <c r="L109" i="3"/>
  <c r="K109" i="3"/>
  <c r="J109" i="3"/>
  <c r="I109" i="3"/>
  <c r="H109" i="3"/>
  <c r="G109" i="3"/>
  <c r="F109" i="3"/>
  <c r="E109" i="3"/>
  <c r="D109" i="3"/>
  <c r="C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L90" i="1"/>
  <c r="J100" i="1"/>
  <c r="L100" i="1" s="1"/>
  <c r="J101" i="1"/>
  <c r="J102" i="1"/>
  <c r="O109" i="3" l="1"/>
  <c r="O108" i="3"/>
  <c r="Q102" i="3" s="1"/>
  <c r="L102" i="1"/>
  <c r="L103" i="1"/>
  <c r="L104" i="1" s="1"/>
  <c r="L101" i="1"/>
  <c r="Q107" i="3" l="1"/>
  <c r="Q101" i="3"/>
  <c r="Q99" i="3"/>
  <c r="Q104" i="3"/>
  <c r="Q98" i="3"/>
  <c r="Q105" i="3"/>
  <c r="Q103" i="3"/>
  <c r="Q100" i="3"/>
  <c r="Q106" i="3"/>
</calcChain>
</file>

<file path=xl/comments1.xml><?xml version="1.0" encoding="utf-8"?>
<comments xmlns="http://schemas.openxmlformats.org/spreadsheetml/2006/main">
  <authors>
    <author>Profesores</author>
  </authors>
  <commentList>
    <comment ref="Q7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>
  <authors>
    <author>.</author>
    <author>Profesores</author>
  </authors>
  <commentList>
    <comment ref="J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<sst xmlns="http://schemas.openxmlformats.org/spreadsheetml/2006/main" count="169" uniqueCount="99">
  <si>
    <t>Laboratorio 0: Funciones básicas de Excel</t>
  </si>
  <si>
    <t>Actividad 1</t>
  </si>
  <si>
    <t>La siguiente información corresponde al número de unidades vendidas mensualmente de 10 productos de una empresa durante el año 2023.</t>
  </si>
  <si>
    <t>Año 2023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</si>
  <si>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</si>
  <si>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</si>
  <si>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</si>
  <si>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</si>
  <si>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</si>
  <si>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</si>
  <si>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</si>
  <si>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</si>
  <si>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</si>
  <si>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</si>
  <si>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</si>
  <si>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</si>
  <si>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</si>
  <si>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</t>
  </si>
  <si>
    <t>Porcentaje en las ventas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</si>
  <si>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</si>
  <si>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</si>
  <si>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</si>
  <si>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</si>
  <si>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</si>
  <si>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</si>
  <si>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</si>
  <si>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</si>
  <si>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</si>
  <si>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</si>
  <si>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Total</t>
  </si>
  <si>
    <t>En base a la información, completar en la tabla:</t>
  </si>
  <si>
    <t>a) Total de unidades vendidas cada mes.</t>
  </si>
  <si>
    <t>b) Promedio de unidades vendidas cada mes.</t>
  </si>
  <si>
    <t>c) Total de unidades vendidas en el año de cada producto.</t>
  </si>
  <si>
    <t>d) Promedio de unidades vendidas en el año de cada producto.</t>
  </si>
  <si>
    <t>e) Porcentaje de unidades vendidas en el año por producto.</t>
  </si>
  <si>
    <t>Ahora contestar:</t>
  </si>
  <si>
    <t>f) Determinar el producto y el mes en el cual se vendió la mayor cantidad de unidades en el año.</t>
  </si>
  <si>
    <t>g) Determinar el producto y el mes en el cual se vendió la menor cantidad de unidades en el año.</t>
  </si>
  <si>
    <t>Ventas empresa ABC</t>
  </si>
  <si>
    <t>Año 2008</t>
  </si>
  <si>
    <t>Promedio mensual</t>
  </si>
  <si>
    <t>Actividad 2</t>
  </si>
  <si>
    <t>La siguiente información corresponde a las calificaciones obtenidas por un curso de Estadística durante el PRIMER semestre del 2018.</t>
  </si>
  <si>
    <t>Ponderación</t>
  </si>
  <si>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</si>
  <si>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</si>
  <si>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</si>
  <si>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</si>
  <si>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</si>
  <si>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</si>
  <si>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</si>
  <si>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</si>
  <si>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Nota Presentación</t>
  </si>
  <si>
    <t>Nota Examen</t>
  </si>
  <si>
    <t>Nota Final</t>
  </si>
  <si>
    <t>Alfredo Fernández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</si>
  <si>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</si>
  <si>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</si>
  <si>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</si>
  <si>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</si>
  <si>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</si>
  <si>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</si>
  <si>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</si>
  <si>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</si>
  <si>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Andrés Cornejo</t>
  </si>
  <si>
    <t>Promedio Curso</t>
  </si>
  <si>
    <t>Mayor Nota</t>
  </si>
  <si>
    <t>Menor Nota</t>
  </si>
  <si>
    <t>N° de notas inferiores a 4,0</t>
  </si>
  <si>
    <t>N° de notas iguales o superiores a 4,0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</si>
  <si>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</si>
  <si>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</si>
  <si>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</si>
  <si>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</si>
  <si>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</si>
  <si>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</si>
  <si>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</si>
  <si>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Cantidad de notas inferiores a 4,0</t>
  </si>
  <si>
    <t>Cantidad de notas iguales o superiores a 4,0</t>
  </si>
  <si>
    <t>Actividad 3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</si>
  <si>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</si>
  <si>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N° ENCUESTADO</t>
  </si>
  <si>
    <t>EDAD</t>
  </si>
  <si>
    <t>GÉNERO</t>
  </si>
  <si>
    <t>CANTIDAD TV</t>
  </si>
  <si>
    <t>FEMENINO</t>
  </si>
  <si>
    <t>MASCULINO</t>
  </si>
  <si>
    <r>
      <rPr>
        <sz val="10"/>
        <color rgb="FF000000"/>
        <rFont val="Calibri"/>
      </rPr>
      <t xml:space="preserve">En una hoja nueva, llamada </t>
    </r>
    <r>
      <rPr>
        <b/>
        <sz val="10"/>
        <color rgb="FF000000"/>
        <rFont val="Calibri"/>
      </rPr>
      <t xml:space="preserve">Desarrollo Actividad 3, </t>
    </r>
    <r>
      <rPr>
        <sz val="10"/>
        <color rgb="FF000000"/>
        <rFont val="Calibri"/>
      </rPr>
      <t>completar las siguientes actividades:</t>
    </r>
  </si>
  <si>
    <t>a) Construya una tabla dinámica que resuma la información por Género y cuente las personas que pertenece a cada género. ¿Cuántas personas del género femenino se ha encuestado?</t>
  </si>
  <si>
    <t>b) Transforme las cantidades obtenidas en la tabla anterior a porcentajes del total general. ¿Qué porcentaje de personas tienen género masculino?</t>
  </si>
  <si>
    <t>c) Usando la tabla dinámica, calcule el promedio de edad para las personas de género femenino.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</si>
  <si>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</si>
  <si>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</si>
  <si>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f) ¿Qué porcentaje de las personas tienen 2 televisores? Use la tabla dinámica para responder.</t>
  </si>
  <si>
    <t>Etiquetas de fila</t>
  </si>
  <si>
    <t>Total general</t>
  </si>
  <si>
    <t>Suma de CANTIDAD TV</t>
  </si>
  <si>
    <t>Cuenta de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</si>
</sst>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/>
      <top/>
      <bottom style="double">
        <color indexed="64"/>
      </bottom>
      <diagonal/>
    </border>
    <border>
      <left/>
      <right style="thin">
        <color theme="0"/>
      </right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6" fillId="0" borderId="9" xfId="0" applyFont="1" applyBorder="1"/>
    <xf numFmtId="0" fontId="10" fillId="0" borderId="0" xfId="0" applyFont="1" applyAlignme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/>
    <xf numFmtId="0" fontId="8" fillId="0" borderId="5" xfId="0" applyFont="1" applyBorder="1"/>
    <xf numFmtId="0" fontId="12" fillId="3" borderId="0" xfId="0" applyFont="1" applyFill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12" fillId="3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left"/>
    </xf>
    <xf numFmtId="2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8" xfId="0" applyBorder="1"/>
    <xf numFmtId="0" fontId="15" fillId="0" borderId="6" xfId="0" applyFont="1" applyBorder="1"/>
    <xf numFmtId="0" fontId="4" fillId="0" borderId="2" xfId="0" applyFont="1" applyBorder="1" applyAlignment="1">
      <alignment vertical="center"/>
    </xf>
    <xf numFmtId="0" fontId="0" fillId="0" borderId="0" xfId="0" applyAlignment="1">
      <alignment horizontal="left"/>
    </xf>
    <xf numFmtId="0" fontId="17" fillId="4" borderId="1" xfId="0" applyFont="1" applyFill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0" fontId="14" fillId="0" borderId="15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/>
    </xf>
    <xf numFmtId="0" fontId="11" fillId="5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7" fillId="0" borderId="0" xfId="0" applyFont="1" applyAlignment="1"/>
    <xf numFmtId="0" fontId="0" fillId="0" borderId="0" xfId="0" applyAlignment="1">
      <alignment horizontal="left"/>
    </xf>
    <xf numFmtId="0" fontId="14" fillId="3" borderId="19" xfId="0" applyFont="1" applyFill="1" applyBorder="1" applyAlignment="1">
      <alignment horizontal="left" vertical="top" wrapText="1"/>
    </xf>
    <xf numFmtId="0" fontId="14" fillId="3" borderId="20" xfId="0" applyFont="1" applyFill="1" applyBorder="1" applyAlignment="1">
      <alignment horizontal="left" vertical="top" wrapText="1"/>
    </xf>
    <xf numFmtId="0" fontId="14" fillId="3" borderId="21" xfId="0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18" fillId="3" borderId="19" xfId="0" applyFont="1" applyFill="1" applyBorder="1" applyAlignment="1">
      <alignment horizontal="left" vertical="top" wrapText="1"/>
    </xf>
    <xf numFmtId="0" fontId="18" fillId="3" borderId="20" xfId="0" applyFont="1" applyFill="1" applyBorder="1" applyAlignment="1">
      <alignment horizontal="left" vertical="top" wrapText="1"/>
    </xf>
    <xf numFmtId="0" fontId="18" fillId="3" borderId="21" xfId="0" applyFont="1" applyFill="1" applyBorder="1" applyAlignment="1">
      <alignment horizontal="left" vertical="top" wrapText="1"/>
    </xf>
    <xf numFmtId="0" fontId="19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tecom" refreshedDate="45520.817344097224" createdVersion="6" refreshedVersion="6" minRefreshableVersion="3" recordCount="15">
  <cacheSource type="worksheet">
    <worksheetSource ref="B6:E21" sheet="Actividad 3"/>
  </cacheSource>
  <cacheFields count="4">
    <cacheField name="N° ENCUESTADO" numFmtId="0">
      <sharedItems containsSemiMixedTypes="0" containsString="0" containsNumber="1" containsInteger="1" minValue="1" maxValue="15"/>
    </cacheField>
    <cacheField name="EDAD" numFmtId="0">
      <sharedItems containsSemiMixedTypes="0" containsString="0" containsNumber="1" containsInteger="1" minValue="19" maxValue="45" count="6">
        <n v="24"/>
        <n v="19"/>
        <n v="35"/>
        <n v="40"/>
        <n v="23"/>
        <n v="45"/>
      </sharedItems>
    </cacheField>
    <cacheField name="GÉNERO" numFmtId="0">
      <sharedItems count="2">
        <s v="FEMENINO"/>
        <s v="MASCULINO"/>
      </sharedItems>
    </cacheField>
    <cacheField name="CANTIDAD TV" numFmtId="0">
      <sharedItems containsSemiMixedTypes="0" containsString="0" containsNumber="1" containsInteger="1" minValue="1" maxValue="5" count="5">
        <n v="2"/>
        <n v="5"/>
        <n v="1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x v="0"/>
    <x v="0"/>
    <x v="0"/>
  </r>
  <r>
    <n v="2"/>
    <x v="1"/>
    <x v="1"/>
    <x v="1"/>
  </r>
  <r>
    <n v="3"/>
    <x v="1"/>
    <x v="0"/>
    <x v="2"/>
  </r>
  <r>
    <n v="4"/>
    <x v="0"/>
    <x v="0"/>
    <x v="2"/>
  </r>
  <r>
    <n v="5"/>
    <x v="0"/>
    <x v="0"/>
    <x v="0"/>
  </r>
  <r>
    <n v="6"/>
    <x v="2"/>
    <x v="1"/>
    <x v="3"/>
  </r>
  <r>
    <n v="7"/>
    <x v="3"/>
    <x v="0"/>
    <x v="0"/>
  </r>
  <r>
    <n v="8"/>
    <x v="3"/>
    <x v="1"/>
    <x v="4"/>
  </r>
  <r>
    <n v="9"/>
    <x v="0"/>
    <x v="1"/>
    <x v="0"/>
  </r>
  <r>
    <n v="10"/>
    <x v="4"/>
    <x v="0"/>
    <x v="3"/>
  </r>
  <r>
    <n v="11"/>
    <x v="5"/>
    <x v="1"/>
    <x v="0"/>
  </r>
  <r>
    <n v="12"/>
    <x v="3"/>
    <x v="0"/>
    <x v="0"/>
  </r>
  <r>
    <n v="13"/>
    <x v="0"/>
    <x v="0"/>
    <x v="4"/>
  </r>
  <r>
    <n v="14"/>
    <x v="3"/>
    <x v="1"/>
    <x v="0"/>
  </r>
  <r>
    <n v="15"/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26:J27" firstHeaderRow="1" firstDataRow="1" firstDataCol="0"/>
  <pivotFields count="4">
    <pivotField showAll="0"/>
    <pivotField showAll="0">
      <items count="7">
        <item x="1"/>
        <item x="4"/>
        <item x="0"/>
        <item x="2"/>
        <item x="3"/>
        <item x="5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</pivotFields>
  <rowItems count="1">
    <i/>
  </rowItems>
  <colItems count="1">
    <i/>
  </colItems>
  <dataFields count="1">
    <dataField name="Cuenta de GÉNER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4:J7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ANTIDAD TV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"/>
  <sheetViews>
    <sheetView showGridLines="0" zoomScaleNormal="100" workbookViewId="0">
      <selection activeCell="Q9" sqref="Q9"/>
    </sheetView>
  </sheetViews>
  <sheetFormatPr baseColWidth="10" defaultColWidth="11.42578125" defaultRowHeight="15" x14ac:dyDescent="0.25"/>
  <cols>
    <col min="1" max="1" width="5.7109375" customWidth="1"/>
    <col min="17" max="17" width="13.42578125" customWidth="1"/>
  </cols>
  <sheetData>
    <row r="1" spans="2:17" ht="30" customHeight="1" x14ac:dyDescent="0.25">
      <c r="B1" s="57" t="s">
        <v>0</v>
      </c>
      <c r="C1" s="57"/>
      <c r="D1" s="57"/>
      <c r="E1" s="57"/>
    </row>
    <row r="2" spans="2:17" ht="15" customHeight="1" x14ac:dyDescent="0.25">
      <c r="B2" s="22"/>
      <c r="C2" s="22"/>
    </row>
    <row r="3" spans="2:17" x14ac:dyDescent="0.25">
      <c r="B3" s="58" t="s">
        <v>1</v>
      </c>
      <c r="C3" s="58"/>
      <c r="D3" s="26"/>
    </row>
    <row r="4" spans="2:17" ht="30" customHeight="1" x14ac:dyDescent="0.25">
      <c r="B4" s="63" t="s">
        <v>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7" ht="15" customHeight="1" x14ac:dyDescent="0.25">
      <c r="O5" s="1"/>
      <c r="P5" s="1"/>
      <c r="Q5" s="1"/>
    </row>
    <row r="6" spans="2:17" ht="34.5" customHeight="1" x14ac:dyDescent="0.25">
      <c r="B6" s="38" t="s">
        <v>3</v>
      </c>
      <c r="C6" s="38" t="s">
        <v>4</v>
      </c>
      <c r="D6" s="38" t="s">
        <v>5</v>
      </c>
      <c r="E6" s="38" t="s">
        <v>6</v>
      </c>
      <c r="F6" s="38" t="s">
        <v>7</v>
      </c>
      <c r="G6" s="38" t="s">
        <v>8</v>
      </c>
      <c r="H6" s="38" t="s">
        <v>9</v>
      </c>
      <c r="I6" s="38" t="s">
        <v>10</v>
      </c>
      <c r="J6" s="38" t="s">
        <v>11</v>
      </c>
      <c r="K6" s="38" t="s">
        <v>12</v>
      </c>
      <c r="L6" s="38" t="s">
        <v>13</v>
      </c>
      <c r="M6" s="38" t="s">
        <v>14</v>
      </c>
      <c r="N6" s="38" t="s">
        <v>15</v>
      </c>
      <c r="O6" s="38" t="s">
        <v>16</v>
      </c>
      <c r="P6" s="39" t="s">
        <v>17</v>
      </c>
      <c r="Q6" s="40" t="s">
        <v>18</v>
      </c>
    </row>
    <row r="7" spans="2:17" x14ac:dyDescent="0.25">
      <c r="B7" s="41" t="s">
        <v>19</v>
      </c>
      <c r="C7" s="30">
        <v>7784</v>
      </c>
      <c r="D7" s="30">
        <v>6947</v>
      </c>
      <c r="E7" s="30">
        <v>5785</v>
      </c>
      <c r="F7" s="30">
        <v>450</v>
      </c>
      <c r="G7" s="30">
        <v>4117</v>
      </c>
      <c r="H7" s="30">
        <v>2977</v>
      </c>
      <c r="I7" s="30">
        <v>7008</v>
      </c>
      <c r="J7" s="30">
        <v>5980</v>
      </c>
      <c r="K7" s="30">
        <v>2479</v>
      </c>
      <c r="L7" s="30">
        <v>9001</v>
      </c>
      <c r="M7" s="30">
        <v>6207</v>
      </c>
      <c r="N7" s="30">
        <v>3586</v>
      </c>
      <c r="O7" s="42">
        <f>SUM(C7:N7)</f>
        <v>62321</v>
      </c>
      <c r="P7" s="42">
        <f>AVERAGE(C7:N7)</f>
        <v>5193.416666666667</v>
      </c>
      <c r="Q7" s="54">
        <f>O7/O17</f>
        <v>0.10737298765023708</v>
      </c>
    </row>
    <row r="8" spans="2:17" x14ac:dyDescent="0.25">
      <c r="B8" s="41" t="s">
        <v>20</v>
      </c>
      <c r="C8" s="30">
        <v>7122</v>
      </c>
      <c r="D8" s="30">
        <v>3342</v>
      </c>
      <c r="E8" s="30">
        <v>9231</v>
      </c>
      <c r="F8" s="30">
        <v>4966</v>
      </c>
      <c r="G8" s="30">
        <v>4577</v>
      </c>
      <c r="H8" s="30">
        <v>3049</v>
      </c>
      <c r="I8" s="30">
        <v>773</v>
      </c>
      <c r="J8" s="30">
        <v>4416</v>
      </c>
      <c r="K8" s="30">
        <v>2621</v>
      </c>
      <c r="L8" s="30">
        <v>5384</v>
      </c>
      <c r="M8" s="30">
        <v>5785</v>
      </c>
      <c r="N8" s="30">
        <v>3813</v>
      </c>
      <c r="O8" s="42">
        <f t="shared" ref="O8:O16" si="0">SUM(C8:N8)</f>
        <v>55079</v>
      </c>
      <c r="P8" s="42">
        <f t="shared" ref="P8:P16" si="1">AVERAGE(C8:N8)</f>
        <v>4589.916666666667</v>
      </c>
      <c r="Q8" s="54">
        <f>O8/O17</f>
        <v>9.4895729959201675E-2</v>
      </c>
    </row>
    <row r="9" spans="2:17" x14ac:dyDescent="0.25">
      <c r="B9" s="41" t="s">
        <v>21</v>
      </c>
      <c r="C9" s="30">
        <v>2864</v>
      </c>
      <c r="D9" s="30">
        <v>4410</v>
      </c>
      <c r="E9" s="30">
        <v>1268</v>
      </c>
      <c r="F9" s="30">
        <v>226</v>
      </c>
      <c r="G9" s="30">
        <v>2198</v>
      </c>
      <c r="H9" s="30">
        <v>6714</v>
      </c>
      <c r="I9" s="30">
        <v>720</v>
      </c>
      <c r="J9" s="30">
        <v>1844</v>
      </c>
      <c r="K9" s="30">
        <v>7281</v>
      </c>
      <c r="L9" s="30">
        <v>7249</v>
      </c>
      <c r="M9" s="30">
        <v>2041</v>
      </c>
      <c r="N9" s="30">
        <v>6932</v>
      </c>
      <c r="O9" s="42">
        <f t="shared" si="0"/>
        <v>43747</v>
      </c>
      <c r="P9" s="42">
        <f t="shared" si="1"/>
        <v>3645.5833333333335</v>
      </c>
      <c r="Q9" s="54">
        <f>O9/$O$17</f>
        <v>7.5371802293527398E-2</v>
      </c>
    </row>
    <row r="10" spans="2:17" x14ac:dyDescent="0.25">
      <c r="B10" s="41" t="s">
        <v>22</v>
      </c>
      <c r="C10" s="30">
        <v>290</v>
      </c>
      <c r="D10" s="30">
        <v>7015</v>
      </c>
      <c r="E10" s="30">
        <v>6560</v>
      </c>
      <c r="F10" s="56">
        <v>9968</v>
      </c>
      <c r="G10" s="30">
        <v>1633</v>
      </c>
      <c r="H10" s="30">
        <v>8370</v>
      </c>
      <c r="I10" s="30">
        <v>1981</v>
      </c>
      <c r="J10" s="30">
        <v>3840</v>
      </c>
      <c r="K10" s="30">
        <v>1779</v>
      </c>
      <c r="L10" s="30">
        <v>7263</v>
      </c>
      <c r="M10" s="30">
        <v>3817</v>
      </c>
      <c r="N10" s="30">
        <v>9960</v>
      </c>
      <c r="O10" s="42">
        <f t="shared" si="0"/>
        <v>62476</v>
      </c>
      <c r="P10" s="42">
        <f t="shared" si="1"/>
        <v>5206.333333333333</v>
      </c>
      <c r="Q10" s="54">
        <f t="shared" ref="Q10:Q16" si="2">O10/$O$17</f>
        <v>0.10764003749035175</v>
      </c>
    </row>
    <row r="11" spans="2:17" x14ac:dyDescent="0.25">
      <c r="B11" s="41" t="s">
        <v>23</v>
      </c>
      <c r="C11" s="30">
        <v>5326</v>
      </c>
      <c r="D11" s="30">
        <v>6013</v>
      </c>
      <c r="E11" s="30">
        <v>4430</v>
      </c>
      <c r="F11" s="30">
        <v>6604</v>
      </c>
      <c r="G11" s="30">
        <v>3358</v>
      </c>
      <c r="H11" s="30">
        <v>1325</v>
      </c>
      <c r="I11" s="30">
        <v>9306</v>
      </c>
      <c r="J11" s="30">
        <v>8202</v>
      </c>
      <c r="K11" s="30">
        <v>2052</v>
      </c>
      <c r="L11" s="30">
        <v>3860</v>
      </c>
      <c r="M11" s="30">
        <v>2230</v>
      </c>
      <c r="N11" s="30">
        <v>8716</v>
      </c>
      <c r="O11" s="42">
        <f t="shared" si="0"/>
        <v>61422</v>
      </c>
      <c r="P11" s="42">
        <f t="shared" si="1"/>
        <v>5118.5</v>
      </c>
      <c r="Q11" s="54">
        <f t="shared" si="2"/>
        <v>0.10582409857757195</v>
      </c>
    </row>
    <row r="12" spans="2:17" x14ac:dyDescent="0.25">
      <c r="B12" s="41" t="s">
        <v>24</v>
      </c>
      <c r="C12" s="30">
        <v>7503</v>
      </c>
      <c r="D12" s="30">
        <v>8918</v>
      </c>
      <c r="E12" s="30">
        <v>4383</v>
      </c>
      <c r="F12" s="30">
        <v>8080</v>
      </c>
      <c r="G12" s="30">
        <v>1260</v>
      </c>
      <c r="H12" s="30">
        <v>7642</v>
      </c>
      <c r="I12" s="30">
        <v>5969</v>
      </c>
      <c r="J12" s="30">
        <v>490</v>
      </c>
      <c r="K12" s="30">
        <v>1874</v>
      </c>
      <c r="L12" s="55">
        <v>160</v>
      </c>
      <c r="M12" s="30">
        <v>2061</v>
      </c>
      <c r="N12" s="30">
        <v>6707</v>
      </c>
      <c r="O12" s="42">
        <f t="shared" si="0"/>
        <v>55047</v>
      </c>
      <c r="P12" s="42">
        <f t="shared" si="1"/>
        <v>4587.25</v>
      </c>
      <c r="Q12" s="54">
        <f t="shared" si="2"/>
        <v>9.4840597088984457E-2</v>
      </c>
    </row>
    <row r="13" spans="2:17" x14ac:dyDescent="0.25">
      <c r="B13" s="41" t="s">
        <v>25</v>
      </c>
      <c r="C13" s="30">
        <v>5410</v>
      </c>
      <c r="D13" s="30">
        <v>7678</v>
      </c>
      <c r="E13" s="30">
        <v>6820</v>
      </c>
      <c r="F13" s="30">
        <v>4692</v>
      </c>
      <c r="G13" s="30">
        <v>5244</v>
      </c>
      <c r="H13" s="30">
        <v>1521</v>
      </c>
      <c r="I13" s="30">
        <v>5099</v>
      </c>
      <c r="J13" s="30">
        <v>8065</v>
      </c>
      <c r="K13" s="30">
        <v>1198</v>
      </c>
      <c r="L13" s="30">
        <v>6736</v>
      </c>
      <c r="M13" s="30">
        <v>787</v>
      </c>
      <c r="N13" s="30">
        <v>831</v>
      </c>
      <c r="O13" s="42">
        <f t="shared" si="0"/>
        <v>54081</v>
      </c>
      <c r="P13" s="42">
        <f t="shared" si="1"/>
        <v>4506.75</v>
      </c>
      <c r="Q13" s="54">
        <f t="shared" si="2"/>
        <v>9.3176273569302012E-2</v>
      </c>
    </row>
    <row r="14" spans="2:17" x14ac:dyDescent="0.25">
      <c r="B14" s="41" t="s">
        <v>26</v>
      </c>
      <c r="C14" s="30">
        <v>8435</v>
      </c>
      <c r="D14" s="30">
        <v>5163</v>
      </c>
      <c r="E14" s="30">
        <v>9434</v>
      </c>
      <c r="F14" s="30">
        <v>4846</v>
      </c>
      <c r="G14" s="30">
        <v>9366</v>
      </c>
      <c r="H14" s="30">
        <v>5926</v>
      </c>
      <c r="I14" s="30">
        <v>174</v>
      </c>
      <c r="J14" s="30">
        <v>7667</v>
      </c>
      <c r="K14" s="30">
        <v>6489</v>
      </c>
      <c r="L14" s="30">
        <v>3581</v>
      </c>
      <c r="M14" s="30">
        <v>8638</v>
      </c>
      <c r="N14" s="30">
        <v>7837</v>
      </c>
      <c r="O14" s="53">
        <f t="shared" si="0"/>
        <v>77556</v>
      </c>
      <c r="P14" s="42">
        <f t="shared" si="1"/>
        <v>6463</v>
      </c>
      <c r="Q14" s="54">
        <f t="shared" si="2"/>
        <v>0.13362140258021832</v>
      </c>
    </row>
    <row r="15" spans="2:17" x14ac:dyDescent="0.25">
      <c r="B15" s="41" t="s">
        <v>27</v>
      </c>
      <c r="C15" s="30">
        <v>5527</v>
      </c>
      <c r="D15" s="30">
        <v>9426</v>
      </c>
      <c r="E15" s="30">
        <v>4509</v>
      </c>
      <c r="F15" s="30">
        <v>3158</v>
      </c>
      <c r="G15" s="30">
        <v>3667</v>
      </c>
      <c r="H15" s="30">
        <v>4811</v>
      </c>
      <c r="I15" s="30">
        <v>1211</v>
      </c>
      <c r="J15" s="30">
        <v>3988</v>
      </c>
      <c r="K15" s="30">
        <v>5968</v>
      </c>
      <c r="L15" s="30">
        <v>8143</v>
      </c>
      <c r="M15" s="30">
        <v>4736</v>
      </c>
      <c r="N15" s="30">
        <v>6259</v>
      </c>
      <c r="O15" s="42">
        <f t="shared" si="0"/>
        <v>61403</v>
      </c>
      <c r="P15" s="42">
        <f t="shared" si="1"/>
        <v>5116.916666666667</v>
      </c>
      <c r="Q15" s="54">
        <f t="shared" si="2"/>
        <v>0.10579136343588047</v>
      </c>
    </row>
    <row r="16" spans="2:17" x14ac:dyDescent="0.25">
      <c r="B16" s="41" t="s">
        <v>28</v>
      </c>
      <c r="C16" s="30">
        <v>6290</v>
      </c>
      <c r="D16" s="30">
        <v>7203</v>
      </c>
      <c r="E16" s="30">
        <v>3011</v>
      </c>
      <c r="F16" s="30">
        <v>2707</v>
      </c>
      <c r="G16" s="30">
        <v>1250</v>
      </c>
      <c r="H16" s="30">
        <v>337</v>
      </c>
      <c r="I16" s="30">
        <v>2010</v>
      </c>
      <c r="J16" s="30">
        <v>4806</v>
      </c>
      <c r="K16" s="30">
        <v>1161</v>
      </c>
      <c r="L16" s="30">
        <v>6600</v>
      </c>
      <c r="M16" s="30">
        <v>6724</v>
      </c>
      <c r="N16" s="30">
        <v>5185</v>
      </c>
      <c r="O16" s="42">
        <f t="shared" si="0"/>
        <v>47284</v>
      </c>
      <c r="P16" s="42">
        <f t="shared" si="1"/>
        <v>3940.3333333333335</v>
      </c>
      <c r="Q16" s="54">
        <f t="shared" si="2"/>
        <v>8.1465707354724887E-2</v>
      </c>
    </row>
    <row r="17" spans="1:17" x14ac:dyDescent="0.25">
      <c r="A17" s="1"/>
      <c r="B17" s="41" t="s">
        <v>29</v>
      </c>
      <c r="C17" s="42">
        <f t="shared" ref="C17:O17" si="3">SUM(C7:C16)</f>
        <v>56551</v>
      </c>
      <c r="D17" s="42">
        <f t="shared" si="3"/>
        <v>66115</v>
      </c>
      <c r="E17" s="42">
        <f t="shared" si="3"/>
        <v>55431</v>
      </c>
      <c r="F17" s="42">
        <f t="shared" si="3"/>
        <v>45697</v>
      </c>
      <c r="G17" s="42">
        <f t="shared" si="3"/>
        <v>36670</v>
      </c>
      <c r="H17" s="42">
        <f t="shared" si="3"/>
        <v>42672</v>
      </c>
      <c r="I17" s="42">
        <f t="shared" si="3"/>
        <v>34251</v>
      </c>
      <c r="J17" s="42">
        <f t="shared" si="3"/>
        <v>49298</v>
      </c>
      <c r="K17" s="42">
        <f t="shared" si="3"/>
        <v>32902</v>
      </c>
      <c r="L17" s="42">
        <f t="shared" si="3"/>
        <v>57977</v>
      </c>
      <c r="M17" s="42">
        <f t="shared" si="3"/>
        <v>43026</v>
      </c>
      <c r="N17" s="42">
        <f t="shared" si="3"/>
        <v>59826</v>
      </c>
      <c r="O17" s="42">
        <f t="shared" si="3"/>
        <v>580416</v>
      </c>
      <c r="P17" s="43"/>
      <c r="Q17" s="44"/>
    </row>
    <row r="18" spans="1:17" x14ac:dyDescent="0.25">
      <c r="A18" s="1"/>
      <c r="B18" s="41" t="s">
        <v>17</v>
      </c>
      <c r="C18" s="42">
        <f>INT(AVERAGE(C7:C16))</f>
        <v>5655</v>
      </c>
      <c r="D18" s="42">
        <f t="shared" ref="D18:N18" si="4">INT(AVERAGE(D7:D16))</f>
        <v>6611</v>
      </c>
      <c r="E18" s="42">
        <f t="shared" si="4"/>
        <v>5543</v>
      </c>
      <c r="F18" s="42">
        <f t="shared" si="4"/>
        <v>4569</v>
      </c>
      <c r="G18" s="42">
        <f t="shared" si="4"/>
        <v>3667</v>
      </c>
      <c r="H18" s="42">
        <f t="shared" si="4"/>
        <v>4267</v>
      </c>
      <c r="I18" s="42">
        <f t="shared" si="4"/>
        <v>3425</v>
      </c>
      <c r="J18" s="42">
        <f t="shared" si="4"/>
        <v>4929</v>
      </c>
      <c r="K18" s="42">
        <f t="shared" si="4"/>
        <v>3290</v>
      </c>
      <c r="L18" s="42">
        <f t="shared" si="4"/>
        <v>5797</v>
      </c>
      <c r="M18" s="42">
        <f t="shared" si="4"/>
        <v>4302</v>
      </c>
      <c r="N18" s="42">
        <f t="shared" si="4"/>
        <v>5982</v>
      </c>
      <c r="O18" s="42"/>
      <c r="P18" s="43"/>
      <c r="Q18" s="44"/>
    </row>
    <row r="19" spans="1:17" ht="15" customHeight="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x14ac:dyDescent="0.25">
      <c r="B20" s="44" t="s">
        <v>30</v>
      </c>
      <c r="C20" s="44"/>
      <c r="D20" s="44"/>
      <c r="E20" s="44"/>
      <c r="F20" s="44"/>
      <c r="G20" s="44"/>
      <c r="H20" s="44"/>
      <c r="I20" s="44"/>
      <c r="J20" s="44"/>
      <c r="K20" s="45"/>
      <c r="L20" s="44"/>
      <c r="M20" s="44"/>
      <c r="N20" s="44"/>
      <c r="O20" s="44"/>
      <c r="P20" s="44"/>
      <c r="Q20" s="44"/>
    </row>
    <row r="21" spans="1:17" ht="15" customHeight="1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x14ac:dyDescent="0.25">
      <c r="B22" s="64" t="s">
        <v>31</v>
      </c>
      <c r="C22" s="64"/>
      <c r="D22" s="64"/>
      <c r="E22" s="64"/>
      <c r="F22" s="6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ht="15" customHeight="1" x14ac:dyDescent="0.25">
      <c r="B23" s="46"/>
      <c r="C23" s="46"/>
      <c r="D23" s="46"/>
      <c r="E23" s="46"/>
      <c r="F23" s="4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x14ac:dyDescent="0.25">
      <c r="B24" s="64" t="s">
        <v>32</v>
      </c>
      <c r="C24" s="64"/>
      <c r="D24" s="64"/>
      <c r="E24" s="64"/>
      <c r="F24" s="6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ht="15" customHeight="1" x14ac:dyDescent="0.25">
      <c r="B25" s="46"/>
      <c r="C25" s="46"/>
      <c r="D25" s="46"/>
      <c r="E25" s="46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ht="15" customHeight="1" x14ac:dyDescent="0.25">
      <c r="B26" s="59" t="s">
        <v>33</v>
      </c>
      <c r="C26" s="59"/>
      <c r="D26" s="59"/>
      <c r="E26" s="59"/>
      <c r="F26" s="59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ht="15" customHeight="1" x14ac:dyDescent="0.25">
      <c r="B27" s="46"/>
      <c r="C27" s="46"/>
      <c r="D27" s="46"/>
      <c r="E27" s="46"/>
      <c r="F27" s="4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7" ht="15" customHeight="1" x14ac:dyDescent="0.25">
      <c r="B28" s="59" t="s">
        <v>34</v>
      </c>
      <c r="C28" s="59"/>
      <c r="D28" s="59"/>
      <c r="E28" s="59"/>
      <c r="F28" s="59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7" x14ac:dyDescent="0.25">
      <c r="B30" s="59" t="s">
        <v>35</v>
      </c>
      <c r="C30" s="59"/>
      <c r="D30" s="59"/>
      <c r="E30" s="59"/>
      <c r="F30" s="59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ht="15" customHeight="1" x14ac:dyDescent="0.25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25">
      <c r="B32" s="44" t="s">
        <v>36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2:17" ht="15" customHeight="1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2:17" ht="15" customHeight="1" x14ac:dyDescent="0.25">
      <c r="B34" s="59" t="s">
        <v>37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44"/>
      <c r="O34" s="44"/>
      <c r="P34" s="44"/>
      <c r="Q34" s="44"/>
    </row>
    <row r="35" spans="2:17" ht="15" customHeight="1" x14ac:dyDescent="0.25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2:17" ht="45" customHeight="1" x14ac:dyDescent="0.25">
      <c r="B36" s="60">
        <f>MAX(C7:N16)</f>
        <v>9968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N36" s="44"/>
      <c r="O36" s="44"/>
      <c r="P36" s="44"/>
      <c r="Q36" s="44"/>
    </row>
    <row r="37" spans="2:17" ht="15" customHeight="1" x14ac:dyDescent="0.25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2:17" ht="15" customHeight="1" x14ac:dyDescent="0.25">
      <c r="B38" s="59" t="s">
        <v>38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44"/>
      <c r="O38" s="44"/>
      <c r="P38" s="44"/>
      <c r="Q38" s="44"/>
    </row>
    <row r="39" spans="2:17" ht="15" customHeight="1" x14ac:dyDescent="0.2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2:17" ht="45" customHeight="1" x14ac:dyDescent="0.25">
      <c r="B40" s="60">
        <f>MIN(C7:N16)</f>
        <v>160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N40" s="44"/>
      <c r="O40" s="44"/>
      <c r="P40" s="44"/>
      <c r="Q40" s="44"/>
    </row>
    <row r="95" spans="2:2" hidden="1" x14ac:dyDescent="0.25">
      <c r="B95" t="s">
        <v>39</v>
      </c>
    </row>
    <row r="96" spans="2:2" hidden="1" x14ac:dyDescent="0.25"/>
    <row r="97" spans="2:17" ht="30" hidden="1" x14ac:dyDescent="0.25">
      <c r="B97" s="9" t="s">
        <v>40</v>
      </c>
      <c r="C97" s="9" t="s">
        <v>4</v>
      </c>
      <c r="D97" s="9" t="s">
        <v>5</v>
      </c>
      <c r="E97" s="9" t="s">
        <v>6</v>
      </c>
      <c r="F97" s="9" t="s">
        <v>7</v>
      </c>
      <c r="G97" s="9" t="s">
        <v>8</v>
      </c>
      <c r="H97" s="9" t="s">
        <v>9</v>
      </c>
      <c r="I97" s="9" t="s">
        <v>10</v>
      </c>
      <c r="J97" s="9" t="s">
        <v>11</v>
      </c>
      <c r="K97" s="9" t="s">
        <v>12</v>
      </c>
      <c r="L97" s="9" t="s">
        <v>13</v>
      </c>
      <c r="M97" s="9" t="s">
        <v>14</v>
      </c>
      <c r="N97" s="9" t="s">
        <v>15</v>
      </c>
      <c r="O97" s="9" t="s">
        <v>16</v>
      </c>
      <c r="P97" s="7" t="s">
        <v>41</v>
      </c>
      <c r="Q97" s="7" t="s">
        <v>18</v>
      </c>
    </row>
    <row r="98" spans="2:17" hidden="1" x14ac:dyDescent="0.25">
      <c r="B98" s="3" t="s">
        <v>19</v>
      </c>
      <c r="C98" s="2">
        <v>7784</v>
      </c>
      <c r="D98" s="2">
        <v>6947</v>
      </c>
      <c r="E98" s="2">
        <v>5785</v>
      </c>
      <c r="F98" s="2">
        <v>450</v>
      </c>
      <c r="G98" s="2">
        <v>4117</v>
      </c>
      <c r="H98" s="2">
        <v>2977</v>
      </c>
      <c r="I98" s="2">
        <v>7008</v>
      </c>
      <c r="J98" s="2">
        <v>5980</v>
      </c>
      <c r="K98" s="2">
        <v>2479</v>
      </c>
      <c r="L98" s="2">
        <v>9001</v>
      </c>
      <c r="M98" s="2">
        <v>6207</v>
      </c>
      <c r="N98" s="2">
        <v>3586</v>
      </c>
      <c r="O98" s="5">
        <f>SUM(C98:N98)</f>
        <v>62321</v>
      </c>
      <c r="P98" s="5">
        <f>INT(AVERAGE(C98:N98))</f>
        <v>5193</v>
      </c>
      <c r="Q98" s="5">
        <f>O98/$O$108</f>
        <v>0.10737298765023708</v>
      </c>
    </row>
    <row r="99" spans="2:17" hidden="1" x14ac:dyDescent="0.25">
      <c r="B99" s="3" t="s">
        <v>20</v>
      </c>
      <c r="C99" s="2">
        <v>7122</v>
      </c>
      <c r="D99" s="2">
        <v>3342</v>
      </c>
      <c r="E99" s="2">
        <v>9231</v>
      </c>
      <c r="F99" s="2">
        <v>4966</v>
      </c>
      <c r="G99" s="2">
        <v>4577</v>
      </c>
      <c r="H99" s="2">
        <v>3049</v>
      </c>
      <c r="I99" s="2">
        <v>773</v>
      </c>
      <c r="J99" s="2">
        <v>4416</v>
      </c>
      <c r="K99" s="2">
        <v>2621</v>
      </c>
      <c r="L99" s="2">
        <v>5384</v>
      </c>
      <c r="M99" s="2">
        <v>5785</v>
      </c>
      <c r="N99" s="2">
        <v>3813</v>
      </c>
      <c r="O99" s="5">
        <f t="shared" ref="O99:O108" si="5">SUM(C99:N99)</f>
        <v>55079</v>
      </c>
      <c r="P99" s="5">
        <f t="shared" ref="P99:P107" si="6">INT(AVERAGE(C99:N99))</f>
        <v>4589</v>
      </c>
      <c r="Q99" s="5">
        <f t="shared" ref="Q99:Q107" si="7">O99/$O$108</f>
        <v>9.4895729959201675E-2</v>
      </c>
    </row>
    <row r="100" spans="2:17" hidden="1" x14ac:dyDescent="0.25">
      <c r="B100" s="3" t="s">
        <v>21</v>
      </c>
      <c r="C100" s="2">
        <v>2864</v>
      </c>
      <c r="D100" s="2">
        <v>4410</v>
      </c>
      <c r="E100" s="2">
        <v>1268</v>
      </c>
      <c r="F100" s="2">
        <v>226</v>
      </c>
      <c r="G100" s="2">
        <v>2198</v>
      </c>
      <c r="H100" s="2">
        <v>6714</v>
      </c>
      <c r="I100" s="2">
        <v>720</v>
      </c>
      <c r="J100" s="2">
        <v>1844</v>
      </c>
      <c r="K100" s="2">
        <v>7281</v>
      </c>
      <c r="L100" s="2">
        <v>7249</v>
      </c>
      <c r="M100" s="2">
        <v>2041</v>
      </c>
      <c r="N100" s="2">
        <v>6932</v>
      </c>
      <c r="O100" s="5">
        <f t="shared" si="5"/>
        <v>43747</v>
      </c>
      <c r="P100" s="5">
        <f t="shared" si="6"/>
        <v>3645</v>
      </c>
      <c r="Q100" s="5">
        <f t="shared" si="7"/>
        <v>7.5371802293527398E-2</v>
      </c>
    </row>
    <row r="101" spans="2:17" hidden="1" x14ac:dyDescent="0.25">
      <c r="B101" s="3" t="s">
        <v>22</v>
      </c>
      <c r="C101" s="2">
        <v>290</v>
      </c>
      <c r="D101" s="2">
        <v>7015</v>
      </c>
      <c r="E101" s="2">
        <v>6560</v>
      </c>
      <c r="F101" s="2">
        <v>9968</v>
      </c>
      <c r="G101" s="2">
        <v>1633</v>
      </c>
      <c r="H101" s="2">
        <v>8370</v>
      </c>
      <c r="I101" s="2">
        <v>1981</v>
      </c>
      <c r="J101" s="2">
        <v>3840</v>
      </c>
      <c r="K101" s="2">
        <v>1779</v>
      </c>
      <c r="L101" s="2">
        <v>7263</v>
      </c>
      <c r="M101" s="2">
        <v>3817</v>
      </c>
      <c r="N101" s="2">
        <v>9960</v>
      </c>
      <c r="O101" s="5">
        <f t="shared" si="5"/>
        <v>62476</v>
      </c>
      <c r="P101" s="5">
        <f t="shared" si="6"/>
        <v>5206</v>
      </c>
      <c r="Q101" s="5">
        <f t="shared" si="7"/>
        <v>0.10764003749035175</v>
      </c>
    </row>
    <row r="102" spans="2:17" hidden="1" x14ac:dyDescent="0.25">
      <c r="B102" s="3" t="s">
        <v>23</v>
      </c>
      <c r="C102" s="2">
        <v>5326</v>
      </c>
      <c r="D102" s="2">
        <v>6013</v>
      </c>
      <c r="E102" s="2">
        <v>4430</v>
      </c>
      <c r="F102" s="2">
        <v>6604</v>
      </c>
      <c r="G102" s="2">
        <v>3358</v>
      </c>
      <c r="H102" s="2">
        <v>1325</v>
      </c>
      <c r="I102" s="2">
        <v>9306</v>
      </c>
      <c r="J102" s="2">
        <v>8202</v>
      </c>
      <c r="K102" s="2">
        <v>2052</v>
      </c>
      <c r="L102" s="2">
        <v>3860</v>
      </c>
      <c r="M102" s="2">
        <v>2230</v>
      </c>
      <c r="N102" s="2">
        <v>8716</v>
      </c>
      <c r="O102" s="5">
        <f t="shared" si="5"/>
        <v>61422</v>
      </c>
      <c r="P102" s="5">
        <f t="shared" si="6"/>
        <v>5118</v>
      </c>
      <c r="Q102" s="5">
        <f t="shared" si="7"/>
        <v>0.10582409857757195</v>
      </c>
    </row>
    <row r="103" spans="2:17" hidden="1" x14ac:dyDescent="0.25">
      <c r="B103" s="3" t="s">
        <v>24</v>
      </c>
      <c r="C103" s="2">
        <v>7503</v>
      </c>
      <c r="D103" s="2">
        <v>8918</v>
      </c>
      <c r="E103" s="2">
        <v>4383</v>
      </c>
      <c r="F103" s="2">
        <v>8080</v>
      </c>
      <c r="G103" s="2">
        <v>1260</v>
      </c>
      <c r="H103" s="2">
        <v>7642</v>
      </c>
      <c r="I103" s="2">
        <v>5969</v>
      </c>
      <c r="J103" s="2">
        <v>490</v>
      </c>
      <c r="K103" s="2">
        <v>1874</v>
      </c>
      <c r="L103" s="2">
        <v>160</v>
      </c>
      <c r="M103" s="2">
        <v>2061</v>
      </c>
      <c r="N103" s="2">
        <v>6707</v>
      </c>
      <c r="O103" s="5">
        <f t="shared" si="5"/>
        <v>55047</v>
      </c>
      <c r="P103" s="5">
        <f t="shared" si="6"/>
        <v>4587</v>
      </c>
      <c r="Q103" s="5">
        <f t="shared" si="7"/>
        <v>9.4840597088984457E-2</v>
      </c>
    </row>
    <row r="104" spans="2:17" hidden="1" x14ac:dyDescent="0.25">
      <c r="B104" s="3" t="s">
        <v>25</v>
      </c>
      <c r="C104" s="2">
        <v>5410</v>
      </c>
      <c r="D104" s="2">
        <v>7678</v>
      </c>
      <c r="E104" s="2">
        <v>6820</v>
      </c>
      <c r="F104" s="2">
        <v>4692</v>
      </c>
      <c r="G104" s="2">
        <v>5244</v>
      </c>
      <c r="H104" s="2">
        <v>1521</v>
      </c>
      <c r="I104" s="2">
        <v>5099</v>
      </c>
      <c r="J104" s="2">
        <v>8065</v>
      </c>
      <c r="K104" s="2">
        <v>1198</v>
      </c>
      <c r="L104" s="2">
        <v>6736</v>
      </c>
      <c r="M104" s="2">
        <v>787</v>
      </c>
      <c r="N104" s="2">
        <v>831</v>
      </c>
      <c r="O104" s="5">
        <f t="shared" si="5"/>
        <v>54081</v>
      </c>
      <c r="P104" s="5">
        <f t="shared" si="6"/>
        <v>4506</v>
      </c>
      <c r="Q104" s="5">
        <f t="shared" si="7"/>
        <v>9.3176273569302012E-2</v>
      </c>
    </row>
    <row r="105" spans="2:17" hidden="1" x14ac:dyDescent="0.25">
      <c r="B105" s="3" t="s">
        <v>26</v>
      </c>
      <c r="C105" s="2">
        <v>8435</v>
      </c>
      <c r="D105" s="2">
        <v>5163</v>
      </c>
      <c r="E105" s="2">
        <v>9434</v>
      </c>
      <c r="F105" s="2">
        <v>4846</v>
      </c>
      <c r="G105" s="2">
        <v>9366</v>
      </c>
      <c r="H105" s="2">
        <v>5926</v>
      </c>
      <c r="I105" s="2">
        <v>174</v>
      </c>
      <c r="J105" s="2">
        <v>7667</v>
      </c>
      <c r="K105" s="2">
        <v>6489</v>
      </c>
      <c r="L105" s="2">
        <v>3581</v>
      </c>
      <c r="M105" s="2">
        <v>8638</v>
      </c>
      <c r="N105" s="2">
        <v>7837</v>
      </c>
      <c r="O105" s="5">
        <f t="shared" si="5"/>
        <v>77556</v>
      </c>
      <c r="P105" s="5">
        <f t="shared" si="6"/>
        <v>6463</v>
      </c>
      <c r="Q105" s="5">
        <f t="shared" si="7"/>
        <v>0.13362140258021832</v>
      </c>
    </row>
    <row r="106" spans="2:17" hidden="1" x14ac:dyDescent="0.25">
      <c r="B106" s="3" t="s">
        <v>27</v>
      </c>
      <c r="C106" s="2">
        <v>5527</v>
      </c>
      <c r="D106" s="2">
        <v>9426</v>
      </c>
      <c r="E106" s="2">
        <v>4509</v>
      </c>
      <c r="F106" s="2">
        <v>3158</v>
      </c>
      <c r="G106" s="2">
        <v>3667</v>
      </c>
      <c r="H106" s="2">
        <v>4811</v>
      </c>
      <c r="I106" s="2">
        <v>1211</v>
      </c>
      <c r="J106" s="2">
        <v>3988</v>
      </c>
      <c r="K106" s="2">
        <v>5968</v>
      </c>
      <c r="L106" s="2">
        <v>8143</v>
      </c>
      <c r="M106" s="2">
        <v>4736</v>
      </c>
      <c r="N106" s="2">
        <v>6259</v>
      </c>
      <c r="O106" s="5">
        <f t="shared" si="5"/>
        <v>61403</v>
      </c>
      <c r="P106" s="5">
        <f t="shared" si="6"/>
        <v>5116</v>
      </c>
      <c r="Q106" s="5">
        <f t="shared" si="7"/>
        <v>0.10579136343588047</v>
      </c>
    </row>
    <row r="107" spans="2:17" hidden="1" x14ac:dyDescent="0.25">
      <c r="B107" s="3" t="s">
        <v>28</v>
      </c>
      <c r="C107" s="2">
        <v>6290</v>
      </c>
      <c r="D107" s="2">
        <v>7203</v>
      </c>
      <c r="E107" s="2">
        <v>3011</v>
      </c>
      <c r="F107" s="2">
        <v>2707</v>
      </c>
      <c r="G107" s="2">
        <v>1250</v>
      </c>
      <c r="H107" s="2">
        <v>337</v>
      </c>
      <c r="I107" s="2">
        <v>2010</v>
      </c>
      <c r="J107" s="2">
        <v>4806</v>
      </c>
      <c r="K107" s="2">
        <v>1161</v>
      </c>
      <c r="L107" s="2">
        <v>6600</v>
      </c>
      <c r="M107" s="2">
        <v>6724</v>
      </c>
      <c r="N107" s="2">
        <v>5185</v>
      </c>
      <c r="O107" s="5">
        <f t="shared" si="5"/>
        <v>47284</v>
      </c>
      <c r="P107" s="5">
        <f t="shared" si="6"/>
        <v>3940</v>
      </c>
      <c r="Q107" s="5">
        <f t="shared" si="7"/>
        <v>8.1465707354724887E-2</v>
      </c>
    </row>
    <row r="108" spans="2:17" hidden="1" x14ac:dyDescent="0.25">
      <c r="B108" s="3" t="s">
        <v>29</v>
      </c>
      <c r="C108" s="5">
        <f t="shared" ref="C108:N108" si="8">SUM(C98:C107)</f>
        <v>56551</v>
      </c>
      <c r="D108" s="5">
        <f t="shared" si="8"/>
        <v>66115</v>
      </c>
      <c r="E108" s="5">
        <f t="shared" si="8"/>
        <v>55431</v>
      </c>
      <c r="F108" s="5">
        <f t="shared" si="8"/>
        <v>45697</v>
      </c>
      <c r="G108" s="5">
        <f t="shared" si="8"/>
        <v>36670</v>
      </c>
      <c r="H108" s="5">
        <f t="shared" si="8"/>
        <v>42672</v>
      </c>
      <c r="I108" s="5">
        <f t="shared" si="8"/>
        <v>34251</v>
      </c>
      <c r="J108" s="5">
        <f t="shared" si="8"/>
        <v>49298</v>
      </c>
      <c r="K108" s="5">
        <f t="shared" si="8"/>
        <v>32902</v>
      </c>
      <c r="L108" s="5">
        <f t="shared" si="8"/>
        <v>57977</v>
      </c>
      <c r="M108" s="5">
        <f t="shared" si="8"/>
        <v>43026</v>
      </c>
      <c r="N108" s="5">
        <f t="shared" si="8"/>
        <v>59826</v>
      </c>
      <c r="O108" s="5">
        <f t="shared" si="5"/>
        <v>580416</v>
      </c>
    </row>
    <row r="109" spans="2:17" hidden="1" x14ac:dyDescent="0.25">
      <c r="B109" s="3" t="s">
        <v>17</v>
      </c>
      <c r="C109" s="5">
        <f>INT(AVERAGE(C98:C107))</f>
        <v>5655</v>
      </c>
      <c r="D109" s="5">
        <f t="shared" ref="D109:O109" si="9">INT(AVERAGE(D98:D107))</f>
        <v>6611</v>
      </c>
      <c r="E109" s="5">
        <f t="shared" si="9"/>
        <v>5543</v>
      </c>
      <c r="F109" s="5">
        <f t="shared" si="9"/>
        <v>4569</v>
      </c>
      <c r="G109" s="5">
        <f t="shared" si="9"/>
        <v>3667</v>
      </c>
      <c r="H109" s="5">
        <f t="shared" si="9"/>
        <v>4267</v>
      </c>
      <c r="I109" s="5">
        <f t="shared" si="9"/>
        <v>3425</v>
      </c>
      <c r="J109" s="5">
        <f t="shared" si="9"/>
        <v>4929</v>
      </c>
      <c r="K109" s="5">
        <f t="shared" si="9"/>
        <v>3290</v>
      </c>
      <c r="L109" s="5">
        <f t="shared" si="9"/>
        <v>5797</v>
      </c>
      <c r="M109" s="5">
        <f t="shared" si="9"/>
        <v>4302</v>
      </c>
      <c r="N109" s="5">
        <f t="shared" si="9"/>
        <v>5982</v>
      </c>
      <c r="O109" s="5">
        <f t="shared" si="9"/>
        <v>58041</v>
      </c>
    </row>
  </sheetData>
  <mergeCells count="12">
    <mergeCell ref="B1:E1"/>
    <mergeCell ref="B3:C3"/>
    <mergeCell ref="B34:M34"/>
    <mergeCell ref="B40:M40"/>
    <mergeCell ref="B36:M36"/>
    <mergeCell ref="B4:Q4"/>
    <mergeCell ref="B24:F24"/>
    <mergeCell ref="B26:F26"/>
    <mergeCell ref="B28:F28"/>
    <mergeCell ref="B30:F30"/>
    <mergeCell ref="B38:M38"/>
    <mergeCell ref="B22:F22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04"/>
  <sheetViews>
    <sheetView showGridLines="0" tabSelected="1" topLeftCell="A4" zoomScaleNormal="100" workbookViewId="0">
      <selection activeCell="I24" sqref="I24"/>
    </sheetView>
  </sheetViews>
  <sheetFormatPr baseColWidth="10" defaultColWidth="11.42578125" defaultRowHeight="15" x14ac:dyDescent="0.25"/>
  <cols>
    <col min="1" max="1" width="5.7109375" customWidth="1"/>
    <col min="2" max="2" width="5.85546875" style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1" spans="2:15" ht="30" customHeight="1" x14ac:dyDescent="0.25">
      <c r="B1" s="57" t="s">
        <v>0</v>
      </c>
      <c r="C1" s="57"/>
      <c r="D1" s="57"/>
      <c r="E1" s="57"/>
    </row>
    <row r="2" spans="2:15" ht="15" customHeight="1" x14ac:dyDescent="0.25">
      <c r="B2" s="22"/>
      <c r="C2" s="22"/>
    </row>
    <row r="3" spans="2:15" ht="15" customHeight="1" x14ac:dyDescent="0.25">
      <c r="B3" s="58" t="s">
        <v>42</v>
      </c>
      <c r="C3" s="58"/>
    </row>
    <row r="4" spans="2:15" ht="30" customHeight="1" x14ac:dyDescent="0.25">
      <c r="B4" s="63" t="s">
        <v>43</v>
      </c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2:15" ht="15" customHeight="1" x14ac:dyDescent="0.25">
      <c r="J5" s="1"/>
      <c r="L5" s="1"/>
    </row>
    <row r="6" spans="2:15" x14ac:dyDescent="0.25">
      <c r="C6" s="2" t="s">
        <v>44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ht="30.75" customHeight="1" x14ac:dyDescent="0.25">
      <c r="B7" s="9" t="s">
        <v>45</v>
      </c>
      <c r="C7" s="9" t="s">
        <v>46</v>
      </c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10" t="s">
        <v>53</v>
      </c>
      <c r="K7" s="9" t="s">
        <v>54</v>
      </c>
      <c r="L7" s="9" t="s">
        <v>55</v>
      </c>
    </row>
    <row r="8" spans="2:15" x14ac:dyDescent="0.25">
      <c r="B8" s="2">
        <v>1</v>
      </c>
      <c r="C8" s="3" t="s">
        <v>56</v>
      </c>
      <c r="D8" s="8">
        <v>4.5</v>
      </c>
      <c r="E8" s="8">
        <v>5.0999999999999996</v>
      </c>
      <c r="F8" s="8">
        <v>5.2</v>
      </c>
      <c r="G8" s="8">
        <v>5.2</v>
      </c>
      <c r="H8" s="8">
        <v>6</v>
      </c>
      <c r="I8" s="8">
        <v>5.5</v>
      </c>
      <c r="J8" s="47"/>
      <c r="K8" s="8">
        <v>5</v>
      </c>
      <c r="L8" s="47"/>
    </row>
    <row r="9" spans="2:15" x14ac:dyDescent="0.25">
      <c r="B9" s="2">
        <v>2</v>
      </c>
      <c r="C9" s="3" t="s">
        <v>57</v>
      </c>
      <c r="D9" s="8">
        <v>3.8</v>
      </c>
      <c r="E9" s="8">
        <v>4.2</v>
      </c>
      <c r="F9" s="8">
        <v>4.8</v>
      </c>
      <c r="G9" s="8">
        <v>6.1</v>
      </c>
      <c r="H9" s="8">
        <v>5.5</v>
      </c>
      <c r="I9" s="8">
        <v>6</v>
      </c>
      <c r="J9" s="47"/>
      <c r="K9" s="8">
        <v>4.5</v>
      </c>
      <c r="L9" s="47"/>
      <c r="N9" s="21"/>
    </row>
    <row r="10" spans="2:15" x14ac:dyDescent="0.25">
      <c r="B10" s="2">
        <v>3</v>
      </c>
      <c r="C10" s="3" t="s">
        <v>58</v>
      </c>
      <c r="D10" s="8">
        <v>5.3</v>
      </c>
      <c r="E10" s="8">
        <v>5.0999999999999996</v>
      </c>
      <c r="F10" s="8">
        <v>6.1</v>
      </c>
      <c r="G10" s="8">
        <v>7</v>
      </c>
      <c r="H10" s="8">
        <v>4.5</v>
      </c>
      <c r="I10" s="8">
        <v>4</v>
      </c>
      <c r="J10" s="47"/>
      <c r="K10" s="8">
        <v>3.8</v>
      </c>
      <c r="L10" s="47"/>
    </row>
    <row r="11" spans="2:15" x14ac:dyDescent="0.25">
      <c r="B11" s="2">
        <v>4</v>
      </c>
      <c r="C11" s="3" t="s">
        <v>59</v>
      </c>
      <c r="D11" s="8">
        <v>6.1</v>
      </c>
      <c r="E11" s="8">
        <v>5</v>
      </c>
      <c r="F11" s="8">
        <v>7</v>
      </c>
      <c r="G11" s="8">
        <v>7</v>
      </c>
      <c r="H11" s="8">
        <v>4.5</v>
      </c>
      <c r="I11" s="8">
        <v>4</v>
      </c>
      <c r="J11" s="47"/>
      <c r="K11" s="8">
        <v>4.2</v>
      </c>
      <c r="L11" s="47"/>
      <c r="N11" s="21"/>
      <c r="O11" s="21"/>
    </row>
    <row r="12" spans="2:15" x14ac:dyDescent="0.25">
      <c r="B12" s="2">
        <v>5</v>
      </c>
      <c r="C12" s="3" t="s">
        <v>60</v>
      </c>
      <c r="D12" s="8">
        <v>3.7</v>
      </c>
      <c r="E12" s="8">
        <v>6</v>
      </c>
      <c r="F12" s="8">
        <v>6</v>
      </c>
      <c r="G12" s="8">
        <v>7</v>
      </c>
      <c r="H12" s="8">
        <v>5</v>
      </c>
      <c r="I12" s="8">
        <v>4</v>
      </c>
      <c r="J12" s="47"/>
      <c r="K12" s="8">
        <v>5.0999999999999996</v>
      </c>
      <c r="L12" s="47"/>
    </row>
    <row r="13" spans="2:15" x14ac:dyDescent="0.25">
      <c r="B13" s="2">
        <v>6</v>
      </c>
      <c r="C13" s="3" t="s">
        <v>61</v>
      </c>
      <c r="D13" s="8">
        <v>5.9</v>
      </c>
      <c r="E13" s="8">
        <v>6.3</v>
      </c>
      <c r="F13" s="8">
        <v>4</v>
      </c>
      <c r="G13" s="8">
        <v>6</v>
      </c>
      <c r="H13" s="8">
        <v>5.5</v>
      </c>
      <c r="I13" s="8">
        <v>6</v>
      </c>
      <c r="J13" s="47"/>
      <c r="K13" s="8">
        <v>4.5999999999999996</v>
      </c>
      <c r="L13" s="47"/>
    </row>
    <row r="14" spans="2:15" x14ac:dyDescent="0.25">
      <c r="B14" s="2">
        <v>7</v>
      </c>
      <c r="C14" s="3" t="s">
        <v>62</v>
      </c>
      <c r="D14" s="8">
        <v>6.2</v>
      </c>
      <c r="E14" s="8">
        <v>4.9000000000000004</v>
      </c>
      <c r="F14" s="8">
        <v>3.8</v>
      </c>
      <c r="G14" s="8">
        <v>6.5</v>
      </c>
      <c r="H14" s="8">
        <v>6</v>
      </c>
      <c r="I14" s="8">
        <v>6</v>
      </c>
      <c r="J14" s="47"/>
      <c r="K14" s="8">
        <v>3.4</v>
      </c>
      <c r="L14" s="47"/>
    </row>
    <row r="15" spans="2:15" x14ac:dyDescent="0.25">
      <c r="B15" s="2">
        <v>8</v>
      </c>
      <c r="C15" s="3" t="s">
        <v>63</v>
      </c>
      <c r="D15" s="8">
        <v>4.3</v>
      </c>
      <c r="E15" s="8">
        <v>3.5</v>
      </c>
      <c r="F15" s="8">
        <v>4.9000000000000004</v>
      </c>
      <c r="G15" s="8">
        <v>6.4</v>
      </c>
      <c r="H15" s="8">
        <v>7</v>
      </c>
      <c r="I15" s="8">
        <v>6.5</v>
      </c>
      <c r="J15" s="47"/>
      <c r="K15" s="8">
        <v>5.0999999999999996</v>
      </c>
      <c r="L15" s="47"/>
    </row>
    <row r="16" spans="2:15" x14ac:dyDescent="0.25">
      <c r="B16" s="2">
        <v>9</v>
      </c>
      <c r="C16" s="3" t="s">
        <v>64</v>
      </c>
      <c r="D16" s="8">
        <v>4</v>
      </c>
      <c r="E16" s="8">
        <v>5.8</v>
      </c>
      <c r="F16" s="8">
        <v>5.2</v>
      </c>
      <c r="G16" s="8">
        <v>6.5</v>
      </c>
      <c r="H16" s="8">
        <v>7</v>
      </c>
      <c r="I16" s="8">
        <v>5</v>
      </c>
      <c r="J16" s="47"/>
      <c r="K16" s="8">
        <v>4.5999999999999996</v>
      </c>
      <c r="L16" s="47"/>
    </row>
    <row r="17" spans="2:12" x14ac:dyDescent="0.25">
      <c r="B17" s="2">
        <v>10</v>
      </c>
      <c r="C17" s="3" t="s">
        <v>65</v>
      </c>
      <c r="D17" s="8">
        <v>3.7</v>
      </c>
      <c r="E17" s="8">
        <v>5.3</v>
      </c>
      <c r="F17" s="8">
        <v>6</v>
      </c>
      <c r="G17" s="8">
        <v>7</v>
      </c>
      <c r="H17" s="8">
        <v>7</v>
      </c>
      <c r="I17" s="8">
        <v>5</v>
      </c>
      <c r="J17" s="47"/>
      <c r="K17" s="8">
        <v>3.7</v>
      </c>
      <c r="L17" s="47"/>
    </row>
    <row r="18" spans="2:12" ht="24" customHeight="1" x14ac:dyDescent="0.25">
      <c r="B18" s="14"/>
      <c r="C18" s="12" t="s">
        <v>66</v>
      </c>
      <c r="D18" s="47">
        <f>AVERAGE(D8:D17)</f>
        <v>4.7500000000000009</v>
      </c>
      <c r="E18" s="47">
        <f t="shared" ref="E18:I18" si="0">AVERAGE(E8:E17)</f>
        <v>5.1199999999999992</v>
      </c>
      <c r="F18" s="47">
        <f t="shared" si="0"/>
        <v>5.3</v>
      </c>
      <c r="G18" s="47">
        <f t="shared" si="0"/>
        <v>6.4699999999999989</v>
      </c>
      <c r="H18" s="47">
        <f t="shared" si="0"/>
        <v>5.8</v>
      </c>
      <c r="I18" s="47">
        <f t="shared" si="0"/>
        <v>5.2</v>
      </c>
      <c r="J18" s="47"/>
      <c r="K18" s="47">
        <f t="shared" ref="K18" si="1">AVERAGE(K8:K17)</f>
        <v>4.4000000000000004</v>
      </c>
      <c r="L18" s="47"/>
    </row>
    <row r="19" spans="2:12" ht="24" customHeight="1" x14ac:dyDescent="0.25">
      <c r="B19" s="14"/>
      <c r="C19" s="12" t="s">
        <v>67</v>
      </c>
      <c r="D19" s="37">
        <f>MAX(D8:D17)</f>
        <v>6.2</v>
      </c>
      <c r="E19" s="37">
        <f t="shared" ref="E19:I19" si="2">MAX(E8:E17)</f>
        <v>6.3</v>
      </c>
      <c r="F19" s="37">
        <f t="shared" si="2"/>
        <v>7</v>
      </c>
      <c r="G19" s="37">
        <f t="shared" si="2"/>
        <v>7</v>
      </c>
      <c r="H19" s="37">
        <f t="shared" si="2"/>
        <v>7</v>
      </c>
      <c r="I19" s="37">
        <f t="shared" si="2"/>
        <v>6.5</v>
      </c>
      <c r="J19" s="37"/>
      <c r="K19" s="37">
        <f>MAX(K8:K17)</f>
        <v>5.0999999999999996</v>
      </c>
      <c r="L19" s="37"/>
    </row>
    <row r="20" spans="2:12" ht="24" customHeight="1" x14ac:dyDescent="0.25">
      <c r="B20" s="14"/>
      <c r="C20" s="12" t="s">
        <v>68</v>
      </c>
      <c r="D20" s="37">
        <f>MIN(D8:D17)</f>
        <v>3.7</v>
      </c>
      <c r="E20" s="37">
        <f t="shared" ref="E20:I20" si="3">MIN(E8:E17)</f>
        <v>3.5</v>
      </c>
      <c r="F20" s="37">
        <f t="shared" si="3"/>
        <v>3.8</v>
      </c>
      <c r="G20" s="37">
        <f t="shared" si="3"/>
        <v>5.2</v>
      </c>
      <c r="H20" s="37">
        <f t="shared" si="3"/>
        <v>4.5</v>
      </c>
      <c r="I20" s="37">
        <f t="shared" si="3"/>
        <v>4</v>
      </c>
      <c r="J20" s="37"/>
      <c r="K20" s="37">
        <f>MIN(K8:K17)</f>
        <v>3.4</v>
      </c>
      <c r="L20" s="37"/>
    </row>
    <row r="21" spans="2:12" ht="35.1" customHeight="1" x14ac:dyDescent="0.25">
      <c r="B21" s="14"/>
      <c r="C21" s="13" t="s">
        <v>69</v>
      </c>
      <c r="D21" s="37">
        <f>COUNTIF(D8:D17, "&lt;4")</f>
        <v>3</v>
      </c>
      <c r="E21" s="37">
        <f t="shared" ref="E21:I21" si="4">COUNTIF(E8:E17, "&lt;4")</f>
        <v>1</v>
      </c>
      <c r="F21" s="37">
        <f t="shared" si="4"/>
        <v>1</v>
      </c>
      <c r="G21" s="37">
        <f t="shared" si="4"/>
        <v>0</v>
      </c>
      <c r="H21" s="37">
        <f t="shared" si="4"/>
        <v>0</v>
      </c>
      <c r="I21" s="37">
        <f t="shared" si="4"/>
        <v>0</v>
      </c>
      <c r="J21" s="37"/>
      <c r="K21" s="37"/>
      <c r="L21" s="37"/>
    </row>
    <row r="22" spans="2:12" ht="30" x14ac:dyDescent="0.25">
      <c r="B22" s="14"/>
      <c r="C22" s="13" t="s">
        <v>70</v>
      </c>
      <c r="D22" s="37">
        <f>COUNTIF(D8:D17, "&gt;=4")</f>
        <v>7</v>
      </c>
      <c r="E22" s="37">
        <f t="shared" ref="E22:I22" si="5">COUNTIF(E8:E17, "&gt;=4")</f>
        <v>9</v>
      </c>
      <c r="F22" s="37">
        <f t="shared" si="5"/>
        <v>9</v>
      </c>
      <c r="G22" s="37">
        <f t="shared" si="5"/>
        <v>10</v>
      </c>
      <c r="H22" s="37">
        <f t="shared" si="5"/>
        <v>10</v>
      </c>
      <c r="I22" s="37">
        <f t="shared" si="5"/>
        <v>10</v>
      </c>
      <c r="J22" s="37"/>
      <c r="K22" s="37"/>
      <c r="L22" s="37"/>
    </row>
    <row r="23" spans="2:12" ht="15" customHeight="1" x14ac:dyDescent="0.25"/>
    <row r="24" spans="2:12" ht="15" customHeight="1" x14ac:dyDescent="0.25">
      <c r="C24" s="66" t="s">
        <v>30</v>
      </c>
      <c r="D24" s="66"/>
      <c r="E24" s="66"/>
      <c r="F24" s="66"/>
      <c r="I24" s="82"/>
    </row>
    <row r="25" spans="2:12" ht="15" customHeight="1" x14ac:dyDescent="0.25"/>
    <row r="26" spans="2:12" ht="15" customHeight="1" x14ac:dyDescent="0.25">
      <c r="C26" s="65" t="s">
        <v>71</v>
      </c>
      <c r="D26" s="65"/>
      <c r="E26" s="65"/>
      <c r="F26" s="65"/>
    </row>
    <row r="27" spans="2:12" ht="15" customHeight="1" x14ac:dyDescent="0.25">
      <c r="C27" s="27"/>
      <c r="D27" s="27"/>
      <c r="E27" s="27"/>
      <c r="F27" s="27"/>
    </row>
    <row r="28" spans="2:12" ht="15" customHeight="1" x14ac:dyDescent="0.25">
      <c r="C28" s="65" t="s">
        <v>72</v>
      </c>
      <c r="D28" s="65"/>
      <c r="E28" s="65"/>
      <c r="F28" s="65"/>
    </row>
    <row r="29" spans="2:12" ht="15" customHeight="1" x14ac:dyDescent="0.25"/>
    <row r="30" spans="2:12" ht="15" customHeight="1" x14ac:dyDescent="0.25">
      <c r="C30" s="65" t="s">
        <v>73</v>
      </c>
      <c r="D30" s="65"/>
      <c r="E30" s="65"/>
      <c r="F30" s="65"/>
    </row>
    <row r="31" spans="2:12" ht="15" customHeight="1" x14ac:dyDescent="0.25">
      <c r="B31"/>
    </row>
    <row r="32" spans="2:12" ht="15" customHeight="1" x14ac:dyDescent="0.25">
      <c r="C32" s="65" t="s">
        <v>74</v>
      </c>
      <c r="D32" s="65"/>
      <c r="E32" s="65"/>
      <c r="F32" s="65"/>
    </row>
    <row r="33" spans="2:6" ht="15" customHeight="1" x14ac:dyDescent="0.25">
      <c r="B33"/>
    </row>
    <row r="34" spans="2:6" ht="15" customHeight="1" x14ac:dyDescent="0.25">
      <c r="C34" s="65" t="s">
        <v>75</v>
      </c>
      <c r="D34" s="65"/>
      <c r="E34" s="65"/>
      <c r="F34" s="65"/>
    </row>
    <row r="35" spans="2:6" ht="15" customHeight="1" x14ac:dyDescent="0.25">
      <c r="B35"/>
    </row>
    <row r="36" spans="2:6" ht="15" customHeight="1" x14ac:dyDescent="0.25">
      <c r="C36" s="65" t="s">
        <v>76</v>
      </c>
      <c r="D36" s="65"/>
      <c r="E36" s="65"/>
      <c r="F36" s="65"/>
    </row>
    <row r="37" spans="2:6" ht="15" customHeight="1" x14ac:dyDescent="0.25">
      <c r="B37"/>
    </row>
    <row r="38" spans="2:6" ht="15" customHeight="1" x14ac:dyDescent="0.25">
      <c r="C38" s="65" t="s">
        <v>77</v>
      </c>
      <c r="D38" s="65"/>
      <c r="E38" s="65"/>
      <c r="F38" s="65"/>
    </row>
    <row r="39" spans="2:6" ht="18" customHeight="1" x14ac:dyDescent="0.25"/>
    <row r="87" spans="2:12" hidden="1" x14ac:dyDescent="0.25"/>
    <row r="88" spans="2:12" hidden="1" x14ac:dyDescent="0.25">
      <c r="B88" s="2"/>
      <c r="C88" s="3" t="s">
        <v>44</v>
      </c>
      <c r="D88" s="6">
        <v>0.25</v>
      </c>
      <c r="E88" s="6">
        <v>0.2</v>
      </c>
      <c r="F88" s="6">
        <v>0.25</v>
      </c>
      <c r="G88" s="6">
        <v>0.1</v>
      </c>
      <c r="H88" s="6">
        <v>0.1</v>
      </c>
      <c r="I88" s="6">
        <v>0.1</v>
      </c>
      <c r="J88" s="4">
        <v>0.6</v>
      </c>
      <c r="K88" s="4">
        <v>0.4</v>
      </c>
      <c r="L88" s="4">
        <v>1</v>
      </c>
    </row>
    <row r="89" spans="2:12" ht="30" hidden="1" x14ac:dyDescent="0.25">
      <c r="B89" s="2" t="s">
        <v>45</v>
      </c>
      <c r="C89" s="3" t="s">
        <v>46</v>
      </c>
      <c r="D89" s="9" t="s">
        <v>47</v>
      </c>
      <c r="E89" s="9" t="s">
        <v>48</v>
      </c>
      <c r="F89" s="9" t="s">
        <v>49</v>
      </c>
      <c r="G89" s="9" t="s">
        <v>50</v>
      </c>
      <c r="H89" s="9" t="s">
        <v>51</v>
      </c>
      <c r="I89" s="9" t="s">
        <v>52</v>
      </c>
      <c r="J89" s="10" t="s">
        <v>53</v>
      </c>
      <c r="K89" s="9" t="s">
        <v>54</v>
      </c>
      <c r="L89" s="9" t="s">
        <v>55</v>
      </c>
    </row>
    <row r="90" spans="2:12" hidden="1" x14ac:dyDescent="0.25">
      <c r="B90" s="2">
        <v>1</v>
      </c>
      <c r="C90" s="3" t="s">
        <v>56</v>
      </c>
      <c r="D90" s="8">
        <v>4.5</v>
      </c>
      <c r="E90" s="8">
        <v>5.0999999999999996</v>
      </c>
      <c r="F90" s="8">
        <v>5.2</v>
      </c>
      <c r="G90" s="8">
        <v>5.2</v>
      </c>
      <c r="H90" s="8">
        <v>6</v>
      </c>
      <c r="I90" s="8">
        <v>5.5</v>
      </c>
      <c r="J90" s="5">
        <f>ROUND(D90*$D$6+E90*$E$6+F90*$F$6+G90*$G$6+H90*$H$6+I90*$I$6,1)</f>
        <v>5.0999999999999996</v>
      </c>
      <c r="K90" s="8">
        <v>5</v>
      </c>
      <c r="L90" s="5">
        <f>ROUND(J90*$J$6+K90*$K$6,1)</f>
        <v>5.0999999999999996</v>
      </c>
    </row>
    <row r="91" spans="2:12" hidden="1" x14ac:dyDescent="0.25">
      <c r="B91" s="2">
        <v>2</v>
      </c>
      <c r="C91" s="3" t="s">
        <v>57</v>
      </c>
      <c r="D91" s="8">
        <v>3.8</v>
      </c>
      <c r="E91" s="8">
        <v>4.2</v>
      </c>
      <c r="F91" s="8">
        <v>4.8</v>
      </c>
      <c r="G91" s="8">
        <v>6.1</v>
      </c>
      <c r="H91" s="8">
        <v>5.5</v>
      </c>
      <c r="I91" s="8">
        <v>6</v>
      </c>
      <c r="J91" s="5">
        <f t="shared" ref="J91:J99" si="6">ROUND(D91*$D$6+E91*$E$6+F91*$F$6+G91*$G$6+H91*$H$6+I91*$I$6,1)</f>
        <v>4.8</v>
      </c>
      <c r="K91" s="8">
        <v>4.5</v>
      </c>
      <c r="L91" s="5">
        <f t="shared" ref="L91:L100" si="7">ROUND(J91*$J$6+K91*$K$6,1)</f>
        <v>4.7</v>
      </c>
    </row>
    <row r="92" spans="2:12" hidden="1" x14ac:dyDescent="0.25">
      <c r="B92" s="2">
        <v>3</v>
      </c>
      <c r="C92" s="3" t="s">
        <v>58</v>
      </c>
      <c r="D92" s="8">
        <v>5.3</v>
      </c>
      <c r="E92" s="8">
        <v>5.0999999999999996</v>
      </c>
      <c r="F92" s="8">
        <v>6.1</v>
      </c>
      <c r="G92" s="8">
        <v>7</v>
      </c>
      <c r="H92" s="8">
        <v>4.5</v>
      </c>
      <c r="I92" s="8">
        <v>4</v>
      </c>
      <c r="J92" s="5">
        <f t="shared" si="6"/>
        <v>5.4</v>
      </c>
      <c r="K92" s="8">
        <v>3.8</v>
      </c>
      <c r="L92" s="5">
        <f t="shared" si="7"/>
        <v>4.8</v>
      </c>
    </row>
    <row r="93" spans="2:12" hidden="1" x14ac:dyDescent="0.25">
      <c r="B93" s="2">
        <v>4</v>
      </c>
      <c r="C93" s="3" t="s">
        <v>59</v>
      </c>
      <c r="D93" s="8">
        <v>6.1</v>
      </c>
      <c r="E93" s="8">
        <v>5</v>
      </c>
      <c r="F93" s="8">
        <v>7</v>
      </c>
      <c r="G93" s="8">
        <v>7</v>
      </c>
      <c r="H93" s="8">
        <v>4.5</v>
      </c>
      <c r="I93" s="8">
        <v>4</v>
      </c>
      <c r="J93" s="5">
        <f t="shared" si="6"/>
        <v>5.8</v>
      </c>
      <c r="K93" s="8">
        <v>4.2</v>
      </c>
      <c r="L93" s="5">
        <f t="shared" si="7"/>
        <v>5.2</v>
      </c>
    </row>
    <row r="94" spans="2:12" hidden="1" x14ac:dyDescent="0.25">
      <c r="B94" s="2">
        <v>5</v>
      </c>
      <c r="C94" s="3" t="s">
        <v>60</v>
      </c>
      <c r="D94" s="8">
        <v>3.7</v>
      </c>
      <c r="E94" s="8">
        <v>6</v>
      </c>
      <c r="F94" s="8">
        <v>6</v>
      </c>
      <c r="G94" s="8">
        <v>7</v>
      </c>
      <c r="H94" s="8">
        <v>5</v>
      </c>
      <c r="I94" s="8">
        <v>4</v>
      </c>
      <c r="J94" s="5">
        <f t="shared" si="6"/>
        <v>5.2</v>
      </c>
      <c r="K94" s="8">
        <v>5.0999999999999996</v>
      </c>
      <c r="L94" s="5">
        <f t="shared" si="7"/>
        <v>5.2</v>
      </c>
    </row>
    <row r="95" spans="2:12" hidden="1" x14ac:dyDescent="0.25">
      <c r="B95" s="2">
        <v>6</v>
      </c>
      <c r="C95" s="3" t="s">
        <v>61</v>
      </c>
      <c r="D95" s="8">
        <v>5.9</v>
      </c>
      <c r="E95" s="8">
        <v>6.3</v>
      </c>
      <c r="F95" s="8">
        <v>4</v>
      </c>
      <c r="G95" s="8">
        <v>6</v>
      </c>
      <c r="H95" s="8">
        <v>5.5</v>
      </c>
      <c r="I95" s="8">
        <v>6</v>
      </c>
      <c r="J95" s="5">
        <f t="shared" si="6"/>
        <v>5.5</v>
      </c>
      <c r="K95" s="8">
        <v>4.5999999999999996</v>
      </c>
      <c r="L95" s="5">
        <f t="shared" si="7"/>
        <v>5.0999999999999996</v>
      </c>
    </row>
    <row r="96" spans="2:12" hidden="1" x14ac:dyDescent="0.25">
      <c r="B96" s="2">
        <v>7</v>
      </c>
      <c r="C96" s="3" t="s">
        <v>62</v>
      </c>
      <c r="D96" s="8">
        <v>6.2</v>
      </c>
      <c r="E96" s="8">
        <v>4.9000000000000004</v>
      </c>
      <c r="F96" s="8">
        <v>3.8</v>
      </c>
      <c r="G96" s="8">
        <v>6.5</v>
      </c>
      <c r="H96" s="8">
        <v>6</v>
      </c>
      <c r="I96" s="8">
        <v>6</v>
      </c>
      <c r="J96" s="5">
        <f t="shared" si="6"/>
        <v>5.3</v>
      </c>
      <c r="K96" s="8">
        <v>3.4</v>
      </c>
      <c r="L96" s="5">
        <f t="shared" si="7"/>
        <v>4.5</v>
      </c>
    </row>
    <row r="97" spans="2:12" hidden="1" x14ac:dyDescent="0.25">
      <c r="B97" s="2">
        <v>8</v>
      </c>
      <c r="C97" s="3" t="s">
        <v>63</v>
      </c>
      <c r="D97" s="8">
        <v>4.3</v>
      </c>
      <c r="E97" s="8">
        <v>3.5</v>
      </c>
      <c r="F97" s="8">
        <v>4.9000000000000004</v>
      </c>
      <c r="G97" s="8">
        <v>6.4</v>
      </c>
      <c r="H97" s="8">
        <v>7</v>
      </c>
      <c r="I97" s="8">
        <v>6.5</v>
      </c>
      <c r="J97" s="5">
        <f t="shared" si="6"/>
        <v>5</v>
      </c>
      <c r="K97" s="8">
        <v>5.0999999999999996</v>
      </c>
      <c r="L97" s="5">
        <f t="shared" si="7"/>
        <v>5</v>
      </c>
    </row>
    <row r="98" spans="2:12" hidden="1" x14ac:dyDescent="0.25">
      <c r="B98" s="2">
        <v>9</v>
      </c>
      <c r="C98" s="3" t="s">
        <v>64</v>
      </c>
      <c r="D98" s="8">
        <v>4</v>
      </c>
      <c r="E98" s="8">
        <v>5.8</v>
      </c>
      <c r="F98" s="8">
        <v>5.2</v>
      </c>
      <c r="G98" s="8">
        <v>6.5</v>
      </c>
      <c r="H98" s="8">
        <v>7</v>
      </c>
      <c r="I98" s="8">
        <v>5</v>
      </c>
      <c r="J98" s="5">
        <f t="shared" si="6"/>
        <v>5.3</v>
      </c>
      <c r="K98" s="8">
        <v>4.5999999999999996</v>
      </c>
      <c r="L98" s="5">
        <f t="shared" si="7"/>
        <v>5</v>
      </c>
    </row>
    <row r="99" spans="2:12" hidden="1" x14ac:dyDescent="0.25">
      <c r="B99" s="2">
        <v>10</v>
      </c>
      <c r="C99" s="3" t="s">
        <v>65</v>
      </c>
      <c r="D99" s="8">
        <v>3.7</v>
      </c>
      <c r="E99" s="8">
        <v>5.3</v>
      </c>
      <c r="F99" s="8">
        <v>6</v>
      </c>
      <c r="G99" s="8">
        <v>7</v>
      </c>
      <c r="H99" s="8">
        <v>7</v>
      </c>
      <c r="I99" s="8">
        <v>5</v>
      </c>
      <c r="J99" s="5">
        <f t="shared" si="6"/>
        <v>5.4</v>
      </c>
      <c r="K99" s="8">
        <v>3.7</v>
      </c>
      <c r="L99" s="5">
        <f t="shared" si="7"/>
        <v>4.7</v>
      </c>
    </row>
    <row r="100" spans="2:12" hidden="1" x14ac:dyDescent="0.25">
      <c r="C100" s="3" t="s">
        <v>66</v>
      </c>
      <c r="D100" s="11">
        <f t="shared" ref="D100:K100" si="8">ROUND(AVERAGE(D90:D99),1)</f>
        <v>4.8</v>
      </c>
      <c r="E100" s="11">
        <f t="shared" si="8"/>
        <v>5.0999999999999996</v>
      </c>
      <c r="F100" s="11">
        <f t="shared" si="8"/>
        <v>5.3</v>
      </c>
      <c r="G100" s="11">
        <f t="shared" si="8"/>
        <v>6.5</v>
      </c>
      <c r="H100" s="11">
        <f t="shared" si="8"/>
        <v>5.8</v>
      </c>
      <c r="I100" s="11">
        <f t="shared" si="8"/>
        <v>5.2</v>
      </c>
      <c r="J100" s="11">
        <f t="shared" si="8"/>
        <v>5.3</v>
      </c>
      <c r="K100" s="11">
        <f t="shared" si="8"/>
        <v>4.4000000000000004</v>
      </c>
      <c r="L100" s="5">
        <f t="shared" si="7"/>
        <v>4.9000000000000004</v>
      </c>
    </row>
    <row r="101" spans="2:12" hidden="1" x14ac:dyDescent="0.25">
      <c r="C101" s="3" t="s">
        <v>67</v>
      </c>
      <c r="D101" s="11">
        <f>MAX(D90:D99)</f>
        <v>6.2</v>
      </c>
      <c r="E101" s="11">
        <f t="shared" ref="E101:L101" si="9">MAX(E90:E99)</f>
        <v>6.3</v>
      </c>
      <c r="F101" s="11">
        <f t="shared" si="9"/>
        <v>7</v>
      </c>
      <c r="G101" s="11">
        <f t="shared" si="9"/>
        <v>7</v>
      </c>
      <c r="H101" s="11">
        <f t="shared" si="9"/>
        <v>7</v>
      </c>
      <c r="I101" s="11">
        <f t="shared" si="9"/>
        <v>6.5</v>
      </c>
      <c r="J101" s="11">
        <f t="shared" si="9"/>
        <v>5.8</v>
      </c>
      <c r="K101" s="11">
        <f t="shared" si="9"/>
        <v>5.0999999999999996</v>
      </c>
      <c r="L101" s="11">
        <f t="shared" si="9"/>
        <v>5.2</v>
      </c>
    </row>
    <row r="102" spans="2:12" hidden="1" x14ac:dyDescent="0.25">
      <c r="C102" s="3" t="s">
        <v>68</v>
      </c>
      <c r="D102" s="11">
        <f>MIN(D90:D99)</f>
        <v>3.7</v>
      </c>
      <c r="E102" s="11">
        <f t="shared" ref="E102:L102" si="10">MIN(E90:E99)</f>
        <v>3.5</v>
      </c>
      <c r="F102" s="11">
        <f t="shared" si="10"/>
        <v>3.8</v>
      </c>
      <c r="G102" s="11">
        <f t="shared" si="10"/>
        <v>5.2</v>
      </c>
      <c r="H102" s="11">
        <f t="shared" si="10"/>
        <v>4.5</v>
      </c>
      <c r="I102" s="11">
        <f t="shared" si="10"/>
        <v>4</v>
      </c>
      <c r="J102" s="11">
        <f t="shared" si="10"/>
        <v>4.8</v>
      </c>
      <c r="K102" s="11">
        <f t="shared" si="10"/>
        <v>3.4</v>
      </c>
      <c r="L102" s="11">
        <f t="shared" si="10"/>
        <v>4.5</v>
      </c>
    </row>
    <row r="103" spans="2:12" ht="30" hidden="1" x14ac:dyDescent="0.25">
      <c r="C103" s="7" t="s">
        <v>78</v>
      </c>
      <c r="D103" s="5">
        <f>COUNTIF(D90:D99,"&lt;4")</f>
        <v>3</v>
      </c>
      <c r="E103" s="5">
        <f t="shared" ref="E103:L103" si="11">COUNTIF(E90:E99,"&lt;4")</f>
        <v>1</v>
      </c>
      <c r="F103" s="5">
        <f t="shared" si="11"/>
        <v>1</v>
      </c>
      <c r="G103" s="5">
        <f t="shared" si="11"/>
        <v>0</v>
      </c>
      <c r="H103" s="5">
        <f t="shared" si="11"/>
        <v>0</v>
      </c>
      <c r="I103" s="5">
        <f t="shared" si="11"/>
        <v>0</v>
      </c>
      <c r="J103" s="5">
        <f t="shared" si="11"/>
        <v>0</v>
      </c>
      <c r="K103" s="5">
        <f t="shared" si="11"/>
        <v>3</v>
      </c>
      <c r="L103" s="5">
        <f t="shared" si="11"/>
        <v>0</v>
      </c>
    </row>
    <row r="104" spans="2:12" ht="45" hidden="1" x14ac:dyDescent="0.25">
      <c r="C104" s="7" t="s">
        <v>79</v>
      </c>
      <c r="D104" s="5">
        <f t="shared" ref="D104:L104" si="12">$B$17-D103</f>
        <v>7</v>
      </c>
      <c r="E104" s="5">
        <f t="shared" si="12"/>
        <v>9</v>
      </c>
      <c r="F104" s="5">
        <f t="shared" si="12"/>
        <v>9</v>
      </c>
      <c r="G104" s="5">
        <f t="shared" si="12"/>
        <v>10</v>
      </c>
      <c r="H104" s="5">
        <f t="shared" si="12"/>
        <v>10</v>
      </c>
      <c r="I104" s="5">
        <f t="shared" si="12"/>
        <v>10</v>
      </c>
      <c r="J104" s="5">
        <f t="shared" si="12"/>
        <v>10</v>
      </c>
      <c r="K104" s="5">
        <f t="shared" si="12"/>
        <v>7</v>
      </c>
      <c r="L104" s="5">
        <f t="shared" si="12"/>
        <v>10</v>
      </c>
    </row>
  </sheetData>
  <mergeCells count="11">
    <mergeCell ref="B1:E1"/>
    <mergeCell ref="B3:C3"/>
    <mergeCell ref="C38:F38"/>
    <mergeCell ref="C28:F28"/>
    <mergeCell ref="C32:F32"/>
    <mergeCell ref="C36:F36"/>
    <mergeCell ref="C26:F26"/>
    <mergeCell ref="C30:F30"/>
    <mergeCell ref="C34:F34"/>
    <mergeCell ref="B4:L4"/>
    <mergeCell ref="C24:F24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opLeftCell="A22" zoomScale="110" zoomScaleNormal="110" workbookViewId="0">
      <selection activeCell="B41" sqref="B41:G41"/>
    </sheetView>
  </sheetViews>
  <sheetFormatPr baseColWidth="10" defaultColWidth="11.42578125" defaultRowHeight="15" x14ac:dyDescent="0.25"/>
  <cols>
    <col min="1" max="1" width="5.7109375" style="15" customWidth="1"/>
    <col min="2" max="2" width="18.85546875" style="15" customWidth="1"/>
    <col min="3" max="3" width="17.42578125" style="15" customWidth="1"/>
    <col min="4" max="4" width="17.5703125" style="15" customWidth="1"/>
    <col min="5" max="5" width="14.5703125" style="15" customWidth="1"/>
    <col min="6" max="6" width="18.140625" style="15" customWidth="1"/>
    <col min="7" max="8" width="11.42578125" style="15"/>
    <col min="9" max="9" width="17.5703125" style="15" bestFit="1" customWidth="1"/>
    <col min="10" max="10" width="18" style="15" customWidth="1"/>
    <col min="11" max="11" width="23.85546875" style="15" customWidth="1"/>
    <col min="12" max="12" width="21.28515625" style="15" customWidth="1"/>
    <col min="13" max="13" width="14" style="15" customWidth="1"/>
    <col min="14" max="16384" width="11.42578125" style="15"/>
  </cols>
  <sheetData>
    <row r="1" spans="1:11" ht="30" customHeight="1" x14ac:dyDescent="0.25">
      <c r="B1" s="71" t="s">
        <v>0</v>
      </c>
      <c r="C1" s="72"/>
      <c r="D1" s="73"/>
    </row>
    <row r="2" spans="1:11" ht="15" customHeight="1" x14ac:dyDescent="0.25">
      <c r="A2"/>
      <c r="B2" s="16"/>
    </row>
    <row r="3" spans="1:11" ht="15" customHeight="1" x14ac:dyDescent="0.25">
      <c r="A3" s="18"/>
      <c r="B3" s="51" t="s">
        <v>80</v>
      </c>
      <c r="C3" s="20"/>
    </row>
    <row r="4" spans="1:11" ht="34.15" customHeight="1" x14ac:dyDescent="0.25">
      <c r="A4"/>
      <c r="B4" s="74" t="s">
        <v>81</v>
      </c>
      <c r="C4" s="75"/>
      <c r="D4" s="75"/>
      <c r="E4" s="75"/>
      <c r="F4" s="75"/>
      <c r="G4" s="76"/>
      <c r="I4" s="77" t="s">
        <v>95</v>
      </c>
      <c r="J4" t="s">
        <v>97</v>
      </c>
      <c r="K4"/>
    </row>
    <row r="5" spans="1:11" ht="15" customHeight="1" x14ac:dyDescent="0.25">
      <c r="A5" s="19"/>
      <c r="I5" s="52" t="s">
        <v>86</v>
      </c>
      <c r="J5" s="78">
        <v>21</v>
      </c>
      <c r="K5"/>
    </row>
    <row r="6" spans="1:11" ht="15.75" customHeight="1" x14ac:dyDescent="0.25">
      <c r="A6" s="17"/>
      <c r="B6" s="28" t="s">
        <v>82</v>
      </c>
      <c r="C6" s="28" t="s">
        <v>83</v>
      </c>
      <c r="D6" s="28" t="s">
        <v>84</v>
      </c>
      <c r="E6" s="28" t="s">
        <v>85</v>
      </c>
      <c r="F6" s="29"/>
      <c r="I6" s="52" t="s">
        <v>87</v>
      </c>
      <c r="J6" s="78">
        <v>18</v>
      </c>
      <c r="K6"/>
    </row>
    <row r="7" spans="1:11" x14ac:dyDescent="0.25">
      <c r="B7" s="30">
        <v>1</v>
      </c>
      <c r="C7" s="30">
        <v>24</v>
      </c>
      <c r="D7" s="30" t="s">
        <v>86</v>
      </c>
      <c r="E7" s="30">
        <v>2</v>
      </c>
      <c r="F7" s="29"/>
      <c r="I7" s="52" t="s">
        <v>96</v>
      </c>
      <c r="J7" s="78">
        <v>39</v>
      </c>
      <c r="K7"/>
    </row>
    <row r="8" spans="1:11" x14ac:dyDescent="0.25">
      <c r="B8" s="30">
        <v>2</v>
      </c>
      <c r="C8" s="30">
        <v>19</v>
      </c>
      <c r="D8" s="30" t="s">
        <v>87</v>
      </c>
      <c r="E8" s="30">
        <v>5</v>
      </c>
      <c r="F8" s="29"/>
      <c r="I8"/>
      <c r="J8"/>
      <c r="K8"/>
    </row>
    <row r="9" spans="1:11" ht="17.25" customHeight="1" x14ac:dyDescent="0.25">
      <c r="B9" s="30">
        <v>3</v>
      </c>
      <c r="C9" s="30">
        <v>19</v>
      </c>
      <c r="D9" s="30" t="s">
        <v>86</v>
      </c>
      <c r="E9" s="30">
        <v>1</v>
      </c>
      <c r="F9" s="29"/>
      <c r="I9"/>
      <c r="J9"/>
      <c r="K9"/>
    </row>
    <row r="10" spans="1:11" x14ac:dyDescent="0.25">
      <c r="B10" s="30">
        <v>4</v>
      </c>
      <c r="C10" s="30">
        <v>24</v>
      </c>
      <c r="D10" s="30" t="s">
        <v>86</v>
      </c>
      <c r="E10" s="30">
        <v>1</v>
      </c>
      <c r="F10" s="29"/>
      <c r="I10"/>
      <c r="J10"/>
      <c r="K10"/>
    </row>
    <row r="11" spans="1:11" ht="15" customHeight="1" x14ac:dyDescent="0.25">
      <c r="B11" s="30">
        <v>5</v>
      </c>
      <c r="C11" s="30">
        <v>24</v>
      </c>
      <c r="D11" s="30" t="s">
        <v>86</v>
      </c>
      <c r="E11" s="30">
        <v>2</v>
      </c>
      <c r="F11" s="29"/>
      <c r="I11"/>
      <c r="J11"/>
      <c r="K11"/>
    </row>
    <row r="12" spans="1:11" x14ac:dyDescent="0.25">
      <c r="B12" s="30">
        <v>6</v>
      </c>
      <c r="C12" s="30">
        <v>35</v>
      </c>
      <c r="D12" s="30" t="s">
        <v>87</v>
      </c>
      <c r="E12" s="30">
        <v>4</v>
      </c>
      <c r="F12" s="29"/>
      <c r="I12"/>
      <c r="J12"/>
      <c r="K12"/>
    </row>
    <row r="13" spans="1:11" x14ac:dyDescent="0.25">
      <c r="B13" s="30">
        <v>7</v>
      </c>
      <c r="C13" s="30">
        <v>40</v>
      </c>
      <c r="D13" s="30" t="s">
        <v>86</v>
      </c>
      <c r="E13" s="30">
        <v>2</v>
      </c>
      <c r="F13" s="29"/>
      <c r="I13"/>
      <c r="J13"/>
      <c r="K13"/>
    </row>
    <row r="14" spans="1:11" ht="15" customHeight="1" x14ac:dyDescent="0.25">
      <c r="B14" s="30">
        <v>8</v>
      </c>
      <c r="C14" s="30">
        <v>40</v>
      </c>
      <c r="D14" s="30" t="s">
        <v>87</v>
      </c>
      <c r="E14" s="30">
        <v>3</v>
      </c>
      <c r="F14" s="29"/>
      <c r="I14"/>
      <c r="J14"/>
      <c r="K14"/>
    </row>
    <row r="15" spans="1:11" x14ac:dyDescent="0.25">
      <c r="B15" s="30">
        <v>9</v>
      </c>
      <c r="C15" s="30">
        <v>24</v>
      </c>
      <c r="D15" s="30" t="s">
        <v>87</v>
      </c>
      <c r="E15" s="30">
        <v>2</v>
      </c>
      <c r="F15" s="29"/>
      <c r="I15"/>
      <c r="J15"/>
      <c r="K15"/>
    </row>
    <row r="16" spans="1:11" x14ac:dyDescent="0.25">
      <c r="B16" s="30">
        <v>10</v>
      </c>
      <c r="C16" s="30">
        <v>23</v>
      </c>
      <c r="D16" s="30" t="s">
        <v>86</v>
      </c>
      <c r="E16" s="30">
        <v>4</v>
      </c>
      <c r="F16" s="29"/>
      <c r="I16"/>
      <c r="J16"/>
      <c r="K16"/>
    </row>
    <row r="17" spans="1:13" ht="15" customHeight="1" x14ac:dyDescent="0.25">
      <c r="B17" s="30">
        <v>11</v>
      </c>
      <c r="C17" s="30">
        <v>45</v>
      </c>
      <c r="D17" s="30" t="s">
        <v>87</v>
      </c>
      <c r="E17" s="30">
        <v>2</v>
      </c>
      <c r="F17" s="29"/>
      <c r="I17"/>
      <c r="J17"/>
      <c r="K17"/>
    </row>
    <row r="18" spans="1:13" x14ac:dyDescent="0.25">
      <c r="B18" s="30">
        <v>12</v>
      </c>
      <c r="C18" s="30">
        <v>40</v>
      </c>
      <c r="D18" s="30" t="s">
        <v>86</v>
      </c>
      <c r="E18" s="30">
        <v>2</v>
      </c>
      <c r="F18" s="29"/>
      <c r="I18"/>
      <c r="J18"/>
      <c r="K18"/>
    </row>
    <row r="19" spans="1:13" x14ac:dyDescent="0.25">
      <c r="B19" s="30">
        <v>13</v>
      </c>
      <c r="C19" s="30">
        <v>24</v>
      </c>
      <c r="D19" s="30" t="s">
        <v>86</v>
      </c>
      <c r="E19" s="30">
        <v>3</v>
      </c>
      <c r="F19" s="29"/>
      <c r="I19"/>
      <c r="J19"/>
      <c r="K19"/>
    </row>
    <row r="20" spans="1:13" ht="15" customHeight="1" x14ac:dyDescent="0.25">
      <c r="B20" s="30">
        <v>14</v>
      </c>
      <c r="C20" s="30">
        <v>40</v>
      </c>
      <c r="D20" s="30" t="s">
        <v>87</v>
      </c>
      <c r="E20" s="30">
        <v>2</v>
      </c>
      <c r="F20" s="29"/>
      <c r="I20"/>
      <c r="J20"/>
      <c r="K20"/>
    </row>
    <row r="21" spans="1:13" x14ac:dyDescent="0.25">
      <c r="B21" s="30">
        <v>15</v>
      </c>
      <c r="C21" s="30">
        <v>19</v>
      </c>
      <c r="D21" s="30" t="s">
        <v>86</v>
      </c>
      <c r="E21" s="30">
        <v>4</v>
      </c>
      <c r="F21" s="29"/>
      <c r="I21"/>
      <c r="J21"/>
      <c r="K21"/>
    </row>
    <row r="22" spans="1:13" ht="15" customHeight="1" x14ac:dyDescent="0.25">
      <c r="B22" s="29"/>
      <c r="C22" s="29"/>
      <c r="D22" s="29"/>
      <c r="E22" s="29"/>
      <c r="F22" s="29"/>
    </row>
    <row r="23" spans="1:13" ht="15" customHeight="1" x14ac:dyDescent="0.25">
      <c r="B23" s="50" t="s">
        <v>88</v>
      </c>
      <c r="C23" s="31"/>
      <c r="D23" s="31"/>
      <c r="E23" s="31"/>
      <c r="F23" s="32"/>
    </row>
    <row r="24" spans="1:13" ht="15" customHeight="1" x14ac:dyDescent="0.25">
      <c r="A24" s="18"/>
      <c r="B24" s="35"/>
      <c r="C24" s="35"/>
      <c r="D24" s="35"/>
      <c r="E24" s="35"/>
      <c r="F24" s="35"/>
      <c r="G24" s="35"/>
    </row>
    <row r="25" spans="1:13" s="35" customFormat="1" ht="30" customHeight="1" x14ac:dyDescent="0.25">
      <c r="A25" s="34"/>
      <c r="B25" s="59" t="s">
        <v>89</v>
      </c>
      <c r="C25" s="59"/>
      <c r="D25" s="59"/>
      <c r="E25" s="59"/>
      <c r="F25" s="59"/>
      <c r="G25" s="70"/>
    </row>
    <row r="26" spans="1:13" s="35" customFormat="1" ht="30" customHeight="1" x14ac:dyDescent="0.25">
      <c r="A26" s="34"/>
      <c r="B26" s="67">
        <v>70</v>
      </c>
      <c r="C26" s="68"/>
      <c r="D26" s="68"/>
      <c r="E26" s="68"/>
      <c r="F26" s="68"/>
      <c r="G26" s="69"/>
      <c r="H26" s="48"/>
      <c r="J26" t="s">
        <v>98</v>
      </c>
      <c r="K26"/>
      <c r="L26"/>
      <c r="M26"/>
    </row>
    <row r="27" spans="1:13" ht="15" customHeight="1" x14ac:dyDescent="0.25">
      <c r="A27" s="18"/>
      <c r="B27" s="33"/>
      <c r="C27" s="33"/>
      <c r="D27" s="33"/>
      <c r="E27" s="33"/>
      <c r="F27" s="33"/>
      <c r="G27" s="49"/>
      <c r="J27" s="78">
        <v>15</v>
      </c>
      <c r="K27"/>
      <c r="L27"/>
      <c r="M27"/>
    </row>
    <row r="28" spans="1:13" ht="30" customHeight="1" x14ac:dyDescent="0.25">
      <c r="A28" s="18"/>
      <c r="B28" s="59" t="s">
        <v>90</v>
      </c>
      <c r="C28" s="59"/>
      <c r="D28" s="59"/>
      <c r="E28" s="59"/>
      <c r="F28" s="59"/>
      <c r="G28" s="70"/>
      <c r="J28"/>
      <c r="K28"/>
      <c r="L28"/>
      <c r="M28"/>
    </row>
    <row r="29" spans="1:13" s="35" customFormat="1" ht="30" customHeight="1" x14ac:dyDescent="0.25">
      <c r="A29" s="34"/>
      <c r="B29" s="67"/>
      <c r="C29" s="68"/>
      <c r="D29" s="68"/>
      <c r="E29" s="68"/>
      <c r="F29" s="68"/>
      <c r="G29" s="69"/>
      <c r="H29" s="48"/>
      <c r="J29"/>
      <c r="K29"/>
      <c r="L29"/>
      <c r="M29"/>
    </row>
    <row r="30" spans="1:13" ht="15" customHeight="1" x14ac:dyDescent="0.25">
      <c r="A30" s="18"/>
      <c r="C30" s="33"/>
      <c r="D30" s="33"/>
      <c r="E30" s="33"/>
      <c r="F30" s="33"/>
      <c r="G30" s="25"/>
      <c r="J30"/>
      <c r="K30"/>
      <c r="L30"/>
      <c r="M30"/>
    </row>
    <row r="31" spans="1:13" ht="16.149999999999999" customHeight="1" x14ac:dyDescent="0.25">
      <c r="A31" s="18"/>
      <c r="B31" s="59" t="s">
        <v>91</v>
      </c>
      <c r="C31" s="59"/>
      <c r="D31" s="59"/>
      <c r="E31" s="59"/>
      <c r="F31" s="59"/>
      <c r="G31" s="70"/>
      <c r="J31"/>
      <c r="K31"/>
      <c r="L31"/>
      <c r="M31"/>
    </row>
    <row r="32" spans="1:13" s="35" customFormat="1" ht="30" customHeight="1" x14ac:dyDescent="0.25">
      <c r="A32" s="34"/>
      <c r="B32" s="67"/>
      <c r="C32" s="68"/>
      <c r="D32" s="68"/>
      <c r="E32" s="68"/>
      <c r="F32" s="68"/>
      <c r="G32" s="69"/>
      <c r="H32" s="48"/>
      <c r="J32"/>
      <c r="K32"/>
      <c r="L32"/>
      <c r="M32"/>
    </row>
    <row r="33" spans="1:13" ht="15" customHeight="1" x14ac:dyDescent="0.25">
      <c r="A33" s="18"/>
      <c r="C33" s="33"/>
      <c r="D33" s="33"/>
      <c r="E33" s="33"/>
      <c r="F33" s="33"/>
      <c r="G33" s="23"/>
      <c r="J33"/>
      <c r="K33"/>
      <c r="L33"/>
      <c r="M33"/>
    </row>
    <row r="34" spans="1:13" ht="30" customHeight="1" x14ac:dyDescent="0.25">
      <c r="A34" s="18"/>
      <c r="B34" s="59" t="s">
        <v>92</v>
      </c>
      <c r="C34" s="59"/>
      <c r="D34" s="59"/>
      <c r="E34" s="59"/>
      <c r="F34" s="59"/>
      <c r="G34" s="70"/>
      <c r="J34"/>
      <c r="K34"/>
      <c r="L34"/>
      <c r="M34"/>
    </row>
    <row r="35" spans="1:13" s="35" customFormat="1" ht="30" customHeight="1" x14ac:dyDescent="0.25">
      <c r="A35" s="34"/>
      <c r="B35" s="67"/>
      <c r="C35" s="68"/>
      <c r="D35" s="68"/>
      <c r="E35" s="68"/>
      <c r="F35" s="68"/>
      <c r="G35" s="69"/>
      <c r="H35" s="48"/>
      <c r="J35"/>
      <c r="K35"/>
      <c r="L35"/>
      <c r="M35"/>
    </row>
    <row r="36" spans="1:13" ht="15" customHeight="1" x14ac:dyDescent="0.25">
      <c r="A36" s="18"/>
      <c r="C36" s="36"/>
      <c r="D36" s="36"/>
      <c r="E36" s="36"/>
      <c r="F36" s="36"/>
      <c r="G36" s="23"/>
      <c r="J36"/>
      <c r="K36"/>
      <c r="L36"/>
      <c r="M36"/>
    </row>
    <row r="37" spans="1:13" ht="30" customHeight="1" x14ac:dyDescent="0.25">
      <c r="A37" s="18"/>
      <c r="B37" s="59" t="s">
        <v>93</v>
      </c>
      <c r="C37" s="59"/>
      <c r="D37" s="59"/>
      <c r="E37" s="59"/>
      <c r="F37" s="59"/>
      <c r="G37" s="70"/>
      <c r="J37"/>
      <c r="K37"/>
      <c r="L37"/>
      <c r="M37"/>
    </row>
    <row r="38" spans="1:13" s="35" customFormat="1" ht="30" customHeight="1" x14ac:dyDescent="0.25">
      <c r="A38" s="34"/>
      <c r="B38" s="67"/>
      <c r="C38" s="68"/>
      <c r="D38" s="68"/>
      <c r="E38" s="68"/>
      <c r="F38" s="68"/>
      <c r="G38" s="69"/>
      <c r="H38" s="48"/>
      <c r="J38"/>
      <c r="K38"/>
      <c r="L38"/>
    </row>
    <row r="39" spans="1:13" ht="15" customHeight="1" x14ac:dyDescent="0.25">
      <c r="A39" s="18"/>
      <c r="B39" s="36"/>
      <c r="C39" s="36"/>
      <c r="D39" s="36"/>
      <c r="E39" s="36"/>
      <c r="F39" s="36"/>
      <c r="G39" s="23"/>
      <c r="J39"/>
      <c r="K39"/>
      <c r="L39"/>
    </row>
    <row r="40" spans="1:13" ht="21" customHeight="1" x14ac:dyDescent="0.25">
      <c r="A40" s="18"/>
      <c r="B40" s="59" t="s">
        <v>94</v>
      </c>
      <c r="C40" s="59"/>
      <c r="D40" s="59"/>
      <c r="E40" s="59"/>
      <c r="F40" s="59"/>
      <c r="G40" s="70"/>
      <c r="J40"/>
      <c r="K40"/>
      <c r="L40"/>
    </row>
    <row r="41" spans="1:13" s="35" customFormat="1" ht="30" customHeight="1" x14ac:dyDescent="0.25">
      <c r="A41" s="34"/>
      <c r="B41" s="79"/>
      <c r="C41" s="80"/>
      <c r="D41" s="80"/>
      <c r="E41" s="80"/>
      <c r="F41" s="80"/>
      <c r="G41" s="81"/>
      <c r="H41" s="48"/>
      <c r="J41"/>
      <c r="K41"/>
      <c r="L41"/>
    </row>
    <row r="42" spans="1:13" x14ac:dyDescent="0.25">
      <c r="A42" s="18"/>
      <c r="B42" s="33"/>
      <c r="C42" s="33"/>
      <c r="D42" s="33"/>
      <c r="E42" s="33"/>
      <c r="F42" s="33"/>
      <c r="G42" s="23"/>
      <c r="J42"/>
      <c r="K42"/>
      <c r="L42"/>
    </row>
    <row r="43" spans="1:13" x14ac:dyDescent="0.25">
      <c r="A43" s="18"/>
      <c r="B43" s="33"/>
      <c r="C43" s="33"/>
      <c r="D43" s="33"/>
      <c r="E43" s="33"/>
      <c r="F43" s="33"/>
      <c r="G43" s="23"/>
      <c r="J43"/>
      <c r="K43"/>
      <c r="L43"/>
    </row>
    <row r="44" spans="1:13" ht="15" customHeight="1" x14ac:dyDescent="0.25">
      <c r="A44" s="18"/>
      <c r="C44" s="33"/>
      <c r="D44" s="33"/>
      <c r="E44" s="33"/>
      <c r="F44" s="33"/>
      <c r="G44" s="23"/>
    </row>
    <row r="45" spans="1:13" x14ac:dyDescent="0.25">
      <c r="A45" s="18"/>
      <c r="B45" s="33"/>
      <c r="C45" s="33"/>
      <c r="D45" s="33"/>
      <c r="E45" s="33"/>
      <c r="F45" s="33"/>
      <c r="G45" s="23"/>
    </row>
    <row r="46" spans="1:13" x14ac:dyDescent="0.25">
      <c r="B46" s="24"/>
      <c r="C46" s="24"/>
      <c r="D46" s="24"/>
      <c r="E46" s="24"/>
      <c r="F46" s="24"/>
    </row>
  </sheetData>
  <mergeCells count="14">
    <mergeCell ref="B41:G41"/>
    <mergeCell ref="B34:G34"/>
    <mergeCell ref="B37:G37"/>
    <mergeCell ref="B40:G40"/>
    <mergeCell ref="B1:D1"/>
    <mergeCell ref="B25:G25"/>
    <mergeCell ref="B28:G28"/>
    <mergeCell ref="B31:G31"/>
    <mergeCell ref="B4:G4"/>
    <mergeCell ref="B26:G26"/>
    <mergeCell ref="B29:G29"/>
    <mergeCell ref="B32:G32"/>
    <mergeCell ref="B35:G35"/>
    <mergeCell ref="B38:G38"/>
  </mergeCell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7" ma:contentTypeDescription="Crear nuevo documento." ma:contentTypeScope="" ma:versionID="f02bab0447f2323ec64b65a92c2d6a7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ed2024b6091500cf4e3b59f4ebbccfa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44DF96-8F56-4626-9EF9-6A748087B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1</vt:lpstr>
      <vt:lpstr>Actividad 2</vt:lpstr>
      <vt:lpstr>Actividad 3</vt:lpstr>
    </vt:vector>
  </TitlesOfParts>
  <Manager/>
  <Company>Enlaces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keywords/>
  <dc:description/>
  <cp:lastModifiedBy>Cetecom</cp:lastModifiedBy>
  <cp:revision/>
  <dcterms:created xsi:type="dcterms:W3CDTF">2009-08-17T00:45:03Z</dcterms:created>
  <dcterms:modified xsi:type="dcterms:W3CDTF">2024-08-17T00:14:50Z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