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\Desktop\"/>
    </mc:Choice>
  </mc:AlternateContent>
  <xr:revisionPtr revIDLastSave="0" documentId="13_ncr:1_{F9EAC4E6-5B25-4DC6-968A-A0CAA69474D2}" xr6:coauthVersionLast="45" xr6:coauthVersionMax="45" xr10:uidLastSave="{00000000-0000-0000-0000-000000000000}"/>
  <bookViews>
    <workbookView xWindow="-17745" yWindow="1365" windowWidth="38700" windowHeight="15555" xr2:uid="{DDB24E7F-D06F-4F85-9FF8-1810D1A24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O10" i="1" s="1"/>
  <c r="L11" i="1"/>
  <c r="O11" i="1" s="1"/>
  <c r="Z11" i="1" s="1"/>
  <c r="L12" i="1"/>
  <c r="O12" i="1" s="1"/>
  <c r="L13" i="1"/>
  <c r="O13" i="1" s="1"/>
  <c r="L14" i="1"/>
  <c r="L15" i="1"/>
  <c r="O15" i="1" s="1"/>
  <c r="L16" i="1"/>
  <c r="O16" i="1" s="1"/>
  <c r="L17" i="1"/>
  <c r="O17" i="1" s="1"/>
  <c r="L18" i="1"/>
  <c r="L19" i="1"/>
  <c r="L20" i="1"/>
  <c r="L21" i="1"/>
  <c r="L22" i="1"/>
  <c r="L23" i="1"/>
  <c r="L24" i="1"/>
  <c r="L25" i="1"/>
  <c r="L26" i="1"/>
  <c r="L27" i="1"/>
  <c r="L4" i="1"/>
  <c r="K5" i="1"/>
  <c r="N5" i="1" s="1"/>
  <c r="Y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N21" i="1" s="1"/>
  <c r="Y21" i="1" s="1"/>
  <c r="K22" i="1"/>
  <c r="K23" i="1"/>
  <c r="K24" i="1"/>
  <c r="K25" i="1"/>
  <c r="K26" i="1"/>
  <c r="K27" i="1"/>
  <c r="K4" i="1"/>
  <c r="I5" i="1"/>
  <c r="I6" i="1"/>
  <c r="I7" i="1"/>
  <c r="I8" i="1"/>
  <c r="I9" i="1"/>
  <c r="T9" i="1" s="1"/>
  <c r="I10" i="1"/>
  <c r="T10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T24" i="1" s="1"/>
  <c r="I25" i="1"/>
  <c r="I26" i="1"/>
  <c r="I27" i="1"/>
  <c r="I4" i="1"/>
  <c r="H5" i="1"/>
  <c r="H6" i="1"/>
  <c r="H7" i="1"/>
  <c r="H8" i="1"/>
  <c r="H9" i="1"/>
  <c r="H10" i="1"/>
  <c r="H11" i="1"/>
  <c r="H12" i="1"/>
  <c r="H13" i="1"/>
  <c r="H14" i="1"/>
  <c r="H15" i="1"/>
  <c r="N15" i="1" s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J5" i="1"/>
  <c r="J6" i="1"/>
  <c r="J7" i="1"/>
  <c r="J8" i="1"/>
  <c r="J9" i="1"/>
  <c r="J10" i="1"/>
  <c r="U10" i="1" s="1"/>
  <c r="J11" i="1"/>
  <c r="J12" i="1"/>
  <c r="J13" i="1"/>
  <c r="J14" i="1"/>
  <c r="J15" i="1"/>
  <c r="M15" i="1" s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R24" i="1" s="1"/>
  <c r="G25" i="1"/>
  <c r="G26" i="1"/>
  <c r="G27" i="1"/>
  <c r="G4" i="1"/>
  <c r="P27" i="1"/>
  <c r="P26" i="1"/>
  <c r="P25" i="1"/>
  <c r="P24" i="1"/>
  <c r="P23" i="1"/>
  <c r="P22" i="1"/>
  <c r="U22" i="1" s="1"/>
  <c r="P21" i="1"/>
  <c r="P20" i="1"/>
  <c r="P19" i="1"/>
  <c r="P18" i="1"/>
  <c r="P17" i="1"/>
  <c r="P16" i="1"/>
  <c r="P15" i="1"/>
  <c r="P14" i="1"/>
  <c r="P13" i="1"/>
  <c r="R13" i="1" s="1"/>
  <c r="P12" i="1"/>
  <c r="P11" i="1"/>
  <c r="P10" i="1"/>
  <c r="P9" i="1"/>
  <c r="P8" i="1"/>
  <c r="P7" i="1"/>
  <c r="U7" i="1" s="1"/>
  <c r="P6" i="1"/>
  <c r="P5" i="1"/>
  <c r="X5" i="1" s="1"/>
  <c r="W9" i="1"/>
  <c r="T26" i="1"/>
  <c r="S10" i="1"/>
  <c r="P4" i="1"/>
  <c r="R26" i="1"/>
  <c r="S8" i="1"/>
  <c r="U24" i="1"/>
  <c r="S23" i="1"/>
  <c r="T21" i="1"/>
  <c r="U4" i="1"/>
  <c r="W5" i="1"/>
  <c r="W6" i="1"/>
  <c r="W7" i="1"/>
  <c r="W8" i="1"/>
  <c r="W21" i="1"/>
  <c r="W24" i="1"/>
  <c r="W26" i="1"/>
  <c r="V8" i="1"/>
  <c r="V9" i="1"/>
  <c r="V10" i="1"/>
  <c r="V11" i="1"/>
  <c r="V22" i="1"/>
  <c r="V23" i="1"/>
  <c r="U5" i="1"/>
  <c r="U6" i="1"/>
  <c r="U8" i="1"/>
  <c r="U9" i="1"/>
  <c r="U11" i="1"/>
  <c r="U21" i="1"/>
  <c r="U23" i="1"/>
  <c r="V4" i="1"/>
  <c r="T6" i="1"/>
  <c r="T7" i="1"/>
  <c r="T8" i="1"/>
  <c r="T22" i="1"/>
  <c r="T23" i="1"/>
  <c r="S5" i="1"/>
  <c r="S6" i="1"/>
  <c r="S7" i="1"/>
  <c r="S9" i="1"/>
  <c r="S22" i="1"/>
  <c r="S24" i="1"/>
  <c r="R7" i="1"/>
  <c r="R8" i="1"/>
  <c r="R9" i="1"/>
  <c r="R10" i="1"/>
  <c r="R11" i="1"/>
  <c r="R21" i="1"/>
  <c r="R22" i="1"/>
  <c r="R23" i="1"/>
  <c r="M21" i="1"/>
  <c r="O21" i="1"/>
  <c r="M22" i="1"/>
  <c r="X22" i="1" s="1"/>
  <c r="N22" i="1"/>
  <c r="Y22" i="1" s="1"/>
  <c r="O22" i="1"/>
  <c r="Z22" i="1" s="1"/>
  <c r="M24" i="1"/>
  <c r="X24" i="1" s="1"/>
  <c r="U25" i="1"/>
  <c r="W25" i="1"/>
  <c r="N6" i="1"/>
  <c r="N7" i="1"/>
  <c r="N8" i="1"/>
  <c r="Y8" i="1" s="1"/>
  <c r="N9" i="1"/>
  <c r="Y9" i="1" s="1"/>
  <c r="N10" i="1"/>
  <c r="Y10" i="1" s="1"/>
  <c r="N11" i="1"/>
  <c r="Y11" i="1" s="1"/>
  <c r="N12" i="1"/>
  <c r="N13" i="1"/>
  <c r="N14" i="1"/>
  <c r="O5" i="1"/>
  <c r="Z5" i="1" s="1"/>
  <c r="O6" i="1"/>
  <c r="O7" i="1"/>
  <c r="Z7" i="1" s="1"/>
  <c r="O8" i="1"/>
  <c r="O9" i="1"/>
  <c r="M5" i="1"/>
  <c r="M6" i="1"/>
  <c r="M7" i="1"/>
  <c r="M8" i="1"/>
  <c r="X8" i="1" s="1"/>
  <c r="M9" i="1"/>
  <c r="X9" i="1" s="1"/>
  <c r="M10" i="1"/>
  <c r="M11" i="1"/>
  <c r="M12" i="1"/>
  <c r="M13" i="1"/>
  <c r="O4" i="1"/>
  <c r="Z4" i="1" s="1"/>
  <c r="N4" i="1"/>
  <c r="Y4" i="1" s="1"/>
  <c r="Z12" i="1" l="1"/>
  <c r="N16" i="1"/>
  <c r="N19" i="1"/>
  <c r="N20" i="1"/>
  <c r="N17" i="1"/>
  <c r="V15" i="1"/>
  <c r="V5" i="1"/>
  <c r="V16" i="1"/>
  <c r="V17" i="1"/>
  <c r="Z21" i="1"/>
  <c r="Z6" i="1"/>
  <c r="S18" i="1"/>
  <c r="M19" i="1"/>
  <c r="M17" i="1"/>
  <c r="M16" i="1"/>
  <c r="R19" i="1"/>
  <c r="V21" i="1"/>
  <c r="T5" i="1"/>
  <c r="X21" i="1"/>
  <c r="S21" i="1"/>
  <c r="X7" i="1"/>
  <c r="V7" i="1"/>
  <c r="Y6" i="1"/>
  <c r="V6" i="1"/>
  <c r="T11" i="1"/>
  <c r="U26" i="1"/>
  <c r="W10" i="1"/>
  <c r="Z10" i="1"/>
  <c r="Z9" i="1"/>
  <c r="S11" i="1"/>
  <c r="Z16" i="1"/>
  <c r="T27" i="1"/>
  <c r="Y12" i="1"/>
  <c r="R12" i="1"/>
  <c r="Y13" i="1"/>
  <c r="V12" i="1"/>
  <c r="R6" i="1"/>
  <c r="X6" i="1"/>
  <c r="R5" i="1"/>
  <c r="W23" i="1"/>
  <c r="Z23" i="1"/>
  <c r="Y7" i="1"/>
  <c r="W22" i="1"/>
  <c r="T12" i="1"/>
  <c r="T13" i="1"/>
  <c r="V26" i="1"/>
  <c r="Z26" i="1"/>
  <c r="V14" i="1"/>
  <c r="V24" i="1"/>
  <c r="S15" i="1"/>
  <c r="X12" i="1"/>
  <c r="X11" i="1"/>
  <c r="Z8" i="1"/>
  <c r="X13" i="1"/>
  <c r="W12" i="1"/>
  <c r="X10" i="1"/>
  <c r="S27" i="1"/>
  <c r="R27" i="1"/>
  <c r="S26" i="1"/>
  <c r="W11" i="1"/>
  <c r="Y14" i="1"/>
  <c r="U13" i="1"/>
  <c r="V13" i="1"/>
  <c r="U12" i="1"/>
  <c r="W4" i="1"/>
  <c r="O14" i="1"/>
  <c r="Z14" i="1" s="1"/>
  <c r="M14" i="1"/>
  <c r="X14" i="1" s="1"/>
  <c r="S14" i="1"/>
  <c r="V20" i="1"/>
  <c r="S19" i="1"/>
  <c r="S25" i="1"/>
  <c r="R25" i="1"/>
  <c r="O25" i="1"/>
  <c r="Z25" i="1" s="1"/>
  <c r="V25" i="1"/>
  <c r="N25" i="1"/>
  <c r="Y25" i="1" s="1"/>
  <c r="T25" i="1"/>
  <c r="V18" i="1"/>
  <c r="W13" i="1"/>
  <c r="Z13" i="1"/>
  <c r="R16" i="1"/>
  <c r="S20" i="1"/>
  <c r="S16" i="1"/>
  <c r="X15" i="1"/>
  <c r="U27" i="1"/>
  <c r="V27" i="1"/>
  <c r="S13" i="1"/>
  <c r="S12" i="1"/>
  <c r="W27" i="1"/>
  <c r="S4" i="1"/>
  <c r="T4" i="1"/>
  <c r="R4" i="1"/>
  <c r="W20" i="1"/>
  <c r="W19" i="1"/>
  <c r="Z17" i="1"/>
  <c r="U19" i="1"/>
  <c r="W17" i="1"/>
  <c r="Z15" i="1"/>
  <c r="W18" i="1"/>
  <c r="U18" i="1"/>
  <c r="W16" i="1"/>
  <c r="R20" i="1"/>
  <c r="T20" i="1"/>
  <c r="U17" i="1"/>
  <c r="W15" i="1"/>
  <c r="Y20" i="1"/>
  <c r="T19" i="1"/>
  <c r="U16" i="1"/>
  <c r="W14" i="1"/>
  <c r="Y19" i="1"/>
  <c r="U20" i="1"/>
  <c r="R18" i="1"/>
  <c r="T18" i="1"/>
  <c r="U15" i="1"/>
  <c r="R17" i="1"/>
  <c r="T17" i="1"/>
  <c r="U14" i="1"/>
  <c r="Y17" i="1"/>
  <c r="Y16" i="1"/>
  <c r="S17" i="1"/>
  <c r="T16" i="1"/>
  <c r="R15" i="1"/>
  <c r="T15" i="1"/>
  <c r="V19" i="1"/>
  <c r="X17" i="1"/>
  <c r="Y15" i="1"/>
  <c r="Z18" i="1"/>
  <c r="R14" i="1"/>
  <c r="T14" i="1"/>
  <c r="X16" i="1"/>
  <c r="N26" i="1"/>
  <c r="Y26" i="1" s="1"/>
  <c r="O20" i="1"/>
  <c r="Z20" i="1" s="1"/>
  <c r="X19" i="1"/>
  <c r="O19" i="1"/>
  <c r="Z19" i="1" s="1"/>
  <c r="M18" i="1"/>
  <c r="X18" i="1" s="1"/>
  <c r="N18" i="1"/>
  <c r="Y18" i="1" s="1"/>
  <c r="O18" i="1"/>
  <c r="M20" i="1"/>
  <c r="X20" i="1" s="1"/>
  <c r="M27" i="1"/>
  <c r="X27" i="1" s="1"/>
  <c r="O26" i="1"/>
  <c r="M25" i="1"/>
  <c r="X25" i="1" s="1"/>
  <c r="O27" i="1"/>
  <c r="Z27" i="1" s="1"/>
  <c r="N27" i="1"/>
  <c r="Y27" i="1" s="1"/>
  <c r="O24" i="1"/>
  <c r="Z24" i="1" s="1"/>
  <c r="N24" i="1"/>
  <c r="Y24" i="1" s="1"/>
  <c r="O23" i="1"/>
  <c r="M26" i="1"/>
  <c r="X26" i="1" s="1"/>
  <c r="N23" i="1"/>
  <c r="Y23" i="1" s="1"/>
  <c r="M23" i="1"/>
  <c r="X23" i="1" s="1"/>
  <c r="M4" i="1"/>
  <c r="X4" i="1" s="1"/>
</calcChain>
</file>

<file path=xl/sharedStrings.xml><?xml version="1.0" encoding="utf-8"?>
<sst xmlns="http://schemas.openxmlformats.org/spreadsheetml/2006/main" count="56" uniqueCount="33">
  <si>
    <t>year</t>
  </si>
  <si>
    <t>% mod</t>
  </si>
  <si>
    <t>supply</t>
  </si>
  <si>
    <t>COMM</t>
  </si>
  <si>
    <t>INDU</t>
  </si>
  <si>
    <t>RESI</t>
  </si>
  <si>
    <t>avg base init size</t>
  </si>
  <si>
    <t>avg final size</t>
  </si>
  <si>
    <t>base capacity</t>
  </si>
  <si>
    <t>initial</t>
  </si>
  <si>
    <t>growth per year</t>
  </si>
  <si>
    <t>scaling factors</t>
  </si>
  <si>
    <t>residential min</t>
  </si>
  <si>
    <t>residential max</t>
  </si>
  <si>
    <t>commercial min</t>
  </si>
  <si>
    <t>commercial max</t>
  </si>
  <si>
    <t>industrial min</t>
  </si>
  <si>
    <t>industrial max</t>
  </si>
  <si>
    <t>growth</t>
  </si>
  <si>
    <t>residential</t>
  </si>
  <si>
    <t>cargo supply factor</t>
  </si>
  <si>
    <t>pubtrans factor</t>
  </si>
  <si>
    <t>privtrans factor</t>
  </si>
  <si>
    <t>commercial</t>
  </si>
  <si>
    <t>industrial</t>
  </si>
  <si>
    <t>min base init size</t>
  </si>
  <si>
    <t>max base init size</t>
  </si>
  <si>
    <t>reach</t>
  </si>
  <si>
    <t>pub</t>
  </si>
  <si>
    <t>priv</t>
  </si>
  <si>
    <t>min final size</t>
  </si>
  <si>
    <t>max final size</t>
  </si>
  <si>
    <t>rnd
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</si>
</sst>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1" fontId="0" fillId="0" borderId="14" xfId="0" applyNumberFormat="1" applyBorder="1"/>
    <xf numFmtId="1" fontId="0" fillId="0" borderId="12" xfId="0" applyNumberFormat="1" applyBorder="1"/>
    <xf numFmtId="1" fontId="0" fillId="0" borderId="4" xfId="0" applyNumberFormat="1" applyBorder="1"/>
    <xf numFmtId="1" fontId="0" fillId="0" borderId="2" xfId="0" applyNumberFormat="1" applyBorder="1"/>
    <xf numFmtId="9" fontId="0" fillId="0" borderId="0" xfId="0" applyNumberFormat="1"/>
    <xf numFmtId="1" fontId="0" fillId="0" borderId="0" xfId="0" applyNumberFormat="1" applyBorder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8279-7878-4989-8ADD-A6A81D3141C2}">
  <dimension ref="B2:AC32"/>
  <sheetViews>
    <sheetView showGridLines="0" tabSelected="1" workbookViewId="0">
      <selection activeCell="O36" sqref="O36"/>
    </sheetView>
  </sheetViews>
  <sheetFormatPr defaultRowHeight="15" x14ac:dyDescent="0.25"/>
  <cols>
    <col min="1" max="1" width="4" customWidth="1"/>
    <col min="2" max="2" width="5" bestFit="1" customWidth="1"/>
    <col min="3" max="3" width="7" bestFit="1" customWidth="1"/>
    <col min="4" max="4" width="5.5703125" bestFit="1" customWidth="1"/>
    <col min="5" max="5" width="6" bestFit="1" customWidth="1"/>
    <col min="6" max="6" width="5" bestFit="1" customWidth="1"/>
    <col min="7" max="7" width="4.7109375" hidden="1" customWidth="1"/>
    <col min="8" max="8" width="7" hidden="1" customWidth="1"/>
    <col min="9" max="9" width="5.5703125" hidden="1" customWidth="1"/>
    <col min="10" max="10" width="4.7109375" hidden="1" customWidth="1"/>
    <col min="11" max="11" width="7" hidden="1" customWidth="1"/>
    <col min="12" max="12" width="5.5703125" hidden="1" customWidth="1"/>
    <col min="13" max="13" width="4.7109375" bestFit="1" customWidth="1"/>
    <col min="14" max="14" width="7" bestFit="1" customWidth="1"/>
    <col min="15" max="15" width="5.5703125" bestFit="1" customWidth="1"/>
    <col min="16" max="16" width="5.7109375" bestFit="1" customWidth="1"/>
    <col min="17" max="17" width="7" bestFit="1" customWidth="1"/>
    <col min="18" max="18" width="5.7109375" hidden="1" customWidth="1"/>
    <col min="19" max="19" width="7" hidden="1" customWidth="1"/>
    <col min="20" max="20" width="5.5703125" hidden="1" customWidth="1"/>
    <col min="21" max="21" width="5.7109375" hidden="1" customWidth="1"/>
    <col min="22" max="22" width="7" hidden="1" customWidth="1"/>
    <col min="23" max="23" width="5.7109375" hidden="1" customWidth="1"/>
    <col min="24" max="24" width="5.7109375" bestFit="1" customWidth="1"/>
    <col min="25" max="25" width="7" bestFit="1" customWidth="1"/>
    <col min="26" max="26" width="5.7109375" bestFit="1" customWidth="1"/>
    <col min="28" max="28" width="18.5703125" bestFit="1" customWidth="1"/>
  </cols>
  <sheetData>
    <row r="2" spans="2:29" s="1" customFormat="1" x14ac:dyDescent="0.25">
      <c r="B2" s="7"/>
      <c r="C2" s="5" t="s">
        <v>2</v>
      </c>
      <c r="D2" s="5"/>
      <c r="E2" s="20" t="s">
        <v>27</v>
      </c>
      <c r="F2" s="21"/>
      <c r="G2" s="5" t="s">
        <v>25</v>
      </c>
      <c r="H2" s="5"/>
      <c r="I2" s="5"/>
      <c r="J2" s="16" t="s">
        <v>26</v>
      </c>
      <c r="K2" s="5"/>
      <c r="L2" s="17"/>
      <c r="M2" s="5" t="s">
        <v>6</v>
      </c>
      <c r="N2" s="5"/>
      <c r="O2" s="5"/>
      <c r="P2" s="10" t="s">
        <v>32</v>
      </c>
      <c r="Q2" s="4"/>
      <c r="R2" s="16" t="s">
        <v>30</v>
      </c>
      <c r="S2" s="5"/>
      <c r="T2" s="5"/>
      <c r="U2" s="16" t="s">
        <v>31</v>
      </c>
      <c r="V2" s="5"/>
      <c r="W2" s="5"/>
      <c r="X2" s="16" t="s">
        <v>7</v>
      </c>
      <c r="Y2" s="5"/>
      <c r="Z2" s="5"/>
    </row>
    <row r="3" spans="2:29" s="1" customFormat="1" ht="15.75" thickBot="1" x14ac:dyDescent="0.3">
      <c r="B3" s="8" t="s">
        <v>0</v>
      </c>
      <c r="C3" s="22" t="s">
        <v>3</v>
      </c>
      <c r="D3" s="6" t="s">
        <v>4</v>
      </c>
      <c r="E3" s="22" t="s">
        <v>28</v>
      </c>
      <c r="F3" s="8" t="s">
        <v>29</v>
      </c>
      <c r="G3" s="6" t="s">
        <v>5</v>
      </c>
      <c r="H3" s="23" t="s">
        <v>3</v>
      </c>
      <c r="I3" s="6" t="s">
        <v>4</v>
      </c>
      <c r="J3" s="18" t="s">
        <v>5</v>
      </c>
      <c r="K3" s="23" t="s">
        <v>3</v>
      </c>
      <c r="L3" s="8" t="s">
        <v>4</v>
      </c>
      <c r="M3" s="6" t="s">
        <v>5</v>
      </c>
      <c r="N3" s="23" t="s">
        <v>3</v>
      </c>
      <c r="O3" s="6" t="s">
        <v>4</v>
      </c>
      <c r="P3" s="11"/>
      <c r="Q3" s="6" t="s">
        <v>1</v>
      </c>
      <c r="R3" s="18" t="s">
        <v>5</v>
      </c>
      <c r="S3" s="23" t="s">
        <v>3</v>
      </c>
      <c r="T3" s="6" t="s">
        <v>4</v>
      </c>
      <c r="U3" s="18" t="s">
        <v>5</v>
      </c>
      <c r="V3" s="23" t="s">
        <v>3</v>
      </c>
      <c r="W3" s="6" t="s">
        <v>4</v>
      </c>
      <c r="X3" s="18" t="s">
        <v>5</v>
      </c>
      <c r="Y3" s="23" t="s">
        <v>3</v>
      </c>
      <c r="Z3" s="6" t="s">
        <v>4</v>
      </c>
    </row>
    <row r="4" spans="2:29" x14ac:dyDescent="0.25">
      <c r="B4" s="9">
        <v>1850</v>
      </c>
      <c r="C4" s="12">
        <v>0</v>
      </c>
      <c r="D4" s="13">
        <v>0</v>
      </c>
      <c r="E4" s="19">
        <v>0</v>
      </c>
      <c r="F4" s="13">
        <v>100</v>
      </c>
      <c r="G4" s="24">
        <f>MIN(800,($AC$5+($B4-$B$4)*$AC$6)*$AC$9+($C4+$D4)*$AC$20+$E4*$AC$21+$F4*$AC$22)</f>
        <v>81.5</v>
      </c>
      <c r="H4" s="25">
        <f>MIN(800,($AC$5+($B4-$B$4)*$AC$6)*$AC$11+$C4*$AC$25+$E4*$AC$26+$F4*$AC$27)</f>
        <v>40.5</v>
      </c>
      <c r="I4" s="24">
        <f>MIN(800,($AC$5+($B4-$B$4)*$AC$6)*$AC$13+$D4*$AC$30+$E4*$AC$31+$F4*$AC$32)</f>
        <v>40.5</v>
      </c>
      <c r="J4" s="26">
        <f>MIN(800,($AC$5+($B4-$B$4)*$AC$6)*$AC$10+($C4+$D4)*$AC$20+$E4*$AC$21+$F4*$AC$22)</f>
        <v>121.5</v>
      </c>
      <c r="K4" s="25">
        <f>MIN(800,($AC$5+($B4-$B$4)*$AC$6)*$AC$12+$C4*$AC$25+$E4*$AC$26+$F4*$AC$27)</f>
        <v>60.5</v>
      </c>
      <c r="L4" s="27">
        <f>MIN(800,($AC$5+($B4-$B$4)*$AC$6)*$AC$14+$D4*$AC$30+$E4*$AC$31+$F4*$AC$32)</f>
        <v>60.5</v>
      </c>
      <c r="M4" s="24">
        <f>($G4+$J4)/2</f>
        <v>101.5</v>
      </c>
      <c r="N4" s="25">
        <f>($H4+$K4)/2</f>
        <v>50.5</v>
      </c>
      <c r="O4" s="24">
        <f>($I4+$L4)/2</f>
        <v>50.5</v>
      </c>
      <c r="P4" s="31">
        <f>($B4-$B$4)*0.66666666</f>
        <v>0</v>
      </c>
      <c r="Q4" s="29">
        <v>0.1</v>
      </c>
      <c r="R4" s="26">
        <f>($G4+$P4)*($Q4+1)</f>
        <v>89.65</v>
      </c>
      <c r="S4" s="25">
        <f>($H4+$P4)*($Q4+1)</f>
        <v>44.550000000000004</v>
      </c>
      <c r="T4" s="30">
        <f>($I4+$P4)*($Q4+1)</f>
        <v>44.550000000000004</v>
      </c>
      <c r="U4" s="26">
        <f>($J4+$P4)*($Q4+1)</f>
        <v>133.65</v>
      </c>
      <c r="V4" s="25">
        <f>($K4+$P4)*($Q4+1)</f>
        <v>66.550000000000011</v>
      </c>
      <c r="W4" s="30">
        <f>($L4+$P4)*($Q4+1)</f>
        <v>66.550000000000011</v>
      </c>
      <c r="X4" s="26">
        <f>($M4+$P4)*($Q4+1)</f>
        <v>111.65</v>
      </c>
      <c r="Y4" s="25">
        <f>($N4+$P4)*($Q4+1)</f>
        <v>55.550000000000004</v>
      </c>
      <c r="Z4" s="30">
        <f>($O4+$P4)*($Q4+1)</f>
        <v>55.550000000000004</v>
      </c>
      <c r="AB4" s="2" t="s">
        <v>8</v>
      </c>
    </row>
    <row r="5" spans="2:29" x14ac:dyDescent="0.25">
      <c r="B5" s="9">
        <v>1870</v>
      </c>
      <c r="C5" s="14">
        <v>0</v>
      </c>
      <c r="D5" s="15">
        <v>0</v>
      </c>
      <c r="E5" s="19">
        <v>0</v>
      </c>
      <c r="F5" s="15">
        <v>200</v>
      </c>
      <c r="G5" s="24">
        <f t="shared" ref="G5:G27" si="0">MIN(800,($AC$5+($B5-$B$4)*$AC$6)*$AC$9+($C5+$D5)*$AC$20+$E5*$AC$21+$F5*$AC$22)</f>
        <v>91</v>
      </c>
      <c r="H5" s="28">
        <f t="shared" ref="H5:H27" si="1">MIN(800,($AC$5+($B5-$B$4)*$AC$6)*$AC$11+$C5*$AC$25+$E5*$AC$26+$F5*$AC$27)</f>
        <v>45</v>
      </c>
      <c r="I5" s="24">
        <f t="shared" ref="I5:I27" si="2">MIN(800,($AC$5+($B5-$B$4)*$AC$6)*$AC$13+$D5*$AC$30+$E5*$AC$31+$F5*$AC$32)</f>
        <v>45</v>
      </c>
      <c r="J5" s="26">
        <f t="shared" ref="J5:J27" si="3">MIN(800,($AC$5+($B5-$B$4)*$AC$6)*$AC$10+($C5+$D5)*$AC$20+$E5*$AC$21+$F5*$AC$22)</f>
        <v>135</v>
      </c>
      <c r="K5" s="28">
        <f t="shared" ref="K5:K27" si="4">MIN(800,($AC$5+($B5-$B$4)*$AC$6)*$AC$12+$C5*$AC$25+$E5*$AC$26+$F5*$AC$27)</f>
        <v>67</v>
      </c>
      <c r="L5" s="27">
        <f t="shared" ref="L5:L27" si="5">MIN(800,($AC$5+($B5-$B$4)*$AC$6)*$AC$14+$D5*$AC$30+$E5*$AC$31+$F5*$AC$32)</f>
        <v>67</v>
      </c>
      <c r="M5" s="24">
        <f t="shared" ref="M5:M27" si="6">($G5+$J5)/2</f>
        <v>113</v>
      </c>
      <c r="N5" s="28">
        <f t="shared" ref="N5:N27" si="7">($H5+$K5)/2</f>
        <v>56</v>
      </c>
      <c r="O5" s="24">
        <f t="shared" ref="O5:O27" si="8">($I5+$L5)/2</f>
        <v>56</v>
      </c>
      <c r="P5" s="31">
        <f t="shared" ref="P5:P27" si="9">($B5-$B$4)*0.66666666</f>
        <v>13.333333199999998</v>
      </c>
      <c r="Q5" s="29">
        <v>0.4</v>
      </c>
      <c r="R5" s="26">
        <f t="shared" ref="R5:R27" si="10">($G5+$P5)*($Q5+1)</f>
        <v>146.06666647999998</v>
      </c>
      <c r="S5" s="28">
        <f t="shared" ref="S5:S27" si="11">($H5+$P5)*($Q5+1)</f>
        <v>81.666666479999989</v>
      </c>
      <c r="T5" s="30">
        <f t="shared" ref="T5:T27" si="12">($I5+$P5)*($Q5+1)</f>
        <v>81.666666479999989</v>
      </c>
      <c r="U5" s="26">
        <f t="shared" ref="U5:U27" si="13">($J5+$P5)*($Q5+1)</f>
        <v>207.66666647999998</v>
      </c>
      <c r="V5" s="28">
        <f t="shared" ref="V5:V27" si="14">($K5+$P5)*($Q5+1)</f>
        <v>112.46666647999999</v>
      </c>
      <c r="W5" s="30">
        <f t="shared" ref="W5:W27" si="15">($L5+$P5)*($Q5+1)</f>
        <v>112.46666647999999</v>
      </c>
      <c r="X5" s="26">
        <f t="shared" ref="X5:X27" si="16">($M5+$P5)*($Q5+1)</f>
        <v>176.86666647999999</v>
      </c>
      <c r="Y5" s="28">
        <f t="shared" ref="Y5:Y27" si="17">($N5+$P5)*($Q5+1)</f>
        <v>97.066666479999995</v>
      </c>
      <c r="Z5" s="30">
        <f t="shared" ref="Z5:Z27" si="18">($O5+$P5)*($Q5+1)</f>
        <v>97.066666479999995</v>
      </c>
      <c r="AB5" t="s">
        <v>9</v>
      </c>
      <c r="AC5">
        <v>100</v>
      </c>
    </row>
    <row r="6" spans="2:29" x14ac:dyDescent="0.25">
      <c r="B6" s="9">
        <v>1870</v>
      </c>
      <c r="C6" s="14">
        <v>50</v>
      </c>
      <c r="D6" s="15">
        <v>50</v>
      </c>
      <c r="E6" s="19">
        <v>400</v>
      </c>
      <c r="F6" s="15">
        <v>200</v>
      </c>
      <c r="G6" s="24">
        <f t="shared" si="0"/>
        <v>130</v>
      </c>
      <c r="H6" s="28">
        <f t="shared" si="1"/>
        <v>97</v>
      </c>
      <c r="I6" s="24">
        <f t="shared" si="2"/>
        <v>97</v>
      </c>
      <c r="J6" s="26">
        <f t="shared" si="3"/>
        <v>174</v>
      </c>
      <c r="K6" s="28">
        <f t="shared" si="4"/>
        <v>119</v>
      </c>
      <c r="L6" s="27">
        <f t="shared" si="5"/>
        <v>119</v>
      </c>
      <c r="M6" s="24">
        <f t="shared" si="6"/>
        <v>152</v>
      </c>
      <c r="N6" s="28">
        <f t="shared" si="7"/>
        <v>108</v>
      </c>
      <c r="O6" s="24">
        <f t="shared" si="8"/>
        <v>108</v>
      </c>
      <c r="P6" s="31">
        <f t="shared" si="9"/>
        <v>13.333333199999998</v>
      </c>
      <c r="Q6" s="29">
        <v>0.4</v>
      </c>
      <c r="R6" s="26">
        <f t="shared" si="10"/>
        <v>200.66666647999998</v>
      </c>
      <c r="S6" s="28">
        <f t="shared" si="11"/>
        <v>154.46666647999999</v>
      </c>
      <c r="T6" s="30">
        <f t="shared" si="12"/>
        <v>154.46666647999999</v>
      </c>
      <c r="U6" s="26">
        <f t="shared" si="13"/>
        <v>262.26666647999997</v>
      </c>
      <c r="V6" s="28">
        <f t="shared" si="14"/>
        <v>185.26666648</v>
      </c>
      <c r="W6" s="30">
        <f t="shared" si="15"/>
        <v>185.26666648</v>
      </c>
      <c r="X6" s="26">
        <f t="shared" si="16"/>
        <v>231.46666647999999</v>
      </c>
      <c r="Y6" s="28">
        <f t="shared" si="17"/>
        <v>169.86666647999999</v>
      </c>
      <c r="Z6" s="30">
        <f t="shared" si="18"/>
        <v>169.86666647999999</v>
      </c>
      <c r="AB6" t="s">
        <v>10</v>
      </c>
      <c r="AC6">
        <v>0.5</v>
      </c>
    </row>
    <row r="7" spans="2:29" x14ac:dyDescent="0.25">
      <c r="B7" s="9">
        <v>1870</v>
      </c>
      <c r="C7" s="14">
        <v>100</v>
      </c>
      <c r="D7" s="15">
        <v>0</v>
      </c>
      <c r="E7" s="19">
        <v>400</v>
      </c>
      <c r="F7" s="15">
        <v>200</v>
      </c>
      <c r="G7" s="24">
        <f t="shared" si="0"/>
        <v>130</v>
      </c>
      <c r="H7" s="28">
        <f t="shared" si="1"/>
        <v>147</v>
      </c>
      <c r="I7" s="24">
        <f t="shared" si="2"/>
        <v>47</v>
      </c>
      <c r="J7" s="26">
        <f t="shared" si="3"/>
        <v>174</v>
      </c>
      <c r="K7" s="28">
        <f t="shared" si="4"/>
        <v>169</v>
      </c>
      <c r="L7" s="27">
        <f t="shared" si="5"/>
        <v>69</v>
      </c>
      <c r="M7" s="24">
        <f t="shared" si="6"/>
        <v>152</v>
      </c>
      <c r="N7" s="28">
        <f t="shared" si="7"/>
        <v>158</v>
      </c>
      <c r="O7" s="24">
        <f t="shared" si="8"/>
        <v>58</v>
      </c>
      <c r="P7" s="31">
        <f t="shared" si="9"/>
        <v>13.333333199999998</v>
      </c>
      <c r="Q7" s="29">
        <v>0.4</v>
      </c>
      <c r="R7" s="26">
        <f t="shared" si="10"/>
        <v>200.66666647999998</v>
      </c>
      <c r="S7" s="28">
        <f t="shared" si="11"/>
        <v>224.46666647999999</v>
      </c>
      <c r="T7" s="30">
        <f t="shared" si="12"/>
        <v>84.466666479999986</v>
      </c>
      <c r="U7" s="26">
        <f t="shared" si="13"/>
        <v>262.26666647999997</v>
      </c>
      <c r="V7" s="28">
        <f t="shared" si="14"/>
        <v>255.26666647999997</v>
      </c>
      <c r="W7" s="30">
        <f t="shared" si="15"/>
        <v>115.26666647999998</v>
      </c>
      <c r="X7" s="26">
        <f t="shared" si="16"/>
        <v>231.46666647999999</v>
      </c>
      <c r="Y7" s="28">
        <f t="shared" si="17"/>
        <v>239.86666647999999</v>
      </c>
      <c r="Z7" s="30">
        <f t="shared" si="18"/>
        <v>99.866666479999992</v>
      </c>
    </row>
    <row r="8" spans="2:29" x14ac:dyDescent="0.25">
      <c r="B8" s="9">
        <v>1900</v>
      </c>
      <c r="C8" s="14">
        <v>0</v>
      </c>
      <c r="D8" s="15">
        <v>0</v>
      </c>
      <c r="E8" s="19">
        <v>0</v>
      </c>
      <c r="F8" s="15">
        <v>300</v>
      </c>
      <c r="G8" s="24">
        <f t="shared" si="0"/>
        <v>104.5</v>
      </c>
      <c r="H8" s="28">
        <f t="shared" si="1"/>
        <v>51.5</v>
      </c>
      <c r="I8" s="24">
        <f t="shared" si="2"/>
        <v>51.5</v>
      </c>
      <c r="J8" s="26">
        <f t="shared" si="3"/>
        <v>154.5</v>
      </c>
      <c r="K8" s="28">
        <f t="shared" si="4"/>
        <v>76.5</v>
      </c>
      <c r="L8" s="27">
        <f t="shared" si="5"/>
        <v>76.5</v>
      </c>
      <c r="M8" s="24">
        <f t="shared" si="6"/>
        <v>129.5</v>
      </c>
      <c r="N8" s="28">
        <f t="shared" si="7"/>
        <v>64</v>
      </c>
      <c r="O8" s="24">
        <f t="shared" si="8"/>
        <v>64</v>
      </c>
      <c r="P8" s="31">
        <f t="shared" si="9"/>
        <v>33.333332999999996</v>
      </c>
      <c r="Q8" s="29">
        <v>0.3</v>
      </c>
      <c r="R8" s="26">
        <f t="shared" si="10"/>
        <v>179.18333289999998</v>
      </c>
      <c r="S8" s="28">
        <f t="shared" si="11"/>
        <v>110.2833329</v>
      </c>
      <c r="T8" s="30">
        <f t="shared" si="12"/>
        <v>110.2833329</v>
      </c>
      <c r="U8" s="26">
        <f t="shared" si="13"/>
        <v>244.18333289999998</v>
      </c>
      <c r="V8" s="28">
        <f t="shared" si="14"/>
        <v>142.7833329</v>
      </c>
      <c r="W8" s="30">
        <f t="shared" si="15"/>
        <v>142.7833329</v>
      </c>
      <c r="X8" s="26">
        <f t="shared" si="16"/>
        <v>211.68333289999998</v>
      </c>
      <c r="Y8" s="28">
        <f t="shared" si="17"/>
        <v>126.5333329</v>
      </c>
      <c r="Z8" s="30">
        <f t="shared" si="18"/>
        <v>126.5333329</v>
      </c>
      <c r="AB8" s="2" t="s">
        <v>11</v>
      </c>
    </row>
    <row r="9" spans="2:29" x14ac:dyDescent="0.25">
      <c r="B9" s="9">
        <v>1900</v>
      </c>
      <c r="C9" s="14">
        <v>100</v>
      </c>
      <c r="D9" s="15">
        <v>100</v>
      </c>
      <c r="E9" s="19">
        <v>1000</v>
      </c>
      <c r="F9" s="15">
        <v>300</v>
      </c>
      <c r="G9" s="24">
        <f t="shared" si="0"/>
        <v>185.5</v>
      </c>
      <c r="H9" s="28">
        <f t="shared" si="1"/>
        <v>156.5</v>
      </c>
      <c r="I9" s="24">
        <f t="shared" si="2"/>
        <v>156.5</v>
      </c>
      <c r="J9" s="26">
        <f t="shared" si="3"/>
        <v>235.5</v>
      </c>
      <c r="K9" s="28">
        <f t="shared" si="4"/>
        <v>181.5</v>
      </c>
      <c r="L9" s="27">
        <f t="shared" si="5"/>
        <v>181.5</v>
      </c>
      <c r="M9" s="24">
        <f t="shared" si="6"/>
        <v>210.5</v>
      </c>
      <c r="N9" s="28">
        <f t="shared" si="7"/>
        <v>169</v>
      </c>
      <c r="O9" s="24">
        <f t="shared" si="8"/>
        <v>169</v>
      </c>
      <c r="P9" s="31">
        <f t="shared" si="9"/>
        <v>33.333332999999996</v>
      </c>
      <c r="Q9" s="29">
        <v>0.8</v>
      </c>
      <c r="R9" s="26">
        <f t="shared" si="10"/>
        <v>393.89999939999996</v>
      </c>
      <c r="S9" s="28">
        <f t="shared" si="11"/>
        <v>341.69999939999997</v>
      </c>
      <c r="T9" s="30">
        <f t="shared" si="12"/>
        <v>341.69999939999997</v>
      </c>
      <c r="U9" s="26">
        <f t="shared" si="13"/>
        <v>483.89999939999996</v>
      </c>
      <c r="V9" s="28">
        <f t="shared" si="14"/>
        <v>386.69999939999997</v>
      </c>
      <c r="W9" s="30">
        <f t="shared" si="15"/>
        <v>386.69999939999997</v>
      </c>
      <c r="X9" s="26">
        <f t="shared" si="16"/>
        <v>438.89999939999996</v>
      </c>
      <c r="Y9" s="28">
        <f t="shared" si="17"/>
        <v>364.19999939999997</v>
      </c>
      <c r="Z9" s="30">
        <f t="shared" si="18"/>
        <v>364.19999939999997</v>
      </c>
      <c r="AB9" t="s">
        <v>12</v>
      </c>
      <c r="AC9">
        <v>0.8</v>
      </c>
    </row>
    <row r="10" spans="2:29" x14ac:dyDescent="0.25">
      <c r="B10" s="9">
        <v>1900</v>
      </c>
      <c r="C10" s="14">
        <v>200</v>
      </c>
      <c r="D10" s="15">
        <v>0</v>
      </c>
      <c r="E10" s="19">
        <v>1000</v>
      </c>
      <c r="F10" s="15">
        <v>300</v>
      </c>
      <c r="G10" s="24">
        <f t="shared" si="0"/>
        <v>185.5</v>
      </c>
      <c r="H10" s="28">
        <f t="shared" si="1"/>
        <v>256.5</v>
      </c>
      <c r="I10" s="24">
        <f t="shared" si="2"/>
        <v>56.5</v>
      </c>
      <c r="J10" s="26">
        <f t="shared" si="3"/>
        <v>235.5</v>
      </c>
      <c r="K10" s="28">
        <f t="shared" si="4"/>
        <v>281.5</v>
      </c>
      <c r="L10" s="27">
        <f t="shared" si="5"/>
        <v>81.5</v>
      </c>
      <c r="M10" s="24">
        <f t="shared" si="6"/>
        <v>210.5</v>
      </c>
      <c r="N10" s="28">
        <f t="shared" si="7"/>
        <v>269</v>
      </c>
      <c r="O10" s="24">
        <f t="shared" si="8"/>
        <v>69</v>
      </c>
      <c r="P10" s="31">
        <f t="shared" si="9"/>
        <v>33.333332999999996</v>
      </c>
      <c r="Q10" s="29">
        <v>0.8</v>
      </c>
      <c r="R10" s="26">
        <f t="shared" si="10"/>
        <v>393.89999939999996</v>
      </c>
      <c r="S10" s="28">
        <f t="shared" si="11"/>
        <v>521.69999940000002</v>
      </c>
      <c r="T10" s="30">
        <f t="shared" si="12"/>
        <v>161.6999994</v>
      </c>
      <c r="U10" s="26">
        <f t="shared" si="13"/>
        <v>483.89999939999996</v>
      </c>
      <c r="V10" s="28">
        <f t="shared" si="14"/>
        <v>566.69999940000002</v>
      </c>
      <c r="W10" s="30">
        <f t="shared" si="15"/>
        <v>206.6999994</v>
      </c>
      <c r="X10" s="26">
        <f t="shared" si="16"/>
        <v>438.89999939999996</v>
      </c>
      <c r="Y10" s="28">
        <f t="shared" si="17"/>
        <v>544.19999940000002</v>
      </c>
      <c r="Z10" s="30">
        <f t="shared" si="18"/>
        <v>184.1999994</v>
      </c>
      <c r="AB10" t="s">
        <v>13</v>
      </c>
      <c r="AC10">
        <v>1.2</v>
      </c>
    </row>
    <row r="11" spans="2:29" x14ac:dyDescent="0.25">
      <c r="B11" s="9">
        <v>1950</v>
      </c>
      <c r="C11" s="14">
        <v>0</v>
      </c>
      <c r="D11" s="15">
        <v>0</v>
      </c>
      <c r="E11" s="19">
        <v>0</v>
      </c>
      <c r="F11" s="15">
        <v>400</v>
      </c>
      <c r="G11" s="24">
        <f t="shared" si="0"/>
        <v>126</v>
      </c>
      <c r="H11" s="28">
        <f t="shared" si="1"/>
        <v>62</v>
      </c>
      <c r="I11" s="24">
        <f t="shared" si="2"/>
        <v>62</v>
      </c>
      <c r="J11" s="26">
        <f t="shared" si="3"/>
        <v>186</v>
      </c>
      <c r="K11" s="28">
        <f t="shared" si="4"/>
        <v>92</v>
      </c>
      <c r="L11" s="27">
        <f t="shared" si="5"/>
        <v>92</v>
      </c>
      <c r="M11" s="24">
        <f t="shared" si="6"/>
        <v>156</v>
      </c>
      <c r="N11" s="28">
        <f t="shared" si="7"/>
        <v>77</v>
      </c>
      <c r="O11" s="24">
        <f t="shared" si="8"/>
        <v>77</v>
      </c>
      <c r="P11" s="31">
        <f t="shared" si="9"/>
        <v>66.666665999999992</v>
      </c>
      <c r="Q11" s="29">
        <v>0.4</v>
      </c>
      <c r="R11" s="26">
        <f t="shared" si="10"/>
        <v>269.73333239999999</v>
      </c>
      <c r="S11" s="28">
        <f t="shared" si="11"/>
        <v>180.13333239999997</v>
      </c>
      <c r="T11" s="30">
        <f t="shared" si="12"/>
        <v>180.13333239999997</v>
      </c>
      <c r="U11" s="26">
        <f t="shared" si="13"/>
        <v>353.73333239999999</v>
      </c>
      <c r="V11" s="28">
        <f t="shared" si="14"/>
        <v>222.13333239999997</v>
      </c>
      <c r="W11" s="30">
        <f t="shared" si="15"/>
        <v>222.13333239999997</v>
      </c>
      <c r="X11" s="26">
        <f t="shared" si="16"/>
        <v>311.73333239999999</v>
      </c>
      <c r="Y11" s="28">
        <f t="shared" si="17"/>
        <v>201.13333239999997</v>
      </c>
      <c r="Z11" s="30">
        <f t="shared" si="18"/>
        <v>201.13333239999997</v>
      </c>
      <c r="AB11" t="s">
        <v>14</v>
      </c>
      <c r="AC11">
        <v>0.4</v>
      </c>
    </row>
    <row r="12" spans="2:29" x14ac:dyDescent="0.25">
      <c r="B12" s="9">
        <v>1950</v>
      </c>
      <c r="C12" s="14">
        <v>200</v>
      </c>
      <c r="D12" s="15">
        <v>200</v>
      </c>
      <c r="E12" s="19">
        <v>2400</v>
      </c>
      <c r="F12" s="15">
        <v>800</v>
      </c>
      <c r="G12" s="24">
        <f t="shared" si="0"/>
        <v>300</v>
      </c>
      <c r="H12" s="28">
        <f t="shared" si="1"/>
        <v>276</v>
      </c>
      <c r="I12" s="24">
        <f t="shared" si="2"/>
        <v>276</v>
      </c>
      <c r="J12" s="26">
        <f t="shared" si="3"/>
        <v>360</v>
      </c>
      <c r="K12" s="28">
        <f t="shared" si="4"/>
        <v>306</v>
      </c>
      <c r="L12" s="27">
        <f t="shared" si="5"/>
        <v>306</v>
      </c>
      <c r="M12" s="24">
        <f t="shared" si="6"/>
        <v>330</v>
      </c>
      <c r="N12" s="28">
        <f t="shared" si="7"/>
        <v>291</v>
      </c>
      <c r="O12" s="24">
        <f t="shared" si="8"/>
        <v>291</v>
      </c>
      <c r="P12" s="31">
        <f t="shared" si="9"/>
        <v>66.666665999999992</v>
      </c>
      <c r="Q12" s="29">
        <v>1.4</v>
      </c>
      <c r="R12" s="26">
        <f t="shared" si="10"/>
        <v>879.99999839999987</v>
      </c>
      <c r="S12" s="28">
        <f t="shared" si="11"/>
        <v>822.39999839999984</v>
      </c>
      <c r="T12" s="30">
        <f t="shared" si="12"/>
        <v>822.39999839999984</v>
      </c>
      <c r="U12" s="26">
        <f t="shared" si="13"/>
        <v>1023.9999983999999</v>
      </c>
      <c r="V12" s="28">
        <f t="shared" si="14"/>
        <v>894.39999839999984</v>
      </c>
      <c r="W12" s="30">
        <f t="shared" si="15"/>
        <v>894.39999839999984</v>
      </c>
      <c r="X12" s="26">
        <f t="shared" si="16"/>
        <v>951.99999839999987</v>
      </c>
      <c r="Y12" s="28">
        <f t="shared" si="17"/>
        <v>858.39999839999984</v>
      </c>
      <c r="Z12" s="30">
        <f t="shared" si="18"/>
        <v>858.39999839999984</v>
      </c>
      <c r="AB12" t="s">
        <v>15</v>
      </c>
      <c r="AC12">
        <v>0.6</v>
      </c>
    </row>
    <row r="13" spans="2:29" x14ac:dyDescent="0.25">
      <c r="B13" s="9">
        <v>1950</v>
      </c>
      <c r="C13" s="14">
        <v>400</v>
      </c>
      <c r="D13" s="15">
        <v>0</v>
      </c>
      <c r="E13" s="19">
        <v>2400</v>
      </c>
      <c r="F13" s="15">
        <v>800</v>
      </c>
      <c r="G13" s="24">
        <f t="shared" si="0"/>
        <v>300</v>
      </c>
      <c r="H13" s="28">
        <f t="shared" si="1"/>
        <v>476</v>
      </c>
      <c r="I13" s="24">
        <f t="shared" si="2"/>
        <v>76</v>
      </c>
      <c r="J13" s="26">
        <f t="shared" si="3"/>
        <v>360</v>
      </c>
      <c r="K13" s="28">
        <f t="shared" si="4"/>
        <v>506</v>
      </c>
      <c r="L13" s="27">
        <f t="shared" si="5"/>
        <v>106</v>
      </c>
      <c r="M13" s="24">
        <f t="shared" si="6"/>
        <v>330</v>
      </c>
      <c r="N13" s="28">
        <f t="shared" si="7"/>
        <v>491</v>
      </c>
      <c r="O13" s="24">
        <f t="shared" si="8"/>
        <v>91</v>
      </c>
      <c r="P13" s="31">
        <f t="shared" si="9"/>
        <v>66.666665999999992</v>
      </c>
      <c r="Q13" s="29">
        <v>1.4</v>
      </c>
      <c r="R13" s="26">
        <f t="shared" si="10"/>
        <v>879.99999839999987</v>
      </c>
      <c r="S13" s="28">
        <f t="shared" si="11"/>
        <v>1302.3999984</v>
      </c>
      <c r="T13" s="30">
        <f t="shared" si="12"/>
        <v>342.39999839999996</v>
      </c>
      <c r="U13" s="26">
        <f t="shared" si="13"/>
        <v>1023.9999983999999</v>
      </c>
      <c r="V13" s="28">
        <f t="shared" si="14"/>
        <v>1374.3999984</v>
      </c>
      <c r="W13" s="30">
        <f t="shared" si="15"/>
        <v>414.39999839999996</v>
      </c>
      <c r="X13" s="26">
        <f t="shared" si="16"/>
        <v>951.99999839999987</v>
      </c>
      <c r="Y13" s="28">
        <f t="shared" si="17"/>
        <v>1338.3999984</v>
      </c>
      <c r="Z13" s="30">
        <f t="shared" si="18"/>
        <v>378.39999839999996</v>
      </c>
      <c r="AB13" t="s">
        <v>16</v>
      </c>
      <c r="AC13">
        <v>0.4</v>
      </c>
    </row>
    <row r="14" spans="2:29" x14ac:dyDescent="0.25">
      <c r="B14" s="9">
        <v>2000</v>
      </c>
      <c r="C14" s="14">
        <v>0</v>
      </c>
      <c r="D14" s="15">
        <v>0</v>
      </c>
      <c r="E14" s="19">
        <v>0</v>
      </c>
      <c r="F14" s="15">
        <v>600</v>
      </c>
      <c r="G14" s="24">
        <f t="shared" si="0"/>
        <v>149</v>
      </c>
      <c r="H14" s="28">
        <f t="shared" si="1"/>
        <v>73</v>
      </c>
      <c r="I14" s="24">
        <f t="shared" si="2"/>
        <v>73</v>
      </c>
      <c r="J14" s="26">
        <f t="shared" si="3"/>
        <v>219</v>
      </c>
      <c r="K14" s="28">
        <f t="shared" si="4"/>
        <v>108</v>
      </c>
      <c r="L14" s="27">
        <f t="shared" si="5"/>
        <v>108</v>
      </c>
      <c r="M14" s="24">
        <f t="shared" si="6"/>
        <v>184</v>
      </c>
      <c r="N14" s="28">
        <f t="shared" si="7"/>
        <v>90.5</v>
      </c>
      <c r="O14" s="24">
        <f t="shared" si="8"/>
        <v>90.5</v>
      </c>
      <c r="P14" s="31">
        <f t="shared" si="9"/>
        <v>99.999998999999988</v>
      </c>
      <c r="Q14" s="29">
        <v>0.4</v>
      </c>
      <c r="R14" s="26">
        <f t="shared" si="10"/>
        <v>348.59999859999999</v>
      </c>
      <c r="S14" s="28">
        <f t="shared" si="11"/>
        <v>242.19999859999999</v>
      </c>
      <c r="T14" s="30">
        <f t="shared" si="12"/>
        <v>242.19999859999999</v>
      </c>
      <c r="U14" s="26">
        <f t="shared" si="13"/>
        <v>446.59999859999999</v>
      </c>
      <c r="V14" s="28">
        <f t="shared" si="14"/>
        <v>291.19999859999996</v>
      </c>
      <c r="W14" s="30">
        <f t="shared" si="15"/>
        <v>291.19999859999996</v>
      </c>
      <c r="X14" s="26">
        <f t="shared" si="16"/>
        <v>397.59999859999999</v>
      </c>
      <c r="Y14" s="28">
        <f t="shared" si="17"/>
        <v>266.69999860000001</v>
      </c>
      <c r="Z14" s="30">
        <f t="shared" si="18"/>
        <v>266.69999860000001</v>
      </c>
      <c r="AB14" t="s">
        <v>17</v>
      </c>
      <c r="AC14">
        <v>0.6</v>
      </c>
    </row>
    <row r="15" spans="2:29" x14ac:dyDescent="0.25">
      <c r="B15" s="9">
        <v>2000</v>
      </c>
      <c r="C15" s="14">
        <v>400</v>
      </c>
      <c r="D15" s="15">
        <v>400</v>
      </c>
      <c r="E15" s="19">
        <v>5000</v>
      </c>
      <c r="F15" s="15">
        <v>2000</v>
      </c>
      <c r="G15" s="24">
        <f t="shared" si="0"/>
        <v>509</v>
      </c>
      <c r="H15" s="28">
        <f t="shared" si="1"/>
        <v>505</v>
      </c>
      <c r="I15" s="24">
        <f t="shared" si="2"/>
        <v>505</v>
      </c>
      <c r="J15" s="26">
        <f t="shared" si="3"/>
        <v>579</v>
      </c>
      <c r="K15" s="28">
        <f t="shared" si="4"/>
        <v>540</v>
      </c>
      <c r="L15" s="27">
        <f t="shared" si="5"/>
        <v>540</v>
      </c>
      <c r="M15" s="24">
        <f t="shared" si="6"/>
        <v>544</v>
      </c>
      <c r="N15" s="28">
        <f t="shared" si="7"/>
        <v>522.5</v>
      </c>
      <c r="O15" s="24">
        <f t="shared" si="8"/>
        <v>522.5</v>
      </c>
      <c r="P15" s="31">
        <f t="shared" si="9"/>
        <v>99.999998999999988</v>
      </c>
      <c r="Q15" s="29">
        <v>2.1</v>
      </c>
      <c r="R15" s="26">
        <f t="shared" si="10"/>
        <v>1887.8999969000001</v>
      </c>
      <c r="S15" s="28">
        <f t="shared" si="11"/>
        <v>1875.4999969</v>
      </c>
      <c r="T15" s="30">
        <f t="shared" si="12"/>
        <v>1875.4999969</v>
      </c>
      <c r="U15" s="26">
        <f t="shared" si="13"/>
        <v>2104.8999969000001</v>
      </c>
      <c r="V15" s="28">
        <f t="shared" si="14"/>
        <v>1983.9999969</v>
      </c>
      <c r="W15" s="30">
        <f t="shared" si="15"/>
        <v>1983.9999969</v>
      </c>
      <c r="X15" s="26">
        <f t="shared" si="16"/>
        <v>1996.3999969000001</v>
      </c>
      <c r="Y15" s="28">
        <f t="shared" si="17"/>
        <v>1929.7499969</v>
      </c>
      <c r="Z15" s="30">
        <f t="shared" si="18"/>
        <v>1929.7499969</v>
      </c>
    </row>
    <row r="16" spans="2:29" x14ac:dyDescent="0.25">
      <c r="B16" s="9">
        <v>2000</v>
      </c>
      <c r="C16" s="14">
        <v>800</v>
      </c>
      <c r="D16" s="15">
        <v>0</v>
      </c>
      <c r="E16" s="19">
        <v>5000</v>
      </c>
      <c r="F16" s="15">
        <v>2000</v>
      </c>
      <c r="G16" s="24">
        <f t="shared" si="0"/>
        <v>509</v>
      </c>
      <c r="H16" s="28">
        <f t="shared" si="1"/>
        <v>800</v>
      </c>
      <c r="I16" s="24">
        <f t="shared" si="2"/>
        <v>105</v>
      </c>
      <c r="J16" s="26">
        <f t="shared" si="3"/>
        <v>579</v>
      </c>
      <c r="K16" s="28">
        <f t="shared" si="4"/>
        <v>800</v>
      </c>
      <c r="L16" s="27">
        <f t="shared" si="5"/>
        <v>140</v>
      </c>
      <c r="M16" s="24">
        <f t="shared" si="6"/>
        <v>544</v>
      </c>
      <c r="N16" s="28">
        <f t="shared" si="7"/>
        <v>800</v>
      </c>
      <c r="O16" s="24">
        <f t="shared" si="8"/>
        <v>122.5</v>
      </c>
      <c r="P16" s="31">
        <f t="shared" si="9"/>
        <v>99.999998999999988</v>
      </c>
      <c r="Q16" s="29">
        <v>2.1</v>
      </c>
      <c r="R16" s="26">
        <f t="shared" si="10"/>
        <v>1887.8999969000001</v>
      </c>
      <c r="S16" s="28">
        <f t="shared" si="11"/>
        <v>2789.9999969</v>
      </c>
      <c r="T16" s="30">
        <f t="shared" si="12"/>
        <v>635.49999690000004</v>
      </c>
      <c r="U16" s="26">
        <f t="shared" si="13"/>
        <v>2104.8999969000001</v>
      </c>
      <c r="V16" s="28">
        <f t="shared" si="14"/>
        <v>2789.9999969</v>
      </c>
      <c r="W16" s="30">
        <f t="shared" si="15"/>
        <v>743.99999690000004</v>
      </c>
      <c r="X16" s="26">
        <f t="shared" si="16"/>
        <v>1996.3999969000001</v>
      </c>
      <c r="Y16" s="28">
        <f t="shared" si="17"/>
        <v>2789.9999969</v>
      </c>
      <c r="Z16" s="30">
        <f t="shared" si="18"/>
        <v>689.74999690000004</v>
      </c>
      <c r="AB16" s="2" t="s">
        <v>18</v>
      </c>
    </row>
    <row r="17" spans="2:29" x14ac:dyDescent="0.25">
      <c r="B17" s="9">
        <v>2050</v>
      </c>
      <c r="C17" s="14">
        <v>0</v>
      </c>
      <c r="D17" s="15">
        <v>0</v>
      </c>
      <c r="E17" s="19">
        <v>0</v>
      </c>
      <c r="F17" s="15">
        <v>800</v>
      </c>
      <c r="G17" s="24">
        <f t="shared" si="0"/>
        <v>172</v>
      </c>
      <c r="H17" s="28">
        <f t="shared" si="1"/>
        <v>84</v>
      </c>
      <c r="I17" s="24">
        <f t="shared" si="2"/>
        <v>84</v>
      </c>
      <c r="J17" s="26">
        <f t="shared" si="3"/>
        <v>252</v>
      </c>
      <c r="K17" s="28">
        <f t="shared" si="4"/>
        <v>124</v>
      </c>
      <c r="L17" s="27">
        <f t="shared" si="5"/>
        <v>124</v>
      </c>
      <c r="M17" s="24">
        <f t="shared" si="6"/>
        <v>212</v>
      </c>
      <c r="N17" s="28">
        <f t="shared" si="7"/>
        <v>104</v>
      </c>
      <c r="O17" s="24">
        <f t="shared" si="8"/>
        <v>104</v>
      </c>
      <c r="P17" s="31">
        <f t="shared" si="9"/>
        <v>133.33333199999998</v>
      </c>
      <c r="Q17" s="29">
        <v>0.4</v>
      </c>
      <c r="R17" s="26">
        <f t="shared" si="10"/>
        <v>427.46666479999993</v>
      </c>
      <c r="S17" s="28">
        <f t="shared" si="11"/>
        <v>304.26666479999994</v>
      </c>
      <c r="T17" s="30">
        <f t="shared" si="12"/>
        <v>304.26666479999994</v>
      </c>
      <c r="U17" s="26">
        <f t="shared" si="13"/>
        <v>539.46666479999999</v>
      </c>
      <c r="V17" s="28">
        <f t="shared" si="14"/>
        <v>360.26666479999994</v>
      </c>
      <c r="W17" s="30">
        <f t="shared" si="15"/>
        <v>360.26666479999994</v>
      </c>
      <c r="X17" s="26">
        <f t="shared" si="16"/>
        <v>483.46666479999993</v>
      </c>
      <c r="Y17" s="28">
        <f t="shared" si="17"/>
        <v>332.26666479999994</v>
      </c>
      <c r="Z17" s="30">
        <f t="shared" si="18"/>
        <v>332.26666479999994</v>
      </c>
    </row>
    <row r="18" spans="2:29" x14ac:dyDescent="0.25">
      <c r="B18" s="9">
        <v>2050</v>
      </c>
      <c r="C18" s="14">
        <v>300</v>
      </c>
      <c r="D18" s="15">
        <v>300</v>
      </c>
      <c r="E18" s="19">
        <v>8000</v>
      </c>
      <c r="F18" s="15">
        <v>4000</v>
      </c>
      <c r="G18" s="24">
        <f t="shared" si="0"/>
        <v>538</v>
      </c>
      <c r="H18" s="28">
        <f t="shared" si="1"/>
        <v>440</v>
      </c>
      <c r="I18" s="24">
        <f t="shared" si="2"/>
        <v>440</v>
      </c>
      <c r="J18" s="26">
        <f t="shared" si="3"/>
        <v>618</v>
      </c>
      <c r="K18" s="28">
        <f t="shared" si="4"/>
        <v>480</v>
      </c>
      <c r="L18" s="27">
        <f t="shared" si="5"/>
        <v>480</v>
      </c>
      <c r="M18" s="24">
        <f t="shared" si="6"/>
        <v>578</v>
      </c>
      <c r="N18" s="28">
        <f t="shared" si="7"/>
        <v>460</v>
      </c>
      <c r="O18" s="24">
        <f t="shared" si="8"/>
        <v>460</v>
      </c>
      <c r="P18" s="31">
        <f t="shared" si="9"/>
        <v>133.33333199999998</v>
      </c>
      <c r="Q18" s="29">
        <v>3</v>
      </c>
      <c r="R18" s="26">
        <f t="shared" si="10"/>
        <v>2685.3333279999997</v>
      </c>
      <c r="S18" s="28">
        <f t="shared" si="11"/>
        <v>2293.3333279999997</v>
      </c>
      <c r="T18" s="30">
        <f t="shared" si="12"/>
        <v>2293.3333279999997</v>
      </c>
      <c r="U18" s="26">
        <f t="shared" si="13"/>
        <v>3005.3333279999997</v>
      </c>
      <c r="V18" s="28">
        <f t="shared" si="14"/>
        <v>2453.3333279999997</v>
      </c>
      <c r="W18" s="30">
        <f t="shared" si="15"/>
        <v>2453.3333279999997</v>
      </c>
      <c r="X18" s="26">
        <f t="shared" si="16"/>
        <v>2845.3333279999997</v>
      </c>
      <c r="Y18" s="28">
        <f t="shared" si="17"/>
        <v>2373.3333279999997</v>
      </c>
      <c r="Z18" s="30">
        <f t="shared" si="18"/>
        <v>2373.3333279999997</v>
      </c>
      <c r="AB18" s="2"/>
    </row>
    <row r="19" spans="2:29" x14ac:dyDescent="0.25">
      <c r="B19" s="9">
        <v>2050</v>
      </c>
      <c r="C19" s="14">
        <v>600</v>
      </c>
      <c r="D19" s="15">
        <v>600</v>
      </c>
      <c r="E19" s="19">
        <v>10000</v>
      </c>
      <c r="F19" s="15">
        <v>5000</v>
      </c>
      <c r="G19" s="24">
        <f t="shared" si="0"/>
        <v>781</v>
      </c>
      <c r="H19" s="28">
        <f t="shared" si="1"/>
        <v>755</v>
      </c>
      <c r="I19" s="24">
        <f t="shared" si="2"/>
        <v>755</v>
      </c>
      <c r="J19" s="26">
        <f t="shared" si="3"/>
        <v>800</v>
      </c>
      <c r="K19" s="28">
        <f t="shared" si="4"/>
        <v>795</v>
      </c>
      <c r="L19" s="27">
        <f t="shared" si="5"/>
        <v>795</v>
      </c>
      <c r="M19" s="24">
        <f t="shared" si="6"/>
        <v>790.5</v>
      </c>
      <c r="N19" s="28">
        <f t="shared" si="7"/>
        <v>775</v>
      </c>
      <c r="O19" s="24">
        <f t="shared" si="8"/>
        <v>775</v>
      </c>
      <c r="P19" s="31">
        <f t="shared" si="9"/>
        <v>133.33333199999998</v>
      </c>
      <c r="Q19" s="29">
        <v>3</v>
      </c>
      <c r="R19" s="26">
        <f t="shared" si="10"/>
        <v>3657.3333279999997</v>
      </c>
      <c r="S19" s="28">
        <f t="shared" si="11"/>
        <v>3553.3333279999997</v>
      </c>
      <c r="T19" s="30">
        <f t="shared" si="12"/>
        <v>3553.3333279999997</v>
      </c>
      <c r="U19" s="26">
        <f t="shared" si="13"/>
        <v>3733.3333279999997</v>
      </c>
      <c r="V19" s="28">
        <f t="shared" si="14"/>
        <v>3713.3333279999997</v>
      </c>
      <c r="W19" s="30">
        <f t="shared" si="15"/>
        <v>3713.3333279999997</v>
      </c>
      <c r="X19" s="26">
        <f t="shared" si="16"/>
        <v>3695.3333279999997</v>
      </c>
      <c r="Y19" s="28">
        <f t="shared" si="17"/>
        <v>3633.3333279999997</v>
      </c>
      <c r="Z19" s="30">
        <f t="shared" si="18"/>
        <v>3633.3333279999997</v>
      </c>
      <c r="AB19" s="2" t="s">
        <v>19</v>
      </c>
    </row>
    <row r="20" spans="2:29" x14ac:dyDescent="0.25">
      <c r="B20" s="9">
        <v>2050</v>
      </c>
      <c r="C20" s="14">
        <v>1200</v>
      </c>
      <c r="D20" s="15">
        <v>0</v>
      </c>
      <c r="E20" s="19">
        <v>10000</v>
      </c>
      <c r="F20" s="15">
        <v>5000</v>
      </c>
      <c r="G20" s="24">
        <f t="shared" si="0"/>
        <v>781</v>
      </c>
      <c r="H20" s="28">
        <f t="shared" si="1"/>
        <v>800</v>
      </c>
      <c r="I20" s="24">
        <f t="shared" si="2"/>
        <v>155</v>
      </c>
      <c r="J20" s="26">
        <f t="shared" si="3"/>
        <v>800</v>
      </c>
      <c r="K20" s="28">
        <f t="shared" si="4"/>
        <v>800</v>
      </c>
      <c r="L20" s="27">
        <f t="shared" si="5"/>
        <v>195</v>
      </c>
      <c r="M20" s="24">
        <f t="shared" si="6"/>
        <v>790.5</v>
      </c>
      <c r="N20" s="28">
        <f t="shared" si="7"/>
        <v>800</v>
      </c>
      <c r="O20" s="24">
        <f t="shared" si="8"/>
        <v>175</v>
      </c>
      <c r="P20" s="31">
        <f t="shared" si="9"/>
        <v>133.33333199999998</v>
      </c>
      <c r="Q20" s="29">
        <v>3</v>
      </c>
      <c r="R20" s="26">
        <f t="shared" si="10"/>
        <v>3657.3333279999997</v>
      </c>
      <c r="S20" s="28">
        <f t="shared" si="11"/>
        <v>3733.3333279999997</v>
      </c>
      <c r="T20" s="30">
        <f t="shared" si="12"/>
        <v>1153.3333279999999</v>
      </c>
      <c r="U20" s="26">
        <f t="shared" si="13"/>
        <v>3733.3333279999997</v>
      </c>
      <c r="V20" s="28">
        <f t="shared" si="14"/>
        <v>3733.3333279999997</v>
      </c>
      <c r="W20" s="30">
        <f t="shared" si="15"/>
        <v>1313.3333279999999</v>
      </c>
      <c r="X20" s="26">
        <f t="shared" si="16"/>
        <v>3695.3333279999997</v>
      </c>
      <c r="Y20" s="28">
        <f t="shared" si="17"/>
        <v>3733.3333279999997</v>
      </c>
      <c r="Z20" s="30">
        <f t="shared" si="18"/>
        <v>1233.3333279999999</v>
      </c>
      <c r="AB20" t="s">
        <v>20</v>
      </c>
      <c r="AC20">
        <v>0.33</v>
      </c>
    </row>
    <row r="21" spans="2:29" x14ac:dyDescent="0.25">
      <c r="B21" s="9"/>
      <c r="C21" s="14"/>
      <c r="D21" s="15"/>
      <c r="E21" s="19"/>
      <c r="F21" s="15"/>
      <c r="G21" s="24">
        <f t="shared" si="0"/>
        <v>-660</v>
      </c>
      <c r="H21" s="28">
        <f t="shared" si="1"/>
        <v>-330</v>
      </c>
      <c r="I21" s="24">
        <f t="shared" si="2"/>
        <v>-330</v>
      </c>
      <c r="J21" s="26">
        <f t="shared" si="3"/>
        <v>-990</v>
      </c>
      <c r="K21" s="28">
        <f t="shared" si="4"/>
        <v>-495</v>
      </c>
      <c r="L21" s="27">
        <f t="shared" si="5"/>
        <v>-495</v>
      </c>
      <c r="M21" s="24">
        <f t="shared" si="6"/>
        <v>-825</v>
      </c>
      <c r="N21" s="28">
        <f t="shared" si="7"/>
        <v>-412.5</v>
      </c>
      <c r="O21" s="24">
        <f t="shared" si="8"/>
        <v>-412.5</v>
      </c>
      <c r="P21" s="31">
        <f t="shared" si="9"/>
        <v>-1233.3333209999998</v>
      </c>
      <c r="Q21" s="29"/>
      <c r="R21" s="26">
        <f t="shared" si="10"/>
        <v>-1893.3333209999998</v>
      </c>
      <c r="S21" s="28">
        <f t="shared" si="11"/>
        <v>-1563.3333209999998</v>
      </c>
      <c r="T21" s="30">
        <f t="shared" si="12"/>
        <v>-1563.3333209999998</v>
      </c>
      <c r="U21" s="26">
        <f t="shared" si="13"/>
        <v>-2223.3333210000001</v>
      </c>
      <c r="V21" s="28">
        <f t="shared" si="14"/>
        <v>-1728.3333209999998</v>
      </c>
      <c r="W21" s="30">
        <f t="shared" si="15"/>
        <v>-1728.3333209999998</v>
      </c>
      <c r="X21" s="26">
        <f t="shared" si="16"/>
        <v>-2058.3333210000001</v>
      </c>
      <c r="Y21" s="28">
        <f t="shared" si="17"/>
        <v>-1645.8333209999998</v>
      </c>
      <c r="Z21" s="30">
        <f t="shared" si="18"/>
        <v>-1645.8333209999998</v>
      </c>
      <c r="AB21" s="3" t="s">
        <v>21</v>
      </c>
      <c r="AC21">
        <v>1.4999999999999999E-2</v>
      </c>
    </row>
    <row r="22" spans="2:29" x14ac:dyDescent="0.25">
      <c r="B22" s="9"/>
      <c r="C22" s="14"/>
      <c r="D22" s="15"/>
      <c r="E22" s="19"/>
      <c r="F22" s="15"/>
      <c r="G22" s="24">
        <f t="shared" si="0"/>
        <v>-660</v>
      </c>
      <c r="H22" s="28">
        <f t="shared" si="1"/>
        <v>-330</v>
      </c>
      <c r="I22" s="24">
        <f t="shared" si="2"/>
        <v>-330</v>
      </c>
      <c r="J22" s="26">
        <f t="shared" si="3"/>
        <v>-990</v>
      </c>
      <c r="K22" s="28">
        <f t="shared" si="4"/>
        <v>-495</v>
      </c>
      <c r="L22" s="27">
        <f t="shared" si="5"/>
        <v>-495</v>
      </c>
      <c r="M22" s="24">
        <f t="shared" si="6"/>
        <v>-825</v>
      </c>
      <c r="N22" s="28">
        <f t="shared" si="7"/>
        <v>-412.5</v>
      </c>
      <c r="O22" s="24">
        <f t="shared" si="8"/>
        <v>-412.5</v>
      </c>
      <c r="P22" s="31">
        <f t="shared" si="9"/>
        <v>-1233.3333209999998</v>
      </c>
      <c r="Q22" s="29"/>
      <c r="R22" s="26">
        <f t="shared" si="10"/>
        <v>-1893.3333209999998</v>
      </c>
      <c r="S22" s="28">
        <f t="shared" si="11"/>
        <v>-1563.3333209999998</v>
      </c>
      <c r="T22" s="30">
        <f t="shared" si="12"/>
        <v>-1563.3333209999998</v>
      </c>
      <c r="U22" s="26">
        <f t="shared" si="13"/>
        <v>-2223.3333210000001</v>
      </c>
      <c r="V22" s="28">
        <f t="shared" si="14"/>
        <v>-1728.3333209999998</v>
      </c>
      <c r="W22" s="30">
        <f t="shared" si="15"/>
        <v>-1728.3333209999998</v>
      </c>
      <c r="X22" s="26">
        <f t="shared" si="16"/>
        <v>-2058.3333210000001</v>
      </c>
      <c r="Y22" s="28">
        <f t="shared" si="17"/>
        <v>-1645.8333209999998</v>
      </c>
      <c r="Z22" s="30">
        <f t="shared" si="18"/>
        <v>-1645.8333209999998</v>
      </c>
      <c r="AB22" s="3" t="s">
        <v>22</v>
      </c>
      <c r="AC22">
        <v>1.4999999999999999E-2</v>
      </c>
    </row>
    <row r="23" spans="2:29" x14ac:dyDescent="0.25">
      <c r="B23" s="9"/>
      <c r="C23" s="14"/>
      <c r="D23" s="15"/>
      <c r="E23" s="19"/>
      <c r="F23" s="15"/>
      <c r="G23" s="24">
        <f t="shared" si="0"/>
        <v>-660</v>
      </c>
      <c r="H23" s="28">
        <f t="shared" si="1"/>
        <v>-330</v>
      </c>
      <c r="I23" s="24">
        <f t="shared" si="2"/>
        <v>-330</v>
      </c>
      <c r="J23" s="26">
        <f t="shared" si="3"/>
        <v>-990</v>
      </c>
      <c r="K23" s="28">
        <f t="shared" si="4"/>
        <v>-495</v>
      </c>
      <c r="L23" s="27">
        <f t="shared" si="5"/>
        <v>-495</v>
      </c>
      <c r="M23" s="24">
        <f t="shared" si="6"/>
        <v>-825</v>
      </c>
      <c r="N23" s="28">
        <f t="shared" si="7"/>
        <v>-412.5</v>
      </c>
      <c r="O23" s="24">
        <f t="shared" si="8"/>
        <v>-412.5</v>
      </c>
      <c r="P23" s="31">
        <f t="shared" si="9"/>
        <v>-1233.3333209999998</v>
      </c>
      <c r="Q23" s="29"/>
      <c r="R23" s="26">
        <f t="shared" si="10"/>
        <v>-1893.3333209999998</v>
      </c>
      <c r="S23" s="28">
        <f t="shared" si="11"/>
        <v>-1563.3333209999998</v>
      </c>
      <c r="T23" s="30">
        <f t="shared" si="12"/>
        <v>-1563.3333209999998</v>
      </c>
      <c r="U23" s="26">
        <f t="shared" si="13"/>
        <v>-2223.3333210000001</v>
      </c>
      <c r="V23" s="28">
        <f t="shared" si="14"/>
        <v>-1728.3333209999998</v>
      </c>
      <c r="W23" s="30">
        <f t="shared" si="15"/>
        <v>-1728.3333209999998</v>
      </c>
      <c r="X23" s="26">
        <f t="shared" si="16"/>
        <v>-2058.3333210000001</v>
      </c>
      <c r="Y23" s="28">
        <f t="shared" si="17"/>
        <v>-1645.8333209999998</v>
      </c>
      <c r="Z23" s="30">
        <f t="shared" si="18"/>
        <v>-1645.8333209999998</v>
      </c>
    </row>
    <row r="24" spans="2:29" x14ac:dyDescent="0.25">
      <c r="B24" s="9"/>
      <c r="C24" s="14"/>
      <c r="D24" s="15"/>
      <c r="E24" s="19"/>
      <c r="F24" s="15"/>
      <c r="G24" s="24">
        <f t="shared" si="0"/>
        <v>-660</v>
      </c>
      <c r="H24" s="28">
        <f t="shared" si="1"/>
        <v>-330</v>
      </c>
      <c r="I24" s="24">
        <f t="shared" si="2"/>
        <v>-330</v>
      </c>
      <c r="J24" s="26">
        <f t="shared" si="3"/>
        <v>-990</v>
      </c>
      <c r="K24" s="28">
        <f t="shared" si="4"/>
        <v>-495</v>
      </c>
      <c r="L24" s="27">
        <f t="shared" si="5"/>
        <v>-495</v>
      </c>
      <c r="M24" s="24">
        <f t="shared" si="6"/>
        <v>-825</v>
      </c>
      <c r="N24" s="28">
        <f t="shared" si="7"/>
        <v>-412.5</v>
      </c>
      <c r="O24" s="24">
        <f t="shared" si="8"/>
        <v>-412.5</v>
      </c>
      <c r="P24" s="31">
        <f t="shared" si="9"/>
        <v>-1233.3333209999998</v>
      </c>
      <c r="Q24" s="29"/>
      <c r="R24" s="26">
        <f t="shared" si="10"/>
        <v>-1893.3333209999998</v>
      </c>
      <c r="S24" s="28">
        <f t="shared" si="11"/>
        <v>-1563.3333209999998</v>
      </c>
      <c r="T24" s="30">
        <f t="shared" si="12"/>
        <v>-1563.3333209999998</v>
      </c>
      <c r="U24" s="26">
        <f t="shared" si="13"/>
        <v>-2223.3333210000001</v>
      </c>
      <c r="V24" s="28">
        <f t="shared" si="14"/>
        <v>-1728.3333209999998</v>
      </c>
      <c r="W24" s="30">
        <f t="shared" si="15"/>
        <v>-1728.3333209999998</v>
      </c>
      <c r="X24" s="26">
        <f t="shared" si="16"/>
        <v>-2058.3333210000001</v>
      </c>
      <c r="Y24" s="28">
        <f t="shared" si="17"/>
        <v>-1645.8333209999998</v>
      </c>
      <c r="Z24" s="30">
        <f t="shared" si="18"/>
        <v>-1645.8333209999998</v>
      </c>
      <c r="AB24" s="2" t="s">
        <v>23</v>
      </c>
    </row>
    <row r="25" spans="2:29" x14ac:dyDescent="0.25">
      <c r="B25" s="9">
        <v>2111</v>
      </c>
      <c r="C25" s="14">
        <v>117</v>
      </c>
      <c r="D25" s="15">
        <v>211</v>
      </c>
      <c r="E25" s="19">
        <v>7646</v>
      </c>
      <c r="F25" s="15">
        <v>5169</v>
      </c>
      <c r="G25" s="24">
        <f t="shared" si="0"/>
        <v>484.86500000000001</v>
      </c>
      <c r="H25" s="28">
        <f t="shared" si="1"/>
        <v>273.27499999999998</v>
      </c>
      <c r="I25" s="24">
        <f t="shared" si="2"/>
        <v>367.27499999999998</v>
      </c>
      <c r="J25" s="26">
        <f t="shared" si="3"/>
        <v>577.06499999999994</v>
      </c>
      <c r="K25" s="28">
        <f t="shared" si="4"/>
        <v>319.375</v>
      </c>
      <c r="L25" s="27">
        <f t="shared" si="5"/>
        <v>413.375</v>
      </c>
      <c r="M25" s="24">
        <f t="shared" si="6"/>
        <v>530.96499999999992</v>
      </c>
      <c r="N25" s="28">
        <f t="shared" si="7"/>
        <v>296.32499999999999</v>
      </c>
      <c r="O25" s="24">
        <f t="shared" si="8"/>
        <v>390.32499999999999</v>
      </c>
      <c r="P25" s="31">
        <f t="shared" si="9"/>
        <v>173.99999825999998</v>
      </c>
      <c r="Q25" s="29">
        <v>2.8</v>
      </c>
      <c r="R25" s="26">
        <f t="shared" si="10"/>
        <v>2503.6869933879998</v>
      </c>
      <c r="S25" s="28">
        <f t="shared" si="11"/>
        <v>1699.6449933879999</v>
      </c>
      <c r="T25" s="30">
        <f t="shared" si="12"/>
        <v>2056.8449933879997</v>
      </c>
      <c r="U25" s="26">
        <f t="shared" si="13"/>
        <v>2854.0469933879995</v>
      </c>
      <c r="V25" s="28">
        <f t="shared" si="14"/>
        <v>1874.8249933879999</v>
      </c>
      <c r="W25" s="30">
        <f t="shared" si="15"/>
        <v>2232.024993388</v>
      </c>
      <c r="X25" s="26">
        <f t="shared" si="16"/>
        <v>2678.8669933879996</v>
      </c>
      <c r="Y25" s="28">
        <f t="shared" si="17"/>
        <v>1787.2349933879998</v>
      </c>
      <c r="Z25" s="30">
        <f t="shared" si="18"/>
        <v>2144.4349933879998</v>
      </c>
      <c r="AB25" t="s">
        <v>20</v>
      </c>
      <c r="AC25">
        <v>1</v>
      </c>
    </row>
    <row r="26" spans="2:29" x14ac:dyDescent="0.25">
      <c r="B26" s="9">
        <v>2111</v>
      </c>
      <c r="C26" s="14">
        <v>46</v>
      </c>
      <c r="D26" s="15">
        <v>38</v>
      </c>
      <c r="E26" s="19">
        <v>2470</v>
      </c>
      <c r="F26" s="15">
        <v>2257</v>
      </c>
      <c r="G26" s="24">
        <f t="shared" si="0"/>
        <v>283.02500000000003</v>
      </c>
      <c r="H26" s="28">
        <f t="shared" si="1"/>
        <v>161.83499999999998</v>
      </c>
      <c r="I26" s="24">
        <f t="shared" si="2"/>
        <v>153.83499999999998</v>
      </c>
      <c r="J26" s="26">
        <f t="shared" si="3"/>
        <v>375.22500000000002</v>
      </c>
      <c r="K26" s="28">
        <f t="shared" si="4"/>
        <v>207.93499999999997</v>
      </c>
      <c r="L26" s="27">
        <f t="shared" si="5"/>
        <v>199.93499999999997</v>
      </c>
      <c r="M26" s="24">
        <f t="shared" si="6"/>
        <v>329.125</v>
      </c>
      <c r="N26" s="28">
        <f t="shared" si="7"/>
        <v>184.88499999999999</v>
      </c>
      <c r="O26" s="24">
        <f t="shared" si="8"/>
        <v>176.88499999999999</v>
      </c>
      <c r="P26" s="31">
        <f t="shared" si="9"/>
        <v>173.99999825999998</v>
      </c>
      <c r="Q26" s="29">
        <v>1.3</v>
      </c>
      <c r="R26" s="26">
        <f t="shared" si="10"/>
        <v>1051.1574959980001</v>
      </c>
      <c r="S26" s="28">
        <f t="shared" si="11"/>
        <v>772.42049599799986</v>
      </c>
      <c r="T26" s="30">
        <f t="shared" si="12"/>
        <v>754.02049599799989</v>
      </c>
      <c r="U26" s="26">
        <f t="shared" si="13"/>
        <v>1263.217495998</v>
      </c>
      <c r="V26" s="28">
        <f t="shared" si="14"/>
        <v>878.45049599799972</v>
      </c>
      <c r="W26" s="30">
        <f t="shared" si="15"/>
        <v>860.05049599799975</v>
      </c>
      <c r="X26" s="26">
        <f t="shared" si="16"/>
        <v>1157.1874959979998</v>
      </c>
      <c r="Y26" s="28">
        <f t="shared" si="17"/>
        <v>825.43549599799985</v>
      </c>
      <c r="Z26" s="30">
        <f t="shared" si="18"/>
        <v>807.03549599799987</v>
      </c>
      <c r="AB26" s="3" t="s">
        <v>21</v>
      </c>
      <c r="AC26">
        <v>5.0000000000000001E-3</v>
      </c>
    </row>
    <row r="27" spans="2:29" x14ac:dyDescent="0.25">
      <c r="B27" s="9">
        <v>2111</v>
      </c>
      <c r="C27" s="14">
        <v>17</v>
      </c>
      <c r="D27" s="15">
        <v>149</v>
      </c>
      <c r="E27" s="19">
        <v>9219</v>
      </c>
      <c r="F27" s="15">
        <v>4841</v>
      </c>
      <c r="G27" s="24">
        <f t="shared" si="0"/>
        <v>450.08000000000004</v>
      </c>
      <c r="H27" s="28">
        <f t="shared" si="1"/>
        <v>179.50000000000003</v>
      </c>
      <c r="I27" s="24">
        <f t="shared" si="2"/>
        <v>311.49999999999994</v>
      </c>
      <c r="J27" s="26">
        <f t="shared" si="3"/>
        <v>542.28</v>
      </c>
      <c r="K27" s="28">
        <f t="shared" si="4"/>
        <v>225.6</v>
      </c>
      <c r="L27" s="27">
        <f t="shared" si="5"/>
        <v>357.59999999999997</v>
      </c>
      <c r="M27" s="24">
        <f t="shared" si="6"/>
        <v>496.18</v>
      </c>
      <c r="N27" s="28">
        <f t="shared" si="7"/>
        <v>202.55</v>
      </c>
      <c r="O27" s="24">
        <f t="shared" si="8"/>
        <v>334.54999999999995</v>
      </c>
      <c r="P27" s="31">
        <f t="shared" si="9"/>
        <v>173.99999825999998</v>
      </c>
      <c r="Q27" s="29">
        <v>2.6</v>
      </c>
      <c r="R27" s="26">
        <f t="shared" si="10"/>
        <v>2246.687993736</v>
      </c>
      <c r="S27" s="28">
        <f t="shared" si="11"/>
        <v>1272.599993736</v>
      </c>
      <c r="T27" s="30">
        <f t="shared" si="12"/>
        <v>1747.7999937359998</v>
      </c>
      <c r="U27" s="26">
        <f t="shared" si="13"/>
        <v>2578.607993736</v>
      </c>
      <c r="V27" s="28">
        <f t="shared" si="14"/>
        <v>1438.559993736</v>
      </c>
      <c r="W27" s="30">
        <f t="shared" si="15"/>
        <v>1913.7599937359996</v>
      </c>
      <c r="X27" s="26">
        <f t="shared" si="16"/>
        <v>2412.6479937360004</v>
      </c>
      <c r="Y27" s="28">
        <f t="shared" si="17"/>
        <v>1355.579993736</v>
      </c>
      <c r="Z27" s="30">
        <f t="shared" si="18"/>
        <v>1830.7799937359998</v>
      </c>
      <c r="AB27" s="3" t="s">
        <v>22</v>
      </c>
      <c r="AC27">
        <v>5.0000000000000001E-3</v>
      </c>
    </row>
    <row r="29" spans="2:29" x14ac:dyDescent="0.25">
      <c r="AB29" s="2" t="s">
        <v>24</v>
      </c>
    </row>
    <row r="30" spans="2:29" x14ac:dyDescent="0.25">
      <c r="AB30" t="s">
        <v>20</v>
      </c>
      <c r="AC30">
        <v>1</v>
      </c>
    </row>
    <row r="31" spans="2:29" x14ac:dyDescent="0.25">
      <c r="AB31" s="3" t="s">
        <v>21</v>
      </c>
      <c r="AC31">
        <v>5.0000000000000001E-3</v>
      </c>
    </row>
    <row r="32" spans="2:29" x14ac:dyDescent="0.25">
      <c r="AB32" s="3" t="s">
        <v>22</v>
      </c>
      <c r="AC32">
        <v>5.0000000000000001E-3</v>
      </c>
    </row>
  </sheetData>
  <mergeCells count="9">
    <mergeCell ref="C2:D2"/>
    <mergeCell ref="M2:O2"/>
    <mergeCell ref="P2:P3"/>
    <mergeCell ref="X2:Z2"/>
    <mergeCell ref="G2:I2"/>
    <mergeCell ref="J2:L2"/>
    <mergeCell ref="E2:F2"/>
    <mergeCell ref="R2:T2"/>
    <mergeCell ref="U2:W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2019-12-29T14:41:19Z</dcterms:created>
  <dcterms:modified xsi:type="dcterms:W3CDTF">2019-12-29T16:59:39Z</dcterms:modified>
</cp:coreProperties>
</file>