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 (x86)\Steam\userdata\111784293\1066780\local\staging_area\mrwolfz_natural_town_growth_1\"/>
    </mc:Choice>
  </mc:AlternateContent>
  <xr:revisionPtr revIDLastSave="0" documentId="13_ncr:1_{B4658800-000C-4490-8BDB-6DEF107D8056}" xr6:coauthVersionLast="45" xr6:coauthVersionMax="45" xr10:uidLastSave="{00000000-0000-0000-0000-000000000000}"/>
  <bookViews>
    <workbookView xWindow="-17745" yWindow="1365" windowWidth="38700" windowHeight="15555" xr2:uid="{DDB24E7F-D06F-4F85-9FF8-1810D1A2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3" i="1" l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O21" i="1" s="1"/>
  <c r="I22" i="1"/>
  <c r="O22" i="1" s="1"/>
  <c r="I23" i="1"/>
  <c r="I24" i="1"/>
  <c r="I25" i="1"/>
  <c r="I26" i="1"/>
  <c r="I27" i="1"/>
  <c r="I4" i="1"/>
  <c r="H5" i="1"/>
  <c r="H6" i="1"/>
  <c r="H7" i="1"/>
  <c r="H8" i="1"/>
  <c r="H9" i="1"/>
  <c r="H10" i="1"/>
  <c r="H11" i="1"/>
  <c r="H12" i="1"/>
  <c r="H13" i="1"/>
  <c r="N13" i="1" s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4" i="1"/>
  <c r="J5" i="1"/>
  <c r="J6" i="1"/>
  <c r="J7" i="1"/>
  <c r="J8" i="1"/>
  <c r="J9" i="1"/>
  <c r="J10" i="1"/>
  <c r="J11" i="1"/>
  <c r="J12" i="1"/>
  <c r="J13" i="1"/>
  <c r="J14" i="1"/>
  <c r="J15" i="1"/>
  <c r="M15" i="1" s="1"/>
  <c r="P15" i="1" s="1"/>
  <c r="J16" i="1"/>
  <c r="J17" i="1"/>
  <c r="J18" i="1"/>
  <c r="J19" i="1"/>
  <c r="J20" i="1"/>
  <c r="J21" i="1"/>
  <c r="J22" i="1"/>
  <c r="J23" i="1"/>
  <c r="J24" i="1"/>
  <c r="J25" i="1"/>
  <c r="J26" i="1"/>
  <c r="J27" i="1"/>
  <c r="J4" i="1"/>
  <c r="G5" i="1"/>
  <c r="G6" i="1"/>
  <c r="M6" i="1" s="1"/>
  <c r="P6" i="1" s="1"/>
  <c r="U6" i="1" s="1"/>
  <c r="G7" i="1"/>
  <c r="M7" i="1" s="1"/>
  <c r="P7" i="1" s="1"/>
  <c r="G8" i="1"/>
  <c r="G9" i="1"/>
  <c r="G10" i="1"/>
  <c r="G11" i="1"/>
  <c r="G12" i="1"/>
  <c r="M12" i="1" s="1"/>
  <c r="P12" i="1" s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O5" i="1"/>
  <c r="O6" i="1"/>
  <c r="M8" i="1" l="1"/>
  <c r="M5" i="1"/>
  <c r="P5" i="1" s="1"/>
  <c r="W5" i="1" s="1"/>
  <c r="W7" i="1"/>
  <c r="O9" i="1"/>
  <c r="O8" i="1"/>
  <c r="O7" i="1"/>
  <c r="Z7" i="1" s="1"/>
  <c r="N14" i="1"/>
  <c r="N4" i="1"/>
  <c r="O4" i="1"/>
  <c r="N7" i="1"/>
  <c r="Y7" i="1" s="1"/>
  <c r="N11" i="1"/>
  <c r="N15" i="1"/>
  <c r="Y15" i="1" s="1"/>
  <c r="N12" i="1"/>
  <c r="M13" i="1"/>
  <c r="P13" i="1" s="1"/>
  <c r="R13" i="1" s="1"/>
  <c r="N6" i="1"/>
  <c r="Y6" i="1" s="1"/>
  <c r="N9" i="1"/>
  <c r="T7" i="1"/>
  <c r="T6" i="1"/>
  <c r="U5" i="1"/>
  <c r="O17" i="1"/>
  <c r="N5" i="1"/>
  <c r="Y5" i="1" s="1"/>
  <c r="N21" i="1"/>
  <c r="P8" i="1"/>
  <c r="V8" i="1" s="1"/>
  <c r="S5" i="1"/>
  <c r="W6" i="1"/>
  <c r="U8" i="1"/>
  <c r="R7" i="1"/>
  <c r="Z5" i="1"/>
  <c r="N8" i="1"/>
  <c r="N22" i="1"/>
  <c r="O13" i="1"/>
  <c r="O16" i="1"/>
  <c r="O15" i="1"/>
  <c r="Z15" i="1" s="1"/>
  <c r="O12" i="1"/>
  <c r="Z12" i="1" s="1"/>
  <c r="O11" i="1"/>
  <c r="O10" i="1"/>
  <c r="S7" i="1"/>
  <c r="N10" i="1"/>
  <c r="S6" i="1"/>
  <c r="U7" i="1"/>
  <c r="M11" i="1"/>
  <c r="M9" i="1"/>
  <c r="M10" i="1"/>
  <c r="M22" i="1"/>
  <c r="M21" i="1"/>
  <c r="X5" i="1"/>
  <c r="M24" i="1"/>
  <c r="N16" i="1"/>
  <c r="N19" i="1"/>
  <c r="N20" i="1"/>
  <c r="N17" i="1"/>
  <c r="V15" i="1"/>
  <c r="V5" i="1"/>
  <c r="Z6" i="1"/>
  <c r="M19" i="1"/>
  <c r="M17" i="1"/>
  <c r="M16" i="1"/>
  <c r="T5" i="1"/>
  <c r="X7" i="1"/>
  <c r="V7" i="1"/>
  <c r="V6" i="1"/>
  <c r="Y12" i="1"/>
  <c r="R12" i="1"/>
  <c r="V12" i="1"/>
  <c r="R6" i="1"/>
  <c r="X6" i="1"/>
  <c r="R5" i="1"/>
  <c r="T12" i="1"/>
  <c r="S15" i="1"/>
  <c r="X12" i="1"/>
  <c r="W12" i="1"/>
  <c r="U12" i="1"/>
  <c r="O14" i="1"/>
  <c r="M14" i="1"/>
  <c r="O25" i="1"/>
  <c r="N25" i="1"/>
  <c r="X15" i="1"/>
  <c r="S12" i="1"/>
  <c r="W15" i="1"/>
  <c r="U15" i="1"/>
  <c r="R15" i="1"/>
  <c r="T15" i="1"/>
  <c r="N26" i="1"/>
  <c r="O20" i="1"/>
  <c r="O19" i="1"/>
  <c r="M18" i="1"/>
  <c r="N18" i="1"/>
  <c r="O18" i="1"/>
  <c r="M20" i="1"/>
  <c r="M27" i="1"/>
  <c r="O26" i="1"/>
  <c r="M25" i="1"/>
  <c r="O27" i="1"/>
  <c r="N27" i="1"/>
  <c r="O24" i="1"/>
  <c r="N24" i="1"/>
  <c r="O23" i="1"/>
  <c r="M26" i="1"/>
  <c r="N23" i="1"/>
  <c r="M23" i="1"/>
  <c r="M4" i="1"/>
  <c r="Z8" i="1" l="1"/>
  <c r="T13" i="1"/>
  <c r="W13" i="1"/>
  <c r="S13" i="1"/>
  <c r="Y13" i="1"/>
  <c r="V13" i="1"/>
  <c r="Z13" i="1"/>
  <c r="U13" i="1"/>
  <c r="P25" i="1"/>
  <c r="Z25" i="1" s="1"/>
  <c r="P27" i="1"/>
  <c r="Y27" i="1" s="1"/>
  <c r="P14" i="1"/>
  <c r="Z14" i="1" s="1"/>
  <c r="P10" i="1"/>
  <c r="X10" i="1" s="1"/>
  <c r="Y8" i="1"/>
  <c r="P17" i="1"/>
  <c r="P22" i="1"/>
  <c r="X22" i="1" s="1"/>
  <c r="P11" i="1"/>
  <c r="Z11" i="1" s="1"/>
  <c r="P21" i="1"/>
  <c r="P19" i="1"/>
  <c r="Y19" i="1" s="1"/>
  <c r="P9" i="1"/>
  <c r="R8" i="1"/>
  <c r="P23" i="1"/>
  <c r="X23" i="1" s="1"/>
  <c r="P20" i="1"/>
  <c r="Y20" i="1" s="1"/>
  <c r="S8" i="1"/>
  <c r="T8" i="1"/>
  <c r="W8" i="1"/>
  <c r="P18" i="1"/>
  <c r="Y18" i="1" s="1"/>
  <c r="P16" i="1"/>
  <c r="X8" i="1"/>
  <c r="P4" i="1"/>
  <c r="Y25" i="1"/>
  <c r="P26" i="1"/>
  <c r="X26" i="1" s="1"/>
  <c r="P24" i="1"/>
  <c r="Z24" i="1" s="1"/>
  <c r="Z18" i="1" l="1"/>
  <c r="Z27" i="1"/>
  <c r="Z26" i="1"/>
  <c r="Y26" i="1"/>
  <c r="X11" i="1"/>
  <c r="U4" i="1"/>
  <c r="T4" i="1"/>
  <c r="Z4" i="1"/>
  <c r="S4" i="1"/>
  <c r="V4" i="1"/>
  <c r="W4" i="1"/>
  <c r="R4" i="1"/>
  <c r="Y4" i="1"/>
  <c r="Z17" i="1"/>
  <c r="W17" i="1"/>
  <c r="V17" i="1"/>
  <c r="R17" i="1"/>
  <c r="T17" i="1"/>
  <c r="S17" i="1"/>
  <c r="U17" i="1"/>
  <c r="T18" i="1"/>
  <c r="V18" i="1"/>
  <c r="R18" i="1"/>
  <c r="S18" i="1"/>
  <c r="W18" i="1"/>
  <c r="U18" i="1"/>
  <c r="X18" i="1"/>
  <c r="X14" i="1"/>
  <c r="X20" i="1"/>
  <c r="T23" i="1"/>
  <c r="W23" i="1"/>
  <c r="U23" i="1"/>
  <c r="R23" i="1"/>
  <c r="V23" i="1"/>
  <c r="S23" i="1"/>
  <c r="Z23" i="1"/>
  <c r="S20" i="1"/>
  <c r="U20" i="1"/>
  <c r="V20" i="1"/>
  <c r="W20" i="1"/>
  <c r="T20" i="1"/>
  <c r="R20" i="1"/>
  <c r="X4" i="1"/>
  <c r="T22" i="1"/>
  <c r="S22" i="1"/>
  <c r="W22" i="1"/>
  <c r="Z22" i="1"/>
  <c r="U22" i="1"/>
  <c r="R22" i="1"/>
  <c r="V22" i="1"/>
  <c r="U16" i="1"/>
  <c r="V16" i="1"/>
  <c r="R16" i="1"/>
  <c r="Z16" i="1"/>
  <c r="W16" i="1"/>
  <c r="S16" i="1"/>
  <c r="T16" i="1"/>
  <c r="X16" i="1"/>
  <c r="X17" i="1"/>
  <c r="W9" i="1"/>
  <c r="U9" i="1"/>
  <c r="Z9" i="1"/>
  <c r="V9" i="1"/>
  <c r="R9" i="1"/>
  <c r="T9" i="1"/>
  <c r="S9" i="1"/>
  <c r="Y9" i="1"/>
  <c r="X9" i="1"/>
  <c r="Y22" i="1"/>
  <c r="T19" i="1"/>
  <c r="W19" i="1"/>
  <c r="S19" i="1"/>
  <c r="U19" i="1"/>
  <c r="V19" i="1"/>
  <c r="R19" i="1"/>
  <c r="X19" i="1"/>
  <c r="T21" i="1"/>
  <c r="U21" i="1"/>
  <c r="W21" i="1"/>
  <c r="S21" i="1"/>
  <c r="Y21" i="1"/>
  <c r="R21" i="1"/>
  <c r="Z21" i="1"/>
  <c r="V21" i="1"/>
  <c r="X21" i="1"/>
  <c r="U25" i="1"/>
  <c r="R25" i="1"/>
  <c r="V25" i="1"/>
  <c r="T25" i="1"/>
  <c r="S25" i="1"/>
  <c r="W25" i="1"/>
  <c r="Y16" i="1"/>
  <c r="S10" i="1"/>
  <c r="R10" i="1"/>
  <c r="V10" i="1"/>
  <c r="T10" i="1"/>
  <c r="Z10" i="1"/>
  <c r="W10" i="1"/>
  <c r="U10" i="1"/>
  <c r="W14" i="1"/>
  <c r="R14" i="1"/>
  <c r="S14" i="1"/>
  <c r="T14" i="1"/>
  <c r="U14" i="1"/>
  <c r="V14" i="1"/>
  <c r="Y14" i="1"/>
  <c r="W26" i="1"/>
  <c r="U26" i="1"/>
  <c r="S26" i="1"/>
  <c r="T26" i="1"/>
  <c r="R26" i="1"/>
  <c r="V26" i="1"/>
  <c r="W27" i="1"/>
  <c r="U27" i="1"/>
  <c r="S27" i="1"/>
  <c r="R27" i="1"/>
  <c r="T27" i="1"/>
  <c r="V27" i="1"/>
  <c r="Y17" i="1"/>
  <c r="Y10" i="1"/>
  <c r="X27" i="1"/>
  <c r="Y23" i="1"/>
  <c r="Z20" i="1"/>
  <c r="Z19" i="1"/>
  <c r="W11" i="1"/>
  <c r="S11" i="1"/>
  <c r="U11" i="1"/>
  <c r="R11" i="1"/>
  <c r="Y11" i="1"/>
  <c r="T11" i="1"/>
  <c r="V11" i="1"/>
  <c r="X25" i="1"/>
  <c r="Y24" i="1"/>
  <c r="S24" i="1"/>
  <c r="R24" i="1"/>
  <c r="W24" i="1"/>
  <c r="U24" i="1"/>
  <c r="T24" i="1"/>
  <c r="V24" i="1"/>
  <c r="X24" i="1"/>
</calcChain>
</file>

<file path=xl/sharedStrings.xml><?xml version="1.0" encoding="utf-8"?>
<sst xmlns="http://schemas.openxmlformats.org/spreadsheetml/2006/main" count="56" uniqueCount="33">
  <si>
    <t>year</t>
  </si>
  <si>
    <t>% mod</t>
  </si>
  <si>
    <t>supply</t>
  </si>
  <si>
    <t>COMM</t>
  </si>
  <si>
    <t>INDU</t>
  </si>
  <si>
    <t>RESI</t>
  </si>
  <si>
    <t>avg base init size</t>
  </si>
  <si>
    <t>avg final size</t>
  </si>
  <si>
    <t>base capacity</t>
  </si>
  <si>
    <t>initial</t>
  </si>
  <si>
    <t>growth per year</t>
  </si>
  <si>
    <t>scaling factors</t>
  </si>
  <si>
    <t>residential min</t>
  </si>
  <si>
    <t>residential max</t>
  </si>
  <si>
    <t>commercial min</t>
  </si>
  <si>
    <t>commercial max</t>
  </si>
  <si>
    <t>industrial min</t>
  </si>
  <si>
    <t>industrial max</t>
  </si>
  <si>
    <t>growth</t>
  </si>
  <si>
    <t>residential</t>
  </si>
  <si>
    <t>cargo supply factor</t>
  </si>
  <si>
    <t>pubtrans factor</t>
  </si>
  <si>
    <t>privtrans factor</t>
  </si>
  <si>
    <t>commercial</t>
  </si>
  <si>
    <t>industrial</t>
  </si>
  <si>
    <t>min base init size</t>
  </si>
  <si>
    <t>max base init size</t>
  </si>
  <si>
    <t>reach</t>
  </si>
  <si>
    <t>pub</t>
  </si>
  <si>
    <t>priv</t>
  </si>
  <si>
    <t>min final size</t>
  </si>
  <si>
    <t>max final size</t>
  </si>
  <si>
    <t>rnd
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</si>
</sst>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/>
    <xf numFmtId="1" fontId="0" fillId="0" borderId="14" xfId="0" applyNumberFormat="1" applyBorder="1"/>
    <xf numFmtId="1" fontId="0" fillId="0" borderId="12" xfId="0" applyNumberFormat="1" applyBorder="1"/>
    <xf numFmtId="1" fontId="0" fillId="0" borderId="4" xfId="0" applyNumberFormat="1" applyBorder="1"/>
    <xf numFmtId="1" fontId="0" fillId="0" borderId="2" xfId="0" applyNumberFormat="1" applyBorder="1"/>
    <xf numFmtId="9" fontId="0" fillId="0" borderId="0" xfId="0" applyNumberFormat="1"/>
    <xf numFmtId="1" fontId="0" fillId="0" borderId="0" xfId="0" applyNumberFormat="1" applyBorder="1"/>
    <xf numFmtId="1" fontId="0" fillId="0" borderId="6" xfId="0" applyNumberForma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279-7878-4989-8ADD-A6A81D3141C2}">
  <dimension ref="B2:AC31"/>
  <sheetViews>
    <sheetView showGridLines="0" tabSelected="1" workbookViewId="0">
      <selection activeCell="M37" sqref="M37"/>
    </sheetView>
  </sheetViews>
  <sheetFormatPr defaultRowHeight="15" x14ac:dyDescent="0.25"/>
  <cols>
    <col min="1" max="1" width="4" customWidth="1"/>
    <col min="2" max="2" width="5" bestFit="1" customWidth="1"/>
    <col min="3" max="3" width="7" bestFit="1" customWidth="1"/>
    <col min="4" max="4" width="5.5703125" bestFit="1" customWidth="1"/>
    <col min="5" max="5" width="6" bestFit="1" customWidth="1"/>
    <col min="6" max="6" width="5" bestFit="1" customWidth="1"/>
    <col min="7" max="7" width="4.7109375" hidden="1" customWidth="1"/>
    <col min="8" max="8" width="7" hidden="1" customWidth="1"/>
    <col min="9" max="9" width="5.5703125" hidden="1" customWidth="1"/>
    <col min="10" max="10" width="4.7109375" hidden="1" customWidth="1"/>
    <col min="11" max="11" width="7" hidden="1" customWidth="1"/>
    <col min="12" max="12" width="5.5703125" hidden="1" customWidth="1"/>
    <col min="13" max="13" width="4.7109375" bestFit="1" customWidth="1"/>
    <col min="14" max="14" width="7" bestFit="1" customWidth="1"/>
    <col min="15" max="15" width="5.5703125" bestFit="1" customWidth="1"/>
    <col min="16" max="16" width="5.7109375" bestFit="1" customWidth="1"/>
    <col min="17" max="17" width="7" bestFit="1" customWidth="1"/>
    <col min="18" max="18" width="5.7109375" hidden="1" customWidth="1"/>
    <col min="19" max="19" width="7" hidden="1" customWidth="1"/>
    <col min="20" max="20" width="5.5703125" hidden="1" customWidth="1"/>
    <col min="21" max="21" width="5.7109375" hidden="1" customWidth="1"/>
    <col min="22" max="22" width="7" hidden="1" customWidth="1"/>
    <col min="23" max="23" width="5.7109375" hidden="1" customWidth="1"/>
    <col min="24" max="24" width="5.7109375" bestFit="1" customWidth="1"/>
    <col min="25" max="25" width="7" bestFit="1" customWidth="1"/>
    <col min="26" max="26" width="5.7109375" bestFit="1" customWidth="1"/>
    <col min="28" max="28" width="18.5703125" bestFit="1" customWidth="1"/>
  </cols>
  <sheetData>
    <row r="2" spans="2:29" s="1" customFormat="1" x14ac:dyDescent="0.25">
      <c r="B2" s="6"/>
      <c r="C2" s="25" t="s">
        <v>2</v>
      </c>
      <c r="D2" s="25"/>
      <c r="E2" s="30" t="s">
        <v>27</v>
      </c>
      <c r="F2" s="31"/>
      <c r="G2" s="25" t="s">
        <v>25</v>
      </c>
      <c r="H2" s="25"/>
      <c r="I2" s="25"/>
      <c r="J2" s="28" t="s">
        <v>26</v>
      </c>
      <c r="K2" s="25"/>
      <c r="L2" s="29"/>
      <c r="M2" s="25" t="s">
        <v>6</v>
      </c>
      <c r="N2" s="25"/>
      <c r="O2" s="25"/>
      <c r="P2" s="26" t="s">
        <v>32</v>
      </c>
      <c r="Q2" s="4"/>
      <c r="R2" s="28" t="s">
        <v>30</v>
      </c>
      <c r="S2" s="25"/>
      <c r="T2" s="25"/>
      <c r="U2" s="28" t="s">
        <v>31</v>
      </c>
      <c r="V2" s="25"/>
      <c r="W2" s="25"/>
      <c r="X2" s="28" t="s">
        <v>7</v>
      </c>
      <c r="Y2" s="25"/>
      <c r="Z2" s="25"/>
    </row>
    <row r="3" spans="2:29" s="1" customFormat="1" ht="15.75" thickBot="1" x14ac:dyDescent="0.3">
      <c r="B3" s="7" t="s">
        <v>0</v>
      </c>
      <c r="C3" s="15" t="s">
        <v>3</v>
      </c>
      <c r="D3" s="5" t="s">
        <v>4</v>
      </c>
      <c r="E3" s="15" t="s">
        <v>28</v>
      </c>
      <c r="F3" s="7" t="s">
        <v>29</v>
      </c>
      <c r="G3" s="5" t="s">
        <v>5</v>
      </c>
      <c r="H3" s="16" t="s">
        <v>3</v>
      </c>
      <c r="I3" s="5" t="s">
        <v>4</v>
      </c>
      <c r="J3" s="13" t="s">
        <v>5</v>
      </c>
      <c r="K3" s="16" t="s">
        <v>3</v>
      </c>
      <c r="L3" s="7" t="s">
        <v>4</v>
      </c>
      <c r="M3" s="5" t="s">
        <v>5</v>
      </c>
      <c r="N3" s="16" t="s">
        <v>3</v>
      </c>
      <c r="O3" s="5" t="s">
        <v>4</v>
      </c>
      <c r="P3" s="27"/>
      <c r="Q3" s="5" t="s">
        <v>1</v>
      </c>
      <c r="R3" s="13" t="s">
        <v>5</v>
      </c>
      <c r="S3" s="16" t="s">
        <v>3</v>
      </c>
      <c r="T3" s="5" t="s">
        <v>4</v>
      </c>
      <c r="U3" s="13" t="s">
        <v>5</v>
      </c>
      <c r="V3" s="16" t="s">
        <v>3</v>
      </c>
      <c r="W3" s="5" t="s">
        <v>4</v>
      </c>
      <c r="X3" s="13" t="s">
        <v>5</v>
      </c>
      <c r="Y3" s="16" t="s">
        <v>3</v>
      </c>
      <c r="Z3" s="5" t="s">
        <v>4</v>
      </c>
    </row>
    <row r="4" spans="2:29" x14ac:dyDescent="0.25">
      <c r="B4" s="8">
        <v>1850</v>
      </c>
      <c r="C4" s="9">
        <v>0</v>
      </c>
      <c r="D4" s="10">
        <v>0</v>
      </c>
      <c r="E4" s="14">
        <v>0</v>
      </c>
      <c r="F4" s="10">
        <v>100</v>
      </c>
      <c r="G4" s="17">
        <f>MIN(800,($AC$5+($B4-$B$4)*$AC$6)*$AC$9+($C4+$D4)*$AC$19+$E4*$AC$20+$F4*$AC$21)</f>
        <v>81.5</v>
      </c>
      <c r="H4" s="18">
        <f>MIN(800,($AC$5+($B4-$B$4)*$AC$6)*$AC$11+$C4*$AC$24+$E4*$AC$25+$F4*$AC$26)</f>
        <v>60.5</v>
      </c>
      <c r="I4" s="17">
        <f>MIN(800,($AC$5+($B4-$B$4)*$AC$6)*$AC$13+$D4*$AC$29+$E4*$AC$30+$F4*$AC$31)</f>
        <v>60.5</v>
      </c>
      <c r="J4" s="19">
        <f>MIN(800,($AC$5+($B4-$B$4)*$AC$6)*$AC$10+($C4+$D4)*$AC$19+$E4*$AC$20+$F4*$AC$21)</f>
        <v>141.5</v>
      </c>
      <c r="K4" s="18">
        <f>MIN(800,($AC$5+($B4-$B$4)*$AC$6)*$AC$12+$C4*$AC$24+$E4*$AC$25+$F4*$AC$26)</f>
        <v>100.5</v>
      </c>
      <c r="L4" s="20">
        <f>MIN(800,($AC$5+($B4-$B$4)*$AC$6)*$AC$14+$D4*$AC$29+$E4*$AC$30+$F4*$AC$31)</f>
        <v>100.5</v>
      </c>
      <c r="M4" s="17">
        <f>($G4+$J4)/2</f>
        <v>111.5</v>
      </c>
      <c r="N4" s="18">
        <f>($H4+$K4)/2</f>
        <v>80.5</v>
      </c>
      <c r="O4" s="17">
        <f>($I4+$L4)/2</f>
        <v>80.5</v>
      </c>
      <c r="P4" s="24">
        <f>($B4-$B$4)*0.003333333*$M4</f>
        <v>0</v>
      </c>
      <c r="Q4" s="22">
        <v>0.1</v>
      </c>
      <c r="R4" s="19">
        <f>($G4+$P4)*($Q4+1)</f>
        <v>89.65</v>
      </c>
      <c r="S4" s="18">
        <f>($H4+$P4)*($Q4+1)</f>
        <v>66.550000000000011</v>
      </c>
      <c r="T4" s="23">
        <f>($I4+$P4)*($Q4+1)</f>
        <v>66.550000000000011</v>
      </c>
      <c r="U4" s="19">
        <f>($J4+$P4)*($Q4+1)</f>
        <v>155.65</v>
      </c>
      <c r="V4" s="18">
        <f>($K4+$P4)*($Q4+1)</f>
        <v>110.55000000000001</v>
      </c>
      <c r="W4" s="23">
        <f>($L4+$P4)*($Q4+1)</f>
        <v>110.55000000000001</v>
      </c>
      <c r="X4" s="19">
        <f>($M4+$P4)*($Q4+1)</f>
        <v>122.65</v>
      </c>
      <c r="Y4" s="18">
        <f>($N4+$P4)*($Q4+1)</f>
        <v>88.550000000000011</v>
      </c>
      <c r="Z4" s="23">
        <f>($O4+$P4)*($Q4+1)</f>
        <v>88.550000000000011</v>
      </c>
      <c r="AB4" s="2" t="s">
        <v>8</v>
      </c>
    </row>
    <row r="5" spans="2:29" x14ac:dyDescent="0.25">
      <c r="B5" s="8">
        <v>1870</v>
      </c>
      <c r="C5" s="11">
        <v>0</v>
      </c>
      <c r="D5" s="12">
        <v>0</v>
      </c>
      <c r="E5" s="14">
        <v>0</v>
      </c>
      <c r="F5" s="12">
        <v>200</v>
      </c>
      <c r="G5" s="17">
        <f>MIN(800,($AC$5+($B5-$B$4)*$AC$6)*$AC$9+($C5+$D5)*$AC$19+$E5*$AC$20+$F5*$AC$21)</f>
        <v>88.333333280000005</v>
      </c>
      <c r="H5" s="21">
        <f>MIN(800,($AC$5+($B5-$B$4)*$AC$6)*$AC$11+$C5*$AC$24+$E5*$AC$25+$F5*$AC$26)</f>
        <v>64.999999959999997</v>
      </c>
      <c r="I5" s="17">
        <f>MIN(800,($AC$5+($B5-$B$4)*$AC$6)*$AC$13+$D5*$AC$29+$E5*$AC$30+$F5*$AC$31)</f>
        <v>64.999999959999997</v>
      </c>
      <c r="J5" s="19">
        <f>MIN(800,($AC$5+($B5-$B$4)*$AC$6)*$AC$10+($C5+$D5)*$AC$19+$E5*$AC$20+$F5*$AC$21)</f>
        <v>152.33333324</v>
      </c>
      <c r="K5" s="21">
        <f>MIN(800,($AC$5+($B5-$B$4)*$AC$6)*$AC$12+$C5*$AC$24+$E5*$AC$25+$F5*$AC$26)</f>
        <v>107.6666666</v>
      </c>
      <c r="L5" s="20">
        <f>MIN(800,($AC$5+($B5-$B$4)*$AC$6)*$AC$14+$D5*$AC$29+$E5*$AC$30+$F5*$AC$31)</f>
        <v>107.6666666</v>
      </c>
      <c r="M5" s="17">
        <f t="shared" ref="M5:M27" si="0">($G5+$J5)/2</f>
        <v>120.33333326</v>
      </c>
      <c r="N5" s="21">
        <f t="shared" ref="N5:N27" si="1">($H5+$K5)/2</f>
        <v>86.333333280000005</v>
      </c>
      <c r="O5" s="17">
        <f t="shared" ref="O5:O27" si="2">($I5+$L5)/2</f>
        <v>86.333333280000005</v>
      </c>
      <c r="P5" s="24">
        <f t="shared" ref="P5:P27" si="3">($B5-$B$4)*0.003333333*$M5</f>
        <v>8.0222214151111118</v>
      </c>
      <c r="Q5" s="22">
        <v>0.2</v>
      </c>
      <c r="R5" s="19">
        <f t="shared" ref="R5:R27" si="4">($G5+$P5)*($Q5+1)</f>
        <v>115.62666563413335</v>
      </c>
      <c r="S5" s="21">
        <f t="shared" ref="S5:S27" si="5">($H5+$P5)*($Q5+1)</f>
        <v>87.626665650133333</v>
      </c>
      <c r="T5" s="23">
        <f t="shared" ref="T5:T27" si="6">($I5+$P5)*($Q5+1)</f>
        <v>87.626665650133333</v>
      </c>
      <c r="U5" s="19">
        <f t="shared" ref="U5:U27" si="7">($J5+$P5)*($Q5+1)</f>
        <v>192.42666558613334</v>
      </c>
      <c r="V5" s="21">
        <f t="shared" ref="V5:V27" si="8">($K5+$P5)*($Q5+1)</f>
        <v>138.82666561813332</v>
      </c>
      <c r="W5" s="23">
        <f t="shared" ref="W5:W27" si="9">($L5+$P5)*($Q5+1)</f>
        <v>138.82666561813332</v>
      </c>
      <c r="X5" s="19">
        <f t="shared" ref="X5:X27" si="10">($M5+$P5)*($Q5+1)</f>
        <v>154.02666561013334</v>
      </c>
      <c r="Y5" s="21">
        <f t="shared" ref="Y5:Y27" si="11">($N5+$P5)*($Q5+1)</f>
        <v>113.22666563413334</v>
      </c>
      <c r="Z5" s="23">
        <f t="shared" ref="Z5:Z27" si="12">($O5+$P5)*($Q5+1)</f>
        <v>113.22666563413334</v>
      </c>
      <c r="AB5" t="s">
        <v>9</v>
      </c>
      <c r="AC5">
        <v>100</v>
      </c>
    </row>
    <row r="6" spans="2:29" x14ac:dyDescent="0.25">
      <c r="B6" s="8">
        <v>1870</v>
      </c>
      <c r="C6" s="11">
        <v>50</v>
      </c>
      <c r="D6" s="12">
        <v>50</v>
      </c>
      <c r="E6" s="14">
        <v>400</v>
      </c>
      <c r="F6" s="12">
        <v>200</v>
      </c>
      <c r="G6" s="17">
        <f>MIN(800,($AC$5+($B6-$B$4)*$AC$6)*$AC$9+($C6+$D6)*$AC$19+$E6*$AC$20+$F6*$AC$21)</f>
        <v>109.33333328000001</v>
      </c>
      <c r="H6" s="21">
        <f>MIN(800,($AC$5+($B6-$B$4)*$AC$6)*$AC$11+$C6*$AC$24+$E6*$AC$25+$F6*$AC$26)</f>
        <v>91.999999959999997</v>
      </c>
      <c r="I6" s="17">
        <f>MIN(800,($AC$5+($B6-$B$4)*$AC$6)*$AC$13+$D6*$AC$29+$E6*$AC$30+$F6*$AC$31)</f>
        <v>91.999999959999997</v>
      </c>
      <c r="J6" s="19">
        <f>MIN(800,($AC$5+($B6-$B$4)*$AC$6)*$AC$10+($C6+$D6)*$AC$19+$E6*$AC$20+$F6*$AC$21)</f>
        <v>173.33333324</v>
      </c>
      <c r="K6" s="21">
        <f>MIN(800,($AC$5+($B6-$B$4)*$AC$6)*$AC$12+$C6*$AC$24+$E6*$AC$25+$F6*$AC$26)</f>
        <v>134.66666659999999</v>
      </c>
      <c r="L6" s="20">
        <f>MIN(800,($AC$5+($B6-$B$4)*$AC$6)*$AC$14+$D6*$AC$29+$E6*$AC$30+$F6*$AC$31)</f>
        <v>134.66666659999999</v>
      </c>
      <c r="M6" s="17">
        <f t="shared" si="0"/>
        <v>141.33333326000002</v>
      </c>
      <c r="N6" s="21">
        <f t="shared" si="1"/>
        <v>113.33333327999999</v>
      </c>
      <c r="O6" s="17">
        <f t="shared" si="2"/>
        <v>113.33333327999999</v>
      </c>
      <c r="P6" s="24">
        <f t="shared" si="3"/>
        <v>9.422221275111113</v>
      </c>
      <c r="Q6" s="22">
        <v>0.8</v>
      </c>
      <c r="R6" s="19">
        <f t="shared" si="4"/>
        <v>213.75999819920003</v>
      </c>
      <c r="S6" s="21">
        <f t="shared" si="5"/>
        <v>182.55999822320001</v>
      </c>
      <c r="T6" s="23">
        <f t="shared" si="6"/>
        <v>182.55999822320001</v>
      </c>
      <c r="U6" s="19">
        <f t="shared" si="7"/>
        <v>328.95999812719998</v>
      </c>
      <c r="V6" s="21">
        <f t="shared" si="8"/>
        <v>259.35999817519996</v>
      </c>
      <c r="W6" s="23">
        <f t="shared" si="9"/>
        <v>259.35999817519996</v>
      </c>
      <c r="X6" s="19">
        <f t="shared" si="10"/>
        <v>271.35999816320003</v>
      </c>
      <c r="Y6" s="21">
        <f t="shared" si="11"/>
        <v>220.95999819919999</v>
      </c>
      <c r="Z6" s="23">
        <f t="shared" si="12"/>
        <v>220.95999819919999</v>
      </c>
      <c r="AB6" t="s">
        <v>10</v>
      </c>
      <c r="AC6">
        <v>0.33333332999999998</v>
      </c>
    </row>
    <row r="7" spans="2:29" x14ac:dyDescent="0.25">
      <c r="B7" s="8">
        <v>1870</v>
      </c>
      <c r="C7" s="11">
        <v>100</v>
      </c>
      <c r="D7" s="12">
        <v>0</v>
      </c>
      <c r="E7" s="14">
        <v>400</v>
      </c>
      <c r="F7" s="12">
        <v>200</v>
      </c>
      <c r="G7" s="17">
        <f>MIN(800,($AC$5+($B7-$B$4)*$AC$6)*$AC$9+($C7+$D7)*$AC$19+$E7*$AC$20+$F7*$AC$21)</f>
        <v>109.33333328000001</v>
      </c>
      <c r="H7" s="21">
        <f>MIN(800,($AC$5+($B7-$B$4)*$AC$6)*$AC$11+$C7*$AC$24+$E7*$AC$25+$F7*$AC$26)</f>
        <v>116.99999996</v>
      </c>
      <c r="I7" s="17">
        <f>MIN(800,($AC$5+($B7-$B$4)*$AC$6)*$AC$13+$D7*$AC$29+$E7*$AC$30+$F7*$AC$31)</f>
        <v>66.999999959999997</v>
      </c>
      <c r="J7" s="19">
        <f>MIN(800,($AC$5+($B7-$B$4)*$AC$6)*$AC$10+($C7+$D7)*$AC$19+$E7*$AC$20+$F7*$AC$21)</f>
        <v>173.33333324</v>
      </c>
      <c r="K7" s="21">
        <f>MIN(800,($AC$5+($B7-$B$4)*$AC$6)*$AC$12+$C7*$AC$24+$E7*$AC$25+$F7*$AC$26)</f>
        <v>159.66666659999999</v>
      </c>
      <c r="L7" s="20">
        <f>MIN(800,($AC$5+($B7-$B$4)*$AC$6)*$AC$14+$D7*$AC$29+$E7*$AC$30+$F7*$AC$31)</f>
        <v>109.6666666</v>
      </c>
      <c r="M7" s="17">
        <f t="shared" si="0"/>
        <v>141.33333326000002</v>
      </c>
      <c r="N7" s="21">
        <f t="shared" si="1"/>
        <v>138.33333327999998</v>
      </c>
      <c r="O7" s="17">
        <f t="shared" si="2"/>
        <v>88.333333280000005</v>
      </c>
      <c r="P7" s="24">
        <f t="shared" si="3"/>
        <v>9.422221275111113</v>
      </c>
      <c r="Q7" s="22">
        <v>0.8</v>
      </c>
      <c r="R7" s="19">
        <f t="shared" si="4"/>
        <v>213.75999819920003</v>
      </c>
      <c r="S7" s="21">
        <f t="shared" si="5"/>
        <v>227.55999822320001</v>
      </c>
      <c r="T7" s="23">
        <f t="shared" si="6"/>
        <v>137.55999822320001</v>
      </c>
      <c r="U7" s="19">
        <f t="shared" si="7"/>
        <v>328.95999812719998</v>
      </c>
      <c r="V7" s="21">
        <f t="shared" si="8"/>
        <v>304.35999817519996</v>
      </c>
      <c r="W7" s="23">
        <f t="shared" si="9"/>
        <v>214.35999817520002</v>
      </c>
      <c r="X7" s="19">
        <f t="shared" si="10"/>
        <v>271.35999816320003</v>
      </c>
      <c r="Y7" s="21">
        <f t="shared" si="11"/>
        <v>265.95999819919996</v>
      </c>
      <c r="Z7" s="23">
        <f t="shared" si="12"/>
        <v>175.95999819920002</v>
      </c>
    </row>
    <row r="8" spans="2:29" x14ac:dyDescent="0.25">
      <c r="B8" s="8">
        <v>1900</v>
      </c>
      <c r="C8" s="11">
        <v>0</v>
      </c>
      <c r="D8" s="12">
        <v>0</v>
      </c>
      <c r="E8" s="14">
        <v>0</v>
      </c>
      <c r="F8" s="12">
        <v>300</v>
      </c>
      <c r="G8" s="17">
        <f>MIN(800,($AC$5+($B8-$B$4)*$AC$6)*$AC$9+($C8+$D8)*$AC$19+$E8*$AC$20+$F8*$AC$21)</f>
        <v>97.833333199999998</v>
      </c>
      <c r="H8" s="21">
        <f>MIN(800,($AC$5+($B8-$B$4)*$AC$6)*$AC$11+$C8*$AC$24+$E8*$AC$25+$F8*$AC$26)</f>
        <v>71.499999899999992</v>
      </c>
      <c r="I8" s="17">
        <f>MIN(800,($AC$5+($B8-$B$4)*$AC$6)*$AC$13+$D8*$AC$29+$E8*$AC$30+$F8*$AC$31)</f>
        <v>71.499999899999992</v>
      </c>
      <c r="J8" s="19">
        <f>MIN(800,($AC$5+($B8-$B$4)*$AC$6)*$AC$10+($C8+$D8)*$AC$19+$E8*$AC$20+$F8*$AC$21)</f>
        <v>167.83333309999998</v>
      </c>
      <c r="K8" s="21">
        <f>MIN(800,($AC$5+($B8-$B$4)*$AC$6)*$AC$12+$C8*$AC$24+$E8*$AC$25+$F8*$AC$26)</f>
        <v>118.16666649999999</v>
      </c>
      <c r="L8" s="20">
        <f>MIN(800,($AC$5+($B8-$B$4)*$AC$6)*$AC$14+$D8*$AC$29+$E8*$AC$30+$F8*$AC$31)</f>
        <v>118.16666649999999</v>
      </c>
      <c r="M8" s="17">
        <f t="shared" si="0"/>
        <v>132.83333314999999</v>
      </c>
      <c r="N8" s="21">
        <f t="shared" si="1"/>
        <v>94.833333199999998</v>
      </c>
      <c r="O8" s="17">
        <f t="shared" si="2"/>
        <v>94.833333199999998</v>
      </c>
      <c r="P8" s="24">
        <f t="shared" si="3"/>
        <v>22.138886644444444</v>
      </c>
      <c r="Q8" s="22">
        <v>0.3</v>
      </c>
      <c r="R8" s="19">
        <f t="shared" si="4"/>
        <v>155.96388579777778</v>
      </c>
      <c r="S8" s="21">
        <f t="shared" si="5"/>
        <v>121.73055250777776</v>
      </c>
      <c r="T8" s="23">
        <f t="shared" si="6"/>
        <v>121.73055250777776</v>
      </c>
      <c r="U8" s="19">
        <f t="shared" si="7"/>
        <v>246.96388566777776</v>
      </c>
      <c r="V8" s="21">
        <f t="shared" si="8"/>
        <v>182.39721908777778</v>
      </c>
      <c r="W8" s="23">
        <f t="shared" si="9"/>
        <v>182.39721908777778</v>
      </c>
      <c r="X8" s="19">
        <f t="shared" si="10"/>
        <v>201.46388573277778</v>
      </c>
      <c r="Y8" s="21">
        <f t="shared" si="11"/>
        <v>152.06388579777777</v>
      </c>
      <c r="Z8" s="23">
        <f t="shared" si="12"/>
        <v>152.06388579777777</v>
      </c>
      <c r="AB8" s="2" t="s">
        <v>11</v>
      </c>
    </row>
    <row r="9" spans="2:29" x14ac:dyDescent="0.25">
      <c r="B9" s="8">
        <v>1900</v>
      </c>
      <c r="C9" s="11">
        <v>100</v>
      </c>
      <c r="D9" s="12">
        <v>100</v>
      </c>
      <c r="E9" s="14">
        <v>1000</v>
      </c>
      <c r="F9" s="12">
        <v>300</v>
      </c>
      <c r="G9" s="17">
        <f>MIN(800,($AC$5+($B9-$B$4)*$AC$6)*$AC$9+($C9+$D9)*$AC$19+$E9*$AC$20+$F9*$AC$21)</f>
        <v>142.8333332</v>
      </c>
      <c r="H9" s="21">
        <f>MIN(800,($AC$5+($B9-$B$4)*$AC$6)*$AC$11+$C9*$AC$24+$E9*$AC$25+$F9*$AC$26)</f>
        <v>126.49999989999999</v>
      </c>
      <c r="I9" s="17">
        <f>MIN(800,($AC$5+($B9-$B$4)*$AC$6)*$AC$13+$D9*$AC$29+$E9*$AC$30+$F9*$AC$31)</f>
        <v>126.49999989999999</v>
      </c>
      <c r="J9" s="19">
        <f>MIN(800,($AC$5+($B9-$B$4)*$AC$6)*$AC$10+($C9+$D9)*$AC$19+$E9*$AC$20+$F9*$AC$21)</f>
        <v>212.83333309999998</v>
      </c>
      <c r="K9" s="21">
        <f>MIN(800,($AC$5+($B9-$B$4)*$AC$6)*$AC$12+$C9*$AC$24+$E9*$AC$25+$F9*$AC$26)</f>
        <v>173.16666649999999</v>
      </c>
      <c r="L9" s="20">
        <f>MIN(800,($AC$5+($B9-$B$4)*$AC$6)*$AC$14+$D9*$AC$29+$E9*$AC$30+$F9*$AC$31)</f>
        <v>173.16666649999999</v>
      </c>
      <c r="M9" s="17">
        <f t="shared" si="0"/>
        <v>177.83333314999999</v>
      </c>
      <c r="N9" s="21">
        <f t="shared" si="1"/>
        <v>149.8333332</v>
      </c>
      <c r="O9" s="17">
        <f t="shared" si="2"/>
        <v>149.8333332</v>
      </c>
      <c r="P9" s="24">
        <f t="shared" si="3"/>
        <v>29.638885894444446</v>
      </c>
      <c r="Q9" s="22">
        <v>1.2</v>
      </c>
      <c r="R9" s="19">
        <f t="shared" si="4"/>
        <v>379.43888200777781</v>
      </c>
      <c r="S9" s="21">
        <f t="shared" si="5"/>
        <v>343.50554874777777</v>
      </c>
      <c r="T9" s="23">
        <f t="shared" si="6"/>
        <v>343.50554874777777</v>
      </c>
      <c r="U9" s="19">
        <f t="shared" si="7"/>
        <v>533.43888178777775</v>
      </c>
      <c r="V9" s="21">
        <f t="shared" si="8"/>
        <v>446.1722152677778</v>
      </c>
      <c r="W9" s="23">
        <f t="shared" si="9"/>
        <v>446.1722152677778</v>
      </c>
      <c r="X9" s="19">
        <f t="shared" si="10"/>
        <v>456.43888189777783</v>
      </c>
      <c r="Y9" s="21">
        <f t="shared" si="11"/>
        <v>394.83888200777784</v>
      </c>
      <c r="Z9" s="23">
        <f t="shared" si="12"/>
        <v>394.83888200777784</v>
      </c>
      <c r="AB9" t="s">
        <v>12</v>
      </c>
      <c r="AC9">
        <v>0.8</v>
      </c>
    </row>
    <row r="10" spans="2:29" x14ac:dyDescent="0.25">
      <c r="B10" s="8">
        <v>1900</v>
      </c>
      <c r="C10" s="11">
        <v>200</v>
      </c>
      <c r="D10" s="12">
        <v>0</v>
      </c>
      <c r="E10" s="14">
        <v>1000</v>
      </c>
      <c r="F10" s="12">
        <v>300</v>
      </c>
      <c r="G10" s="17">
        <f>MIN(800,($AC$5+($B10-$B$4)*$AC$6)*$AC$9+($C10+$D10)*$AC$19+$E10*$AC$20+$F10*$AC$21)</f>
        <v>142.8333332</v>
      </c>
      <c r="H10" s="21">
        <f>MIN(800,($AC$5+($B10-$B$4)*$AC$6)*$AC$11+$C10*$AC$24+$E10*$AC$25+$F10*$AC$26)</f>
        <v>176.49999989999998</v>
      </c>
      <c r="I10" s="17">
        <f>MIN(800,($AC$5+($B10-$B$4)*$AC$6)*$AC$13+$D10*$AC$29+$E10*$AC$30+$F10*$AC$31)</f>
        <v>76.499999899999992</v>
      </c>
      <c r="J10" s="19">
        <f>MIN(800,($AC$5+($B10-$B$4)*$AC$6)*$AC$10+($C10+$D10)*$AC$19+$E10*$AC$20+$F10*$AC$21)</f>
        <v>212.83333309999998</v>
      </c>
      <c r="K10" s="21">
        <f>MIN(800,($AC$5+($B10-$B$4)*$AC$6)*$AC$12+$C10*$AC$24+$E10*$AC$25+$F10*$AC$26)</f>
        <v>223.16666649999999</v>
      </c>
      <c r="L10" s="20">
        <f>MIN(800,($AC$5+($B10-$B$4)*$AC$6)*$AC$14+$D10*$AC$29+$E10*$AC$30+$F10*$AC$31)</f>
        <v>123.16666649999999</v>
      </c>
      <c r="M10" s="17">
        <f t="shared" si="0"/>
        <v>177.83333314999999</v>
      </c>
      <c r="N10" s="21">
        <f t="shared" si="1"/>
        <v>199.83333319999997</v>
      </c>
      <c r="O10" s="17">
        <f t="shared" si="2"/>
        <v>99.833333199999998</v>
      </c>
      <c r="P10" s="24">
        <f t="shared" si="3"/>
        <v>29.638885894444446</v>
      </c>
      <c r="Q10" s="22">
        <v>1.2</v>
      </c>
      <c r="R10" s="19">
        <f t="shared" si="4"/>
        <v>379.43888200777781</v>
      </c>
      <c r="S10" s="21">
        <f t="shared" si="5"/>
        <v>453.50554874777777</v>
      </c>
      <c r="T10" s="23">
        <f t="shared" si="6"/>
        <v>233.50554874777777</v>
      </c>
      <c r="U10" s="19">
        <f t="shared" si="7"/>
        <v>533.43888178777775</v>
      </c>
      <c r="V10" s="21">
        <f t="shared" si="8"/>
        <v>556.1722152677778</v>
      </c>
      <c r="W10" s="23">
        <f t="shared" si="9"/>
        <v>336.1722152677778</v>
      </c>
      <c r="X10" s="19">
        <f t="shared" si="10"/>
        <v>456.43888189777783</v>
      </c>
      <c r="Y10" s="21">
        <f t="shared" si="11"/>
        <v>504.83888200777778</v>
      </c>
      <c r="Z10" s="23">
        <f t="shared" si="12"/>
        <v>284.83888200777784</v>
      </c>
      <c r="AB10" t="s">
        <v>13</v>
      </c>
      <c r="AC10">
        <v>1.4</v>
      </c>
    </row>
    <row r="11" spans="2:29" x14ac:dyDescent="0.25">
      <c r="B11" s="8">
        <v>1950</v>
      </c>
      <c r="C11" s="11">
        <v>0</v>
      </c>
      <c r="D11" s="12">
        <v>0</v>
      </c>
      <c r="E11" s="14">
        <v>0</v>
      </c>
      <c r="F11" s="12">
        <v>400</v>
      </c>
      <c r="G11" s="17">
        <f>MIN(800,($AC$5+($B11-$B$4)*$AC$6)*$AC$9+($C11+$D11)*$AC$19+$E11*$AC$20+$F11*$AC$21)</f>
        <v>112.6666664</v>
      </c>
      <c r="H11" s="21">
        <f>MIN(800,($AC$5+($B11-$B$4)*$AC$6)*$AC$11+$C11*$AC$24+$E11*$AC$25+$F11*$AC$26)</f>
        <v>81.999999799999983</v>
      </c>
      <c r="I11" s="17">
        <f>MIN(800,($AC$5+($B11-$B$4)*$AC$6)*$AC$13+$D11*$AC$29+$E11*$AC$30+$F11*$AC$31)</f>
        <v>81.999999799999983</v>
      </c>
      <c r="J11" s="19">
        <f>MIN(800,($AC$5+($B11-$B$4)*$AC$6)*$AC$10+($C11+$D11)*$AC$19+$E11*$AC$20+$F11*$AC$21)</f>
        <v>192.66666619999995</v>
      </c>
      <c r="K11" s="21">
        <f>MIN(800,($AC$5+($B11-$B$4)*$AC$6)*$AC$12+$C11*$AC$24+$E11*$AC$25+$F11*$AC$26)</f>
        <v>135.33333299999998</v>
      </c>
      <c r="L11" s="20">
        <f>MIN(800,($AC$5+($B11-$B$4)*$AC$6)*$AC$14+$D11*$AC$29+$E11*$AC$30+$F11*$AC$31)</f>
        <v>135.33333299999998</v>
      </c>
      <c r="M11" s="17">
        <f t="shared" si="0"/>
        <v>152.66666629999997</v>
      </c>
      <c r="N11" s="21">
        <f t="shared" si="1"/>
        <v>108.66666639999998</v>
      </c>
      <c r="O11" s="17">
        <f t="shared" si="2"/>
        <v>108.66666639999998</v>
      </c>
      <c r="P11" s="24">
        <f t="shared" si="3"/>
        <v>50.888883677777784</v>
      </c>
      <c r="Q11" s="22">
        <v>0.4</v>
      </c>
      <c r="R11" s="19">
        <f t="shared" si="4"/>
        <v>228.97777010888888</v>
      </c>
      <c r="S11" s="21">
        <f t="shared" si="5"/>
        <v>186.04443686888885</v>
      </c>
      <c r="T11" s="23">
        <f t="shared" si="6"/>
        <v>186.04443686888885</v>
      </c>
      <c r="U11" s="19">
        <f t="shared" si="7"/>
        <v>340.97776982888882</v>
      </c>
      <c r="V11" s="21">
        <f t="shared" si="8"/>
        <v>260.71110334888886</v>
      </c>
      <c r="W11" s="23">
        <f t="shared" si="9"/>
        <v>260.71110334888886</v>
      </c>
      <c r="X11" s="19">
        <f t="shared" si="10"/>
        <v>284.97776996888882</v>
      </c>
      <c r="Y11" s="21">
        <f t="shared" si="11"/>
        <v>223.37777010888885</v>
      </c>
      <c r="Z11" s="23">
        <f t="shared" si="12"/>
        <v>223.37777010888885</v>
      </c>
      <c r="AB11" t="s">
        <v>14</v>
      </c>
      <c r="AC11">
        <v>0.6</v>
      </c>
    </row>
    <row r="12" spans="2:29" x14ac:dyDescent="0.25">
      <c r="B12" s="8">
        <v>1950</v>
      </c>
      <c r="C12" s="11">
        <v>200</v>
      </c>
      <c r="D12" s="12">
        <v>200</v>
      </c>
      <c r="E12" s="14">
        <v>2400</v>
      </c>
      <c r="F12" s="12">
        <v>800</v>
      </c>
      <c r="G12" s="17">
        <f>MIN(800,($AC$5+($B12-$B$4)*$AC$6)*$AC$9+($C12+$D12)*$AC$19+$E12*$AC$20+$F12*$AC$21)</f>
        <v>214.6666664</v>
      </c>
      <c r="H12" s="21">
        <f>MIN(800,($AC$5+($B12-$B$4)*$AC$6)*$AC$11+$C12*$AC$24+$E12*$AC$25+$F12*$AC$26)</f>
        <v>195.99999979999998</v>
      </c>
      <c r="I12" s="17">
        <f>MIN(800,($AC$5+($B12-$B$4)*$AC$6)*$AC$13+$D12*$AC$29+$E12*$AC$30+$F12*$AC$31)</f>
        <v>195.99999979999998</v>
      </c>
      <c r="J12" s="19">
        <f>MIN(800,($AC$5+($B12-$B$4)*$AC$6)*$AC$10+($C12+$D12)*$AC$19+$E12*$AC$20+$F12*$AC$21)</f>
        <v>294.66666619999995</v>
      </c>
      <c r="K12" s="21">
        <f>MIN(800,($AC$5+($B12-$B$4)*$AC$6)*$AC$12+$C12*$AC$24+$E12*$AC$25+$F12*$AC$26)</f>
        <v>249.33333299999998</v>
      </c>
      <c r="L12" s="20">
        <f>MIN(800,($AC$5+($B12-$B$4)*$AC$6)*$AC$14+$D12*$AC$29+$E12*$AC$30+$F12*$AC$31)</f>
        <v>249.33333299999998</v>
      </c>
      <c r="M12" s="17">
        <f t="shared" si="0"/>
        <v>254.66666629999997</v>
      </c>
      <c r="N12" s="21">
        <f t="shared" si="1"/>
        <v>222.6666664</v>
      </c>
      <c r="O12" s="17">
        <f t="shared" si="2"/>
        <v>222.6666664</v>
      </c>
      <c r="P12" s="24">
        <f t="shared" si="3"/>
        <v>84.888880277777787</v>
      </c>
      <c r="Q12" s="22">
        <v>1.8</v>
      </c>
      <c r="R12" s="19">
        <f t="shared" si="4"/>
        <v>838.75553069777777</v>
      </c>
      <c r="S12" s="21">
        <f t="shared" si="5"/>
        <v>786.48886421777775</v>
      </c>
      <c r="T12" s="23">
        <f t="shared" si="6"/>
        <v>786.48886421777775</v>
      </c>
      <c r="U12" s="19">
        <f t="shared" si="7"/>
        <v>1062.7555301377777</v>
      </c>
      <c r="V12" s="21">
        <f t="shared" si="8"/>
        <v>935.82219717777764</v>
      </c>
      <c r="W12" s="23">
        <f t="shared" si="9"/>
        <v>935.82219717777764</v>
      </c>
      <c r="X12" s="19">
        <f t="shared" si="10"/>
        <v>950.75553041777766</v>
      </c>
      <c r="Y12" s="21">
        <f t="shared" si="11"/>
        <v>861.15553069777775</v>
      </c>
      <c r="Z12" s="23">
        <f t="shared" si="12"/>
        <v>861.15553069777775</v>
      </c>
      <c r="AB12" t="s">
        <v>15</v>
      </c>
      <c r="AC12">
        <v>1</v>
      </c>
    </row>
    <row r="13" spans="2:29" x14ac:dyDescent="0.25">
      <c r="B13" s="8">
        <v>1950</v>
      </c>
      <c r="C13" s="11">
        <v>400</v>
      </c>
      <c r="D13" s="12">
        <v>0</v>
      </c>
      <c r="E13" s="14">
        <v>2400</v>
      </c>
      <c r="F13" s="12">
        <v>800</v>
      </c>
      <c r="G13" s="17">
        <f>MIN(800,($AC$5+($B13-$B$4)*$AC$6)*$AC$9+($C13+$D13)*$AC$19+$E13*$AC$20+$F13*$AC$21)</f>
        <v>214.6666664</v>
      </c>
      <c r="H13" s="21">
        <f>MIN(800,($AC$5+($B13-$B$4)*$AC$6)*$AC$11+$C13*$AC$24+$E13*$AC$25+$F13*$AC$26)</f>
        <v>295.99999979999996</v>
      </c>
      <c r="I13" s="17">
        <f>MIN(800,($AC$5+($B13-$B$4)*$AC$6)*$AC$13+$D13*$AC$29+$E13*$AC$30+$F13*$AC$31)</f>
        <v>95.999999799999983</v>
      </c>
      <c r="J13" s="19">
        <f>MIN(800,($AC$5+($B13-$B$4)*$AC$6)*$AC$10+($C13+$D13)*$AC$19+$E13*$AC$20+$F13*$AC$21)</f>
        <v>294.66666619999995</v>
      </c>
      <c r="K13" s="21">
        <f>MIN(800,($AC$5+($B13-$B$4)*$AC$6)*$AC$12+$C13*$AC$24+$E13*$AC$25+$F13*$AC$26)</f>
        <v>349.33333299999998</v>
      </c>
      <c r="L13" s="20">
        <f>MIN(800,($AC$5+($B13-$B$4)*$AC$6)*$AC$14+$D13*$AC$29+$E13*$AC$30+$F13*$AC$31)</f>
        <v>149.33333299999998</v>
      </c>
      <c r="M13" s="17">
        <f t="shared" si="0"/>
        <v>254.66666629999997</v>
      </c>
      <c r="N13" s="21">
        <f t="shared" si="1"/>
        <v>322.66666639999994</v>
      </c>
      <c r="O13" s="17">
        <f t="shared" si="2"/>
        <v>122.66666639999998</v>
      </c>
      <c r="P13" s="24">
        <f t="shared" si="3"/>
        <v>84.888880277777787</v>
      </c>
      <c r="Q13" s="22">
        <v>1.8</v>
      </c>
      <c r="R13" s="19">
        <f t="shared" si="4"/>
        <v>838.75553069777777</v>
      </c>
      <c r="S13" s="21">
        <f t="shared" si="5"/>
        <v>1066.4888642177775</v>
      </c>
      <c r="T13" s="23">
        <f t="shared" si="6"/>
        <v>506.48886421777775</v>
      </c>
      <c r="U13" s="19">
        <f t="shared" si="7"/>
        <v>1062.7555301377777</v>
      </c>
      <c r="V13" s="21">
        <f t="shared" si="8"/>
        <v>1215.8221971777778</v>
      </c>
      <c r="W13" s="23">
        <f t="shared" si="9"/>
        <v>655.82219717777775</v>
      </c>
      <c r="X13" s="19">
        <f>($M13+$P13)*($Q13+1)</f>
        <v>950.75553041777766</v>
      </c>
      <c r="Y13" s="21">
        <f t="shared" si="11"/>
        <v>1141.1555306977775</v>
      </c>
      <c r="Z13" s="23">
        <f t="shared" si="12"/>
        <v>581.15553069777775</v>
      </c>
      <c r="AB13" t="s">
        <v>16</v>
      </c>
      <c r="AC13">
        <v>0.6</v>
      </c>
    </row>
    <row r="14" spans="2:29" x14ac:dyDescent="0.25">
      <c r="B14" s="8">
        <v>2000</v>
      </c>
      <c r="C14" s="11">
        <v>0</v>
      </c>
      <c r="D14" s="12">
        <v>0</v>
      </c>
      <c r="E14" s="14">
        <v>0</v>
      </c>
      <c r="F14" s="12">
        <v>600</v>
      </c>
      <c r="G14" s="17">
        <f>MIN(800,($AC$5+($B14-$B$4)*$AC$6)*$AC$9+($C14+$D14)*$AC$19+$E14*$AC$20+$F14*$AC$21)</f>
        <v>128.99999960000002</v>
      </c>
      <c r="H14" s="21">
        <f>MIN(800,($AC$5+($B14-$B$4)*$AC$6)*$AC$11+$C14*$AC$24+$E14*$AC$25+$F14*$AC$26)</f>
        <v>92.999999700000004</v>
      </c>
      <c r="I14" s="17">
        <f>MIN(800,($AC$5+($B14-$B$4)*$AC$6)*$AC$13+$D14*$AC$29+$E14*$AC$30+$F14*$AC$31)</f>
        <v>92.999999700000004</v>
      </c>
      <c r="J14" s="19">
        <f>MIN(800,($AC$5+($B14-$B$4)*$AC$6)*$AC$10+($C14+$D14)*$AC$19+$E14*$AC$20+$F14*$AC$21)</f>
        <v>218.99999929999998</v>
      </c>
      <c r="K14" s="21">
        <f>MIN(800,($AC$5+($B14-$B$4)*$AC$6)*$AC$12+$C14*$AC$24+$E14*$AC$25+$F14*$AC$26)</f>
        <v>152.9999995</v>
      </c>
      <c r="L14" s="20">
        <f>MIN(800,($AC$5+($B14-$B$4)*$AC$6)*$AC$14+$D14*$AC$29+$E14*$AC$30+$F14*$AC$31)</f>
        <v>152.9999995</v>
      </c>
      <c r="M14" s="17">
        <f t="shared" si="0"/>
        <v>173.99999945000002</v>
      </c>
      <c r="N14" s="21">
        <f t="shared" si="1"/>
        <v>122.9999996</v>
      </c>
      <c r="O14" s="17">
        <f t="shared" si="2"/>
        <v>122.9999996</v>
      </c>
      <c r="P14" s="24">
        <f t="shared" si="3"/>
        <v>86.999991025000028</v>
      </c>
      <c r="Q14" s="22">
        <v>0.4</v>
      </c>
      <c r="R14" s="19">
        <f t="shared" si="4"/>
        <v>302.39998687500008</v>
      </c>
      <c r="S14" s="21">
        <f t="shared" si="5"/>
        <v>251.99998701500002</v>
      </c>
      <c r="T14" s="23">
        <f t="shared" si="6"/>
        <v>251.99998701500002</v>
      </c>
      <c r="U14" s="19">
        <f t="shared" si="7"/>
        <v>428.39998645499998</v>
      </c>
      <c r="V14" s="21">
        <f t="shared" si="8"/>
        <v>335.99998673500005</v>
      </c>
      <c r="W14" s="23">
        <f t="shared" si="9"/>
        <v>335.99998673500005</v>
      </c>
      <c r="X14" s="19">
        <f t="shared" si="10"/>
        <v>365.39998666500009</v>
      </c>
      <c r="Y14" s="21">
        <f t="shared" si="11"/>
        <v>293.99998687499999</v>
      </c>
      <c r="Z14" s="23">
        <f t="shared" si="12"/>
        <v>293.99998687499999</v>
      </c>
      <c r="AB14" t="s">
        <v>17</v>
      </c>
      <c r="AC14">
        <v>1</v>
      </c>
    </row>
    <row r="15" spans="2:29" x14ac:dyDescent="0.25">
      <c r="B15" s="8">
        <v>2000</v>
      </c>
      <c r="C15" s="11">
        <v>400</v>
      </c>
      <c r="D15" s="12">
        <v>400</v>
      </c>
      <c r="E15" s="14">
        <v>5000</v>
      </c>
      <c r="F15" s="12">
        <v>2000</v>
      </c>
      <c r="G15" s="17">
        <f>MIN(800,($AC$5+($B15-$B$4)*$AC$6)*$AC$9+($C15+$D15)*$AC$19+$E15*$AC$20+$F15*$AC$21)</f>
        <v>344.99999960000002</v>
      </c>
      <c r="H15" s="21">
        <f>MIN(800,($AC$5+($B15-$B$4)*$AC$6)*$AC$11+$C15*$AC$24+$E15*$AC$25+$F15*$AC$26)</f>
        <v>324.99999969999999</v>
      </c>
      <c r="I15" s="17">
        <f>MIN(800,($AC$5+($B15-$B$4)*$AC$6)*$AC$13+$D15*$AC$29+$E15*$AC$30+$F15*$AC$31)</f>
        <v>324.99999969999999</v>
      </c>
      <c r="J15" s="19">
        <f>MIN(800,($AC$5+($B15-$B$4)*$AC$6)*$AC$10+($C15+$D15)*$AC$19+$E15*$AC$20+$F15*$AC$21)</f>
        <v>434.99999930000001</v>
      </c>
      <c r="K15" s="21">
        <f>MIN(800,($AC$5+($B15-$B$4)*$AC$6)*$AC$12+$C15*$AC$24+$E15*$AC$25+$F15*$AC$26)</f>
        <v>384.9999995</v>
      </c>
      <c r="L15" s="20">
        <f>MIN(800,($AC$5+($B15-$B$4)*$AC$6)*$AC$14+$D15*$AC$29+$E15*$AC$30+$F15*$AC$31)</f>
        <v>384.9999995</v>
      </c>
      <c r="M15" s="17">
        <f t="shared" si="0"/>
        <v>389.99999945000002</v>
      </c>
      <c r="N15" s="21">
        <f t="shared" si="1"/>
        <v>354.99999960000002</v>
      </c>
      <c r="O15" s="17">
        <f t="shared" si="2"/>
        <v>354.99999960000002</v>
      </c>
      <c r="P15" s="24">
        <f t="shared" si="3"/>
        <v>194.99998022500003</v>
      </c>
      <c r="Q15" s="22">
        <v>2.4</v>
      </c>
      <c r="R15" s="19">
        <f t="shared" si="4"/>
        <v>1835.9999314050003</v>
      </c>
      <c r="S15" s="21">
        <f t="shared" si="5"/>
        <v>1767.9999317450001</v>
      </c>
      <c r="T15" s="23">
        <f t="shared" si="6"/>
        <v>1767.9999317450001</v>
      </c>
      <c r="U15" s="19">
        <f t="shared" si="7"/>
        <v>2141.999930385</v>
      </c>
      <c r="V15" s="21">
        <f t="shared" si="8"/>
        <v>1971.9999310650001</v>
      </c>
      <c r="W15" s="23">
        <f t="shared" si="9"/>
        <v>1971.9999310650001</v>
      </c>
      <c r="X15" s="19">
        <f t="shared" si="10"/>
        <v>1988.9999308950003</v>
      </c>
      <c r="Y15" s="21">
        <f t="shared" si="11"/>
        <v>1869.9999314050003</v>
      </c>
      <c r="Z15" s="23">
        <f t="shared" si="12"/>
        <v>1869.9999314050003</v>
      </c>
    </row>
    <row r="16" spans="2:29" x14ac:dyDescent="0.25">
      <c r="B16" s="8">
        <v>2000</v>
      </c>
      <c r="C16" s="11">
        <v>800</v>
      </c>
      <c r="D16" s="12">
        <v>0</v>
      </c>
      <c r="E16" s="14">
        <v>5000</v>
      </c>
      <c r="F16" s="12">
        <v>2000</v>
      </c>
      <c r="G16" s="17">
        <f>MIN(800,($AC$5+($B16-$B$4)*$AC$6)*$AC$9+($C16+$D16)*$AC$19+$E16*$AC$20+$F16*$AC$21)</f>
        <v>344.99999960000002</v>
      </c>
      <c r="H16" s="21">
        <f>MIN(800,($AC$5+($B16-$B$4)*$AC$6)*$AC$11+$C16*$AC$24+$E16*$AC$25+$F16*$AC$26)</f>
        <v>524.99999969999999</v>
      </c>
      <c r="I16" s="17">
        <f>MIN(800,($AC$5+($B16-$B$4)*$AC$6)*$AC$13+$D16*$AC$29+$E16*$AC$30+$F16*$AC$31)</f>
        <v>124.9999997</v>
      </c>
      <c r="J16" s="19">
        <f>MIN(800,($AC$5+($B16-$B$4)*$AC$6)*$AC$10+($C16+$D16)*$AC$19+$E16*$AC$20+$F16*$AC$21)</f>
        <v>434.99999930000001</v>
      </c>
      <c r="K16" s="21">
        <f>MIN(800,($AC$5+($B16-$B$4)*$AC$6)*$AC$12+$C16*$AC$24+$E16*$AC$25+$F16*$AC$26)</f>
        <v>584.99999950000006</v>
      </c>
      <c r="L16" s="20">
        <f>MIN(800,($AC$5+($B16-$B$4)*$AC$6)*$AC$14+$D16*$AC$29+$E16*$AC$30+$F16*$AC$31)</f>
        <v>184.9999995</v>
      </c>
      <c r="M16" s="17">
        <f t="shared" si="0"/>
        <v>389.99999945000002</v>
      </c>
      <c r="N16" s="21">
        <f t="shared" si="1"/>
        <v>554.99999960000002</v>
      </c>
      <c r="O16" s="17">
        <f t="shared" si="2"/>
        <v>154.9999996</v>
      </c>
      <c r="P16" s="24">
        <f t="shared" si="3"/>
        <v>194.99998022500003</v>
      </c>
      <c r="Q16" s="22">
        <v>2.4</v>
      </c>
      <c r="R16" s="19">
        <f t="shared" si="4"/>
        <v>1835.9999314050003</v>
      </c>
      <c r="S16" s="21">
        <f t="shared" si="5"/>
        <v>2447.9999317450001</v>
      </c>
      <c r="T16" s="23">
        <f t="shared" si="6"/>
        <v>1087.9999317450001</v>
      </c>
      <c r="U16" s="19">
        <f t="shared" si="7"/>
        <v>2141.999930385</v>
      </c>
      <c r="V16" s="21">
        <f t="shared" si="8"/>
        <v>2651.9999310650005</v>
      </c>
      <c r="W16" s="23">
        <f t="shared" si="9"/>
        <v>1291.9999310650001</v>
      </c>
      <c r="X16" s="19">
        <f t="shared" si="10"/>
        <v>1988.9999308950003</v>
      </c>
      <c r="Y16" s="21">
        <f t="shared" si="11"/>
        <v>2549.9999314050001</v>
      </c>
      <c r="Z16" s="23">
        <f t="shared" si="12"/>
        <v>1189.9999314050001</v>
      </c>
      <c r="AB16" s="2" t="s">
        <v>18</v>
      </c>
    </row>
    <row r="17" spans="2:29" x14ac:dyDescent="0.25">
      <c r="B17" s="8">
        <v>2050</v>
      </c>
      <c r="C17" s="11">
        <v>0</v>
      </c>
      <c r="D17" s="12">
        <v>0</v>
      </c>
      <c r="E17" s="14">
        <v>0</v>
      </c>
      <c r="F17" s="12">
        <v>800</v>
      </c>
      <c r="G17" s="17">
        <f>MIN(800,($AC$5+($B17-$B$4)*$AC$6)*$AC$9+($C17+$D17)*$AC$19+$E17*$AC$20+$F17*$AC$21)</f>
        <v>145.33333279999999</v>
      </c>
      <c r="H17" s="21">
        <f>MIN(800,($AC$5+($B17-$B$4)*$AC$6)*$AC$11+$C17*$AC$24+$E17*$AC$25+$F17*$AC$26)</f>
        <v>103.9999996</v>
      </c>
      <c r="I17" s="17">
        <f>MIN(800,($AC$5+($B17-$B$4)*$AC$6)*$AC$13+$D17*$AC$29+$E17*$AC$30+$F17*$AC$31)</f>
        <v>103.9999996</v>
      </c>
      <c r="J17" s="19">
        <f>MIN(800,($AC$5+($B17-$B$4)*$AC$6)*$AC$10+($C17+$D17)*$AC$19+$E17*$AC$20+$F17*$AC$21)</f>
        <v>245.33333239999996</v>
      </c>
      <c r="K17" s="21">
        <f>MIN(800,($AC$5+($B17-$B$4)*$AC$6)*$AC$12+$C17*$AC$24+$E17*$AC$25+$F17*$AC$26)</f>
        <v>170.66666599999999</v>
      </c>
      <c r="L17" s="20">
        <f>MIN(800,($AC$5+($B17-$B$4)*$AC$6)*$AC$14+$D17*$AC$29+$E17*$AC$30+$F17*$AC$31)</f>
        <v>170.66666599999999</v>
      </c>
      <c r="M17" s="17">
        <f t="shared" si="0"/>
        <v>195.33333259999998</v>
      </c>
      <c r="N17" s="21">
        <f t="shared" si="1"/>
        <v>137.33333279999999</v>
      </c>
      <c r="O17" s="17">
        <f t="shared" si="2"/>
        <v>137.33333279999999</v>
      </c>
      <c r="P17" s="24">
        <f t="shared" si="3"/>
        <v>130.22220871111114</v>
      </c>
      <c r="Q17" s="22">
        <v>0.4</v>
      </c>
      <c r="R17" s="19">
        <f t="shared" si="4"/>
        <v>385.77775811555557</v>
      </c>
      <c r="S17" s="21">
        <f t="shared" si="5"/>
        <v>327.91109163555558</v>
      </c>
      <c r="T17" s="23">
        <f t="shared" si="6"/>
        <v>327.91109163555558</v>
      </c>
      <c r="U17" s="19">
        <f t="shared" si="7"/>
        <v>525.77775755555547</v>
      </c>
      <c r="V17" s="21">
        <f t="shared" si="8"/>
        <v>421.24442459555559</v>
      </c>
      <c r="W17" s="23">
        <f t="shared" si="9"/>
        <v>421.24442459555559</v>
      </c>
      <c r="X17" s="19">
        <f t="shared" si="10"/>
        <v>455.77775783555558</v>
      </c>
      <c r="Y17" s="21">
        <f t="shared" si="11"/>
        <v>374.57775811555558</v>
      </c>
      <c r="Z17" s="23">
        <f t="shared" si="12"/>
        <v>374.57775811555558</v>
      </c>
    </row>
    <row r="18" spans="2:29" x14ac:dyDescent="0.25">
      <c r="B18" s="8">
        <v>2050</v>
      </c>
      <c r="C18" s="11">
        <v>300</v>
      </c>
      <c r="D18" s="12">
        <v>300</v>
      </c>
      <c r="E18" s="14">
        <v>8000</v>
      </c>
      <c r="F18" s="12">
        <v>4000</v>
      </c>
      <c r="G18" s="17">
        <f>MIN(800,($AC$5+($B18-$B$4)*$AC$6)*$AC$9+($C18+$D18)*$AC$19+$E18*$AC$20+$F18*$AC$21)</f>
        <v>403.33333279999999</v>
      </c>
      <c r="H18" s="21">
        <f>MIN(800,($AC$5+($B18-$B$4)*$AC$6)*$AC$11+$C18*$AC$24+$E18*$AC$25+$F18*$AC$26)</f>
        <v>309.99999960000002</v>
      </c>
      <c r="I18" s="17">
        <f>MIN(800,($AC$5+($B18-$B$4)*$AC$6)*$AC$13+$D18*$AC$29+$E18*$AC$30+$F18*$AC$31)</f>
        <v>309.99999960000002</v>
      </c>
      <c r="J18" s="19">
        <f>MIN(800,($AC$5+($B18-$B$4)*$AC$6)*$AC$10+($C18+$D18)*$AC$19+$E18*$AC$20+$F18*$AC$21)</f>
        <v>503.33333239999996</v>
      </c>
      <c r="K18" s="21">
        <f>MIN(800,($AC$5+($B18-$B$4)*$AC$6)*$AC$12+$C18*$AC$24+$E18*$AC$25+$F18*$AC$26)</f>
        <v>376.66666599999996</v>
      </c>
      <c r="L18" s="20">
        <f>MIN(800,($AC$5+($B18-$B$4)*$AC$6)*$AC$14+$D18*$AC$29+$E18*$AC$30+$F18*$AC$31)</f>
        <v>376.66666599999996</v>
      </c>
      <c r="M18" s="17">
        <f t="shared" si="0"/>
        <v>453.33333259999995</v>
      </c>
      <c r="N18" s="21">
        <f t="shared" si="1"/>
        <v>343.33333279999999</v>
      </c>
      <c r="O18" s="17">
        <f t="shared" si="2"/>
        <v>343.33333279999999</v>
      </c>
      <c r="P18" s="24">
        <f t="shared" si="3"/>
        <v>302.22219151111113</v>
      </c>
      <c r="Q18" s="22">
        <v>3.2</v>
      </c>
      <c r="R18" s="19">
        <f t="shared" si="4"/>
        <v>2963.3332021066672</v>
      </c>
      <c r="S18" s="21">
        <f t="shared" si="5"/>
        <v>2571.3332026666671</v>
      </c>
      <c r="T18" s="23">
        <f t="shared" si="6"/>
        <v>2571.3332026666671</v>
      </c>
      <c r="U18" s="19">
        <f t="shared" si="7"/>
        <v>3383.3332004266667</v>
      </c>
      <c r="V18" s="21">
        <f t="shared" si="8"/>
        <v>2851.3332015466672</v>
      </c>
      <c r="W18" s="23">
        <f t="shared" si="9"/>
        <v>2851.3332015466672</v>
      </c>
      <c r="X18" s="19">
        <f t="shared" si="10"/>
        <v>3173.3332012666665</v>
      </c>
      <c r="Y18" s="21">
        <f t="shared" si="11"/>
        <v>2711.3332021066672</v>
      </c>
      <c r="Z18" s="23">
        <f t="shared" si="12"/>
        <v>2711.3332021066672</v>
      </c>
      <c r="AB18" s="2" t="s">
        <v>19</v>
      </c>
    </row>
    <row r="19" spans="2:29" x14ac:dyDescent="0.25">
      <c r="B19" s="8">
        <v>2050</v>
      </c>
      <c r="C19" s="11">
        <v>600</v>
      </c>
      <c r="D19" s="12">
        <v>600</v>
      </c>
      <c r="E19" s="14">
        <v>10000</v>
      </c>
      <c r="F19" s="12">
        <v>5000</v>
      </c>
      <c r="G19" s="17">
        <f>MIN(800,($AC$5+($B19-$B$4)*$AC$6)*$AC$9+($C19+$D19)*$AC$19+$E19*$AC$20+$F19*$AC$21)</f>
        <v>538.33333279999999</v>
      </c>
      <c r="H19" s="21">
        <f>MIN(800,($AC$5+($B19-$B$4)*$AC$6)*$AC$11+$C19*$AC$24+$E19*$AC$25+$F19*$AC$26)</f>
        <v>474.99999960000002</v>
      </c>
      <c r="I19" s="17">
        <f>MIN(800,($AC$5+($B19-$B$4)*$AC$6)*$AC$13+$D19*$AC$29+$E19*$AC$30+$F19*$AC$31)</f>
        <v>474.99999960000002</v>
      </c>
      <c r="J19" s="19">
        <f>MIN(800,($AC$5+($B19-$B$4)*$AC$6)*$AC$10+($C19+$D19)*$AC$19+$E19*$AC$20+$F19*$AC$21)</f>
        <v>638.33333240000002</v>
      </c>
      <c r="K19" s="21">
        <f>MIN(800,($AC$5+($B19-$B$4)*$AC$6)*$AC$12+$C19*$AC$24+$E19*$AC$25+$F19*$AC$26)</f>
        <v>541.66666599999996</v>
      </c>
      <c r="L19" s="20">
        <f>MIN(800,($AC$5+($B19-$B$4)*$AC$6)*$AC$14+$D19*$AC$29+$E19*$AC$30+$F19*$AC$31)</f>
        <v>541.66666599999996</v>
      </c>
      <c r="M19" s="17">
        <f t="shared" si="0"/>
        <v>588.33333259999995</v>
      </c>
      <c r="N19" s="21">
        <f t="shared" si="1"/>
        <v>508.33333279999999</v>
      </c>
      <c r="O19" s="17">
        <f t="shared" si="2"/>
        <v>508.33333279999999</v>
      </c>
      <c r="P19" s="24">
        <f t="shared" si="3"/>
        <v>392.2221825111111</v>
      </c>
      <c r="Q19" s="22">
        <v>3</v>
      </c>
      <c r="R19" s="19">
        <f t="shared" si="4"/>
        <v>3722.2220612444444</v>
      </c>
      <c r="S19" s="21">
        <f t="shared" si="5"/>
        <v>3468.8887284444445</v>
      </c>
      <c r="T19" s="23">
        <f t="shared" si="6"/>
        <v>3468.8887284444445</v>
      </c>
      <c r="U19" s="19">
        <f t="shared" si="7"/>
        <v>4122.222059644444</v>
      </c>
      <c r="V19" s="21">
        <f t="shared" si="8"/>
        <v>3735.5553940444443</v>
      </c>
      <c r="W19" s="23">
        <f t="shared" si="9"/>
        <v>3735.5553940444443</v>
      </c>
      <c r="X19" s="19">
        <f t="shared" si="10"/>
        <v>3922.2220604444442</v>
      </c>
      <c r="Y19" s="21">
        <f t="shared" si="11"/>
        <v>3602.2220612444444</v>
      </c>
      <c r="Z19" s="23">
        <f t="shared" si="12"/>
        <v>3602.2220612444444</v>
      </c>
      <c r="AB19" t="s">
        <v>20</v>
      </c>
      <c r="AC19">
        <v>0.15</v>
      </c>
    </row>
    <row r="20" spans="2:29" x14ac:dyDescent="0.25">
      <c r="B20" s="8">
        <v>2050</v>
      </c>
      <c r="C20" s="11">
        <v>1200</v>
      </c>
      <c r="D20" s="12">
        <v>0</v>
      </c>
      <c r="E20" s="14">
        <v>10000</v>
      </c>
      <c r="F20" s="12">
        <v>5000</v>
      </c>
      <c r="G20" s="17">
        <f>MIN(800,($AC$5+($B20-$B$4)*$AC$6)*$AC$9+($C20+$D20)*$AC$19+$E20*$AC$20+$F20*$AC$21)</f>
        <v>538.33333279999999</v>
      </c>
      <c r="H20" s="21">
        <f>MIN(800,($AC$5+($B20-$B$4)*$AC$6)*$AC$11+$C20*$AC$24+$E20*$AC$25+$F20*$AC$26)</f>
        <v>774.99999960000002</v>
      </c>
      <c r="I20" s="17">
        <f>MIN(800,($AC$5+($B20-$B$4)*$AC$6)*$AC$13+$D20*$AC$29+$E20*$AC$30+$F20*$AC$31)</f>
        <v>174.9999996</v>
      </c>
      <c r="J20" s="19">
        <f>MIN(800,($AC$5+($B20-$B$4)*$AC$6)*$AC$10+($C20+$D20)*$AC$19+$E20*$AC$20+$F20*$AC$21)</f>
        <v>638.33333240000002</v>
      </c>
      <c r="K20" s="21">
        <f>MIN(800,($AC$5+($B20-$B$4)*$AC$6)*$AC$12+$C20*$AC$24+$E20*$AC$25+$F20*$AC$26)</f>
        <v>800</v>
      </c>
      <c r="L20" s="20">
        <f>MIN(800,($AC$5+($B20-$B$4)*$AC$6)*$AC$14+$D20*$AC$29+$E20*$AC$30+$F20*$AC$31)</f>
        <v>241.66666599999999</v>
      </c>
      <c r="M20" s="17">
        <f t="shared" si="0"/>
        <v>588.33333259999995</v>
      </c>
      <c r="N20" s="21">
        <f t="shared" si="1"/>
        <v>787.49999980000007</v>
      </c>
      <c r="O20" s="17">
        <f t="shared" si="2"/>
        <v>208.33333279999999</v>
      </c>
      <c r="P20" s="24">
        <f t="shared" si="3"/>
        <v>392.2221825111111</v>
      </c>
      <c r="Q20" s="22">
        <v>3</v>
      </c>
      <c r="R20" s="19">
        <f t="shared" si="4"/>
        <v>3722.2220612444444</v>
      </c>
      <c r="S20" s="21">
        <f t="shared" si="5"/>
        <v>4668.8887284444445</v>
      </c>
      <c r="T20" s="23">
        <f t="shared" si="6"/>
        <v>2268.8887284444445</v>
      </c>
      <c r="U20" s="19">
        <f t="shared" si="7"/>
        <v>4122.222059644444</v>
      </c>
      <c r="V20" s="21">
        <f t="shared" si="8"/>
        <v>4768.8887300444439</v>
      </c>
      <c r="W20" s="23">
        <f t="shared" si="9"/>
        <v>2535.5553940444443</v>
      </c>
      <c r="X20" s="19">
        <f t="shared" si="10"/>
        <v>3922.2220604444442</v>
      </c>
      <c r="Y20" s="21">
        <f t="shared" si="11"/>
        <v>4718.8887292444451</v>
      </c>
      <c r="Z20" s="23">
        <f t="shared" si="12"/>
        <v>2402.2220612444444</v>
      </c>
      <c r="AB20" s="3" t="s">
        <v>21</v>
      </c>
      <c r="AC20">
        <v>1.4999999999999999E-2</v>
      </c>
    </row>
    <row r="21" spans="2:29" x14ac:dyDescent="0.25">
      <c r="B21" s="8"/>
      <c r="C21" s="11"/>
      <c r="D21" s="12"/>
      <c r="E21" s="14"/>
      <c r="F21" s="12"/>
      <c r="G21" s="17">
        <f>MIN(800,($AC$5+($B21-$B$4)*$AC$6)*$AC$9+($C21+$D21)*$AC$19+$E21*$AC$20+$F21*$AC$21)</f>
        <v>-413.33332839999997</v>
      </c>
      <c r="H21" s="21">
        <f>MIN(800,($AC$5+($B21-$B$4)*$AC$6)*$AC$11+$C21*$AC$24+$E21*$AC$25+$F21*$AC$26)</f>
        <v>-309.99999629999996</v>
      </c>
      <c r="I21" s="17">
        <f>MIN(800,($AC$5+($B21-$B$4)*$AC$6)*$AC$13+$D21*$AC$29+$E21*$AC$30+$F21*$AC$31)</f>
        <v>-309.99999629999996</v>
      </c>
      <c r="J21" s="19">
        <f>MIN(800,($AC$5+($B21-$B$4)*$AC$6)*$AC$10+($C21+$D21)*$AC$19+$E21*$AC$20+$F21*$AC$21)</f>
        <v>-723.33332469999982</v>
      </c>
      <c r="K21" s="21">
        <f>MIN(800,($AC$5+($B21-$B$4)*$AC$6)*$AC$12+$C21*$AC$24+$E21*$AC$25+$F21*$AC$26)</f>
        <v>-516.66666049999992</v>
      </c>
      <c r="L21" s="20">
        <f>MIN(800,($AC$5+($B21-$B$4)*$AC$6)*$AC$14+$D21*$AC$29+$E21*$AC$30+$F21*$AC$31)</f>
        <v>-516.66666049999992</v>
      </c>
      <c r="M21" s="17">
        <f t="shared" si="0"/>
        <v>-568.33332654999992</v>
      </c>
      <c r="N21" s="21">
        <f t="shared" si="1"/>
        <v>-413.33332839999991</v>
      </c>
      <c r="O21" s="17">
        <f t="shared" si="2"/>
        <v>-413.33332839999991</v>
      </c>
      <c r="P21" s="24">
        <f t="shared" si="3"/>
        <v>3504.7218299194483</v>
      </c>
      <c r="Q21" s="22"/>
      <c r="R21" s="19">
        <f t="shared" si="4"/>
        <v>3091.3885015194483</v>
      </c>
      <c r="S21" s="21">
        <f t="shared" si="5"/>
        <v>3194.7218336194483</v>
      </c>
      <c r="T21" s="23">
        <f t="shared" si="6"/>
        <v>3194.7218336194483</v>
      </c>
      <c r="U21" s="19">
        <f t="shared" si="7"/>
        <v>2781.3885052194482</v>
      </c>
      <c r="V21" s="21">
        <f t="shared" si="8"/>
        <v>2988.0551694194482</v>
      </c>
      <c r="W21" s="23">
        <f t="shared" si="9"/>
        <v>2988.0551694194482</v>
      </c>
      <c r="X21" s="19">
        <f t="shared" si="10"/>
        <v>2936.3885033694482</v>
      </c>
      <c r="Y21" s="21">
        <f t="shared" si="11"/>
        <v>3091.3885015194483</v>
      </c>
      <c r="Z21" s="23">
        <f t="shared" si="12"/>
        <v>3091.3885015194483</v>
      </c>
      <c r="AB21" s="3" t="s">
        <v>22</v>
      </c>
      <c r="AC21">
        <v>1.4999999999999999E-2</v>
      </c>
    </row>
    <row r="22" spans="2:29" x14ac:dyDescent="0.25">
      <c r="B22" s="8"/>
      <c r="C22" s="11"/>
      <c r="D22" s="12"/>
      <c r="E22" s="14"/>
      <c r="F22" s="12"/>
      <c r="G22" s="17">
        <f>MIN(800,($AC$5+($B22-$B$4)*$AC$6)*$AC$9+($C22+$D22)*$AC$19+$E22*$AC$20+$F22*$AC$21)</f>
        <v>-413.33332839999997</v>
      </c>
      <c r="H22" s="21">
        <f>MIN(800,($AC$5+($B22-$B$4)*$AC$6)*$AC$11+$C22*$AC$24+$E22*$AC$25+$F22*$AC$26)</f>
        <v>-309.99999629999996</v>
      </c>
      <c r="I22" s="17">
        <f>MIN(800,($AC$5+($B22-$B$4)*$AC$6)*$AC$13+$D22*$AC$29+$E22*$AC$30+$F22*$AC$31)</f>
        <v>-309.99999629999996</v>
      </c>
      <c r="J22" s="19">
        <f>MIN(800,($AC$5+($B22-$B$4)*$AC$6)*$AC$10+($C22+$D22)*$AC$19+$E22*$AC$20+$F22*$AC$21)</f>
        <v>-723.33332469999982</v>
      </c>
      <c r="K22" s="21">
        <f>MIN(800,($AC$5+($B22-$B$4)*$AC$6)*$AC$12+$C22*$AC$24+$E22*$AC$25+$F22*$AC$26)</f>
        <v>-516.66666049999992</v>
      </c>
      <c r="L22" s="20">
        <f>MIN(800,($AC$5+($B22-$B$4)*$AC$6)*$AC$14+$D22*$AC$29+$E22*$AC$30+$F22*$AC$31)</f>
        <v>-516.66666049999992</v>
      </c>
      <c r="M22" s="17">
        <f t="shared" si="0"/>
        <v>-568.33332654999992</v>
      </c>
      <c r="N22" s="21">
        <f t="shared" si="1"/>
        <v>-413.33332839999991</v>
      </c>
      <c r="O22" s="17">
        <f t="shared" si="2"/>
        <v>-413.33332839999991</v>
      </c>
      <c r="P22" s="24">
        <f t="shared" si="3"/>
        <v>3504.7218299194483</v>
      </c>
      <c r="Q22" s="22"/>
      <c r="R22" s="19">
        <f t="shared" si="4"/>
        <v>3091.3885015194483</v>
      </c>
      <c r="S22" s="21">
        <f t="shared" si="5"/>
        <v>3194.7218336194483</v>
      </c>
      <c r="T22" s="23">
        <f t="shared" si="6"/>
        <v>3194.7218336194483</v>
      </c>
      <c r="U22" s="19">
        <f t="shared" si="7"/>
        <v>2781.3885052194482</v>
      </c>
      <c r="V22" s="21">
        <f t="shared" si="8"/>
        <v>2988.0551694194482</v>
      </c>
      <c r="W22" s="23">
        <f t="shared" si="9"/>
        <v>2988.0551694194482</v>
      </c>
      <c r="X22" s="19">
        <f t="shared" si="10"/>
        <v>2936.3885033694482</v>
      </c>
      <c r="Y22" s="21">
        <f t="shared" si="11"/>
        <v>3091.3885015194483</v>
      </c>
      <c r="Z22" s="23">
        <f t="shared" si="12"/>
        <v>3091.3885015194483</v>
      </c>
    </row>
    <row r="23" spans="2:29" x14ac:dyDescent="0.25">
      <c r="B23" s="8"/>
      <c r="C23" s="11"/>
      <c r="D23" s="12"/>
      <c r="E23" s="14"/>
      <c r="F23" s="12"/>
      <c r="G23" s="17">
        <f>MIN(800,($AC$5+($B23-$B$4)*$AC$6)*$AC$9+($C23+$D23)*$AC$19+$E23*$AC$20+$F23*$AC$21)</f>
        <v>-413.33332839999997</v>
      </c>
      <c r="H23" s="21">
        <f>MIN(800,($AC$5+($B23-$B$4)*$AC$6)*$AC$11+$C23*$AC$24+$E23*$AC$25+$F23*$AC$26)</f>
        <v>-309.99999629999996</v>
      </c>
      <c r="I23" s="17">
        <f>MIN(800,($AC$5+($B23-$B$4)*$AC$6)*$AC$13+$D23*$AC$29+$E23*$AC$30+$F23*$AC$31)</f>
        <v>-309.99999629999996</v>
      </c>
      <c r="J23" s="19">
        <f>MIN(800,($AC$5+($B23-$B$4)*$AC$6)*$AC$10+($C23+$D23)*$AC$19+$E23*$AC$20+$F23*$AC$21)</f>
        <v>-723.33332469999982</v>
      </c>
      <c r="K23" s="21">
        <f>MIN(800,($AC$5+($B23-$B$4)*$AC$6)*$AC$12+$C23*$AC$24+$E23*$AC$25+$F23*$AC$26)</f>
        <v>-516.66666049999992</v>
      </c>
      <c r="L23" s="20">
        <f>MIN(800,($AC$5+($B23-$B$4)*$AC$6)*$AC$14+$D23*$AC$29+$E23*$AC$30+$F23*$AC$31)</f>
        <v>-516.66666049999992</v>
      </c>
      <c r="M23" s="17">
        <f t="shared" si="0"/>
        <v>-568.33332654999992</v>
      </c>
      <c r="N23" s="21">
        <f t="shared" si="1"/>
        <v>-413.33332839999991</v>
      </c>
      <c r="O23" s="17">
        <f t="shared" si="2"/>
        <v>-413.33332839999991</v>
      </c>
      <c r="P23" s="24">
        <f t="shared" si="3"/>
        <v>3504.7218299194483</v>
      </c>
      <c r="Q23" s="22"/>
      <c r="R23" s="19">
        <f t="shared" si="4"/>
        <v>3091.3885015194483</v>
      </c>
      <c r="S23" s="21">
        <f t="shared" si="5"/>
        <v>3194.7218336194483</v>
      </c>
      <c r="T23" s="23">
        <f t="shared" si="6"/>
        <v>3194.7218336194483</v>
      </c>
      <c r="U23" s="19">
        <f t="shared" si="7"/>
        <v>2781.3885052194482</v>
      </c>
      <c r="V23" s="21">
        <f t="shared" si="8"/>
        <v>2988.0551694194482</v>
      </c>
      <c r="W23" s="23">
        <f t="shared" si="9"/>
        <v>2988.0551694194482</v>
      </c>
      <c r="X23" s="19">
        <f t="shared" si="10"/>
        <v>2936.3885033694482</v>
      </c>
      <c r="Y23" s="21">
        <f t="shared" si="11"/>
        <v>3091.3885015194483</v>
      </c>
      <c r="Z23" s="23">
        <f t="shared" si="12"/>
        <v>3091.3885015194483</v>
      </c>
      <c r="AB23" s="2" t="s">
        <v>23</v>
      </c>
    </row>
    <row r="24" spans="2:29" x14ac:dyDescent="0.25">
      <c r="B24" s="8"/>
      <c r="C24" s="11"/>
      <c r="D24" s="12"/>
      <c r="E24" s="14"/>
      <c r="F24" s="12"/>
      <c r="G24" s="17">
        <f>MIN(800,($AC$5+($B24-$B$4)*$AC$6)*$AC$9+($C24+$D24)*$AC$19+$E24*$AC$20+$F24*$AC$21)</f>
        <v>-413.33332839999997</v>
      </c>
      <c r="H24" s="21">
        <f>MIN(800,($AC$5+($B24-$B$4)*$AC$6)*$AC$11+$C24*$AC$24+$E24*$AC$25+$F24*$AC$26)</f>
        <v>-309.99999629999996</v>
      </c>
      <c r="I24" s="17">
        <f>MIN(800,($AC$5+($B24-$B$4)*$AC$6)*$AC$13+$D24*$AC$29+$E24*$AC$30+$F24*$AC$31)</f>
        <v>-309.99999629999996</v>
      </c>
      <c r="J24" s="19">
        <f>MIN(800,($AC$5+($B24-$B$4)*$AC$6)*$AC$10+($C24+$D24)*$AC$19+$E24*$AC$20+$F24*$AC$21)</f>
        <v>-723.33332469999982</v>
      </c>
      <c r="K24" s="21">
        <f>MIN(800,($AC$5+($B24-$B$4)*$AC$6)*$AC$12+$C24*$AC$24+$E24*$AC$25+$F24*$AC$26)</f>
        <v>-516.66666049999992</v>
      </c>
      <c r="L24" s="20">
        <f>MIN(800,($AC$5+($B24-$B$4)*$AC$6)*$AC$14+$D24*$AC$29+$E24*$AC$30+$F24*$AC$31)</f>
        <v>-516.66666049999992</v>
      </c>
      <c r="M24" s="17">
        <f t="shared" si="0"/>
        <v>-568.33332654999992</v>
      </c>
      <c r="N24" s="21">
        <f t="shared" si="1"/>
        <v>-413.33332839999991</v>
      </c>
      <c r="O24" s="17">
        <f t="shared" si="2"/>
        <v>-413.33332839999991</v>
      </c>
      <c r="P24" s="24">
        <f t="shared" si="3"/>
        <v>3504.7218299194483</v>
      </c>
      <c r="Q24" s="22"/>
      <c r="R24" s="19">
        <f t="shared" si="4"/>
        <v>3091.3885015194483</v>
      </c>
      <c r="S24" s="21">
        <f t="shared" si="5"/>
        <v>3194.7218336194483</v>
      </c>
      <c r="T24" s="23">
        <f t="shared" si="6"/>
        <v>3194.7218336194483</v>
      </c>
      <c r="U24" s="19">
        <f t="shared" si="7"/>
        <v>2781.3885052194482</v>
      </c>
      <c r="V24" s="21">
        <f t="shared" si="8"/>
        <v>2988.0551694194482</v>
      </c>
      <c r="W24" s="23">
        <f t="shared" si="9"/>
        <v>2988.0551694194482</v>
      </c>
      <c r="X24" s="19">
        <f t="shared" si="10"/>
        <v>2936.3885033694482</v>
      </c>
      <c r="Y24" s="21">
        <f t="shared" si="11"/>
        <v>3091.3885015194483</v>
      </c>
      <c r="Z24" s="23">
        <f t="shared" si="12"/>
        <v>3091.3885015194483</v>
      </c>
      <c r="AB24" t="s">
        <v>20</v>
      </c>
      <c r="AC24">
        <v>0.5</v>
      </c>
    </row>
    <row r="25" spans="2:29" x14ac:dyDescent="0.25">
      <c r="B25" s="8"/>
      <c r="C25" s="11"/>
      <c r="D25" s="12"/>
      <c r="E25" s="14"/>
      <c r="F25" s="12"/>
      <c r="G25" s="17">
        <f>MIN(800,($AC$5+($B25-$B$4)*$AC$6)*$AC$9+($C25+$D25)*$AC$19+$E25*$AC$20+$F25*$AC$21)</f>
        <v>-413.33332839999997</v>
      </c>
      <c r="H25" s="21">
        <f>MIN(800,($AC$5+($B25-$B$4)*$AC$6)*$AC$11+$C25*$AC$24+$E25*$AC$25+$F25*$AC$26)</f>
        <v>-309.99999629999996</v>
      </c>
      <c r="I25" s="17">
        <f>MIN(800,($AC$5+($B25-$B$4)*$AC$6)*$AC$13+$D25*$AC$29+$E25*$AC$30+$F25*$AC$31)</f>
        <v>-309.99999629999996</v>
      </c>
      <c r="J25" s="19">
        <f>MIN(800,($AC$5+($B25-$B$4)*$AC$6)*$AC$10+($C25+$D25)*$AC$19+$E25*$AC$20+$F25*$AC$21)</f>
        <v>-723.33332469999982</v>
      </c>
      <c r="K25" s="21">
        <f>MIN(800,($AC$5+($B25-$B$4)*$AC$6)*$AC$12+$C25*$AC$24+$E25*$AC$25+$F25*$AC$26)</f>
        <v>-516.66666049999992</v>
      </c>
      <c r="L25" s="20">
        <f>MIN(800,($AC$5+($B25-$B$4)*$AC$6)*$AC$14+$D25*$AC$29+$E25*$AC$30+$F25*$AC$31)</f>
        <v>-516.66666049999992</v>
      </c>
      <c r="M25" s="17">
        <f t="shared" si="0"/>
        <v>-568.33332654999992</v>
      </c>
      <c r="N25" s="21">
        <f t="shared" si="1"/>
        <v>-413.33332839999991</v>
      </c>
      <c r="O25" s="17">
        <f t="shared" si="2"/>
        <v>-413.33332839999991</v>
      </c>
      <c r="P25" s="24">
        <f t="shared" si="3"/>
        <v>3504.7218299194483</v>
      </c>
      <c r="Q25" s="22"/>
      <c r="R25" s="19">
        <f t="shared" si="4"/>
        <v>3091.3885015194483</v>
      </c>
      <c r="S25" s="21">
        <f t="shared" si="5"/>
        <v>3194.7218336194483</v>
      </c>
      <c r="T25" s="23">
        <f t="shared" si="6"/>
        <v>3194.7218336194483</v>
      </c>
      <c r="U25" s="19">
        <f t="shared" si="7"/>
        <v>2781.3885052194482</v>
      </c>
      <c r="V25" s="21">
        <f t="shared" si="8"/>
        <v>2988.0551694194482</v>
      </c>
      <c r="W25" s="23">
        <f t="shared" si="9"/>
        <v>2988.0551694194482</v>
      </c>
      <c r="X25" s="19">
        <f t="shared" si="10"/>
        <v>2936.3885033694482</v>
      </c>
      <c r="Y25" s="21">
        <f t="shared" si="11"/>
        <v>3091.3885015194483</v>
      </c>
      <c r="Z25" s="23">
        <f t="shared" si="12"/>
        <v>3091.3885015194483</v>
      </c>
      <c r="AB25" s="3" t="s">
        <v>21</v>
      </c>
      <c r="AC25">
        <v>5.0000000000000001E-3</v>
      </c>
    </row>
    <row r="26" spans="2:29" x14ac:dyDescent="0.25">
      <c r="B26" s="8"/>
      <c r="C26" s="11"/>
      <c r="D26" s="12"/>
      <c r="E26" s="14"/>
      <c r="F26" s="12"/>
      <c r="G26" s="17">
        <f>MIN(800,($AC$5+($B26-$B$4)*$AC$6)*$AC$9+($C26+$D26)*$AC$19+$E26*$AC$20+$F26*$AC$21)</f>
        <v>-413.33332839999997</v>
      </c>
      <c r="H26" s="21">
        <f>MIN(800,($AC$5+($B26-$B$4)*$AC$6)*$AC$11+$C26*$AC$24+$E26*$AC$25+$F26*$AC$26)</f>
        <v>-309.99999629999996</v>
      </c>
      <c r="I26" s="17">
        <f>MIN(800,($AC$5+($B26-$B$4)*$AC$6)*$AC$13+$D26*$AC$29+$E26*$AC$30+$F26*$AC$31)</f>
        <v>-309.99999629999996</v>
      </c>
      <c r="J26" s="19">
        <f>MIN(800,($AC$5+($B26-$B$4)*$AC$6)*$AC$10+($C26+$D26)*$AC$19+$E26*$AC$20+$F26*$AC$21)</f>
        <v>-723.33332469999982</v>
      </c>
      <c r="K26" s="21">
        <f>MIN(800,($AC$5+($B26-$B$4)*$AC$6)*$AC$12+$C26*$AC$24+$E26*$AC$25+$F26*$AC$26)</f>
        <v>-516.66666049999992</v>
      </c>
      <c r="L26" s="20">
        <f>MIN(800,($AC$5+($B26-$B$4)*$AC$6)*$AC$14+$D26*$AC$29+$E26*$AC$30+$F26*$AC$31)</f>
        <v>-516.66666049999992</v>
      </c>
      <c r="M26" s="17">
        <f t="shared" si="0"/>
        <v>-568.33332654999992</v>
      </c>
      <c r="N26" s="21">
        <f t="shared" si="1"/>
        <v>-413.33332839999991</v>
      </c>
      <c r="O26" s="17">
        <f t="shared" si="2"/>
        <v>-413.33332839999991</v>
      </c>
      <c r="P26" s="24">
        <f t="shared" si="3"/>
        <v>3504.7218299194483</v>
      </c>
      <c r="Q26" s="22"/>
      <c r="R26" s="19">
        <f t="shared" si="4"/>
        <v>3091.3885015194483</v>
      </c>
      <c r="S26" s="21">
        <f t="shared" si="5"/>
        <v>3194.7218336194483</v>
      </c>
      <c r="T26" s="23">
        <f t="shared" si="6"/>
        <v>3194.7218336194483</v>
      </c>
      <c r="U26" s="19">
        <f t="shared" si="7"/>
        <v>2781.3885052194482</v>
      </c>
      <c r="V26" s="21">
        <f t="shared" si="8"/>
        <v>2988.0551694194482</v>
      </c>
      <c r="W26" s="23">
        <f t="shared" si="9"/>
        <v>2988.0551694194482</v>
      </c>
      <c r="X26" s="19">
        <f t="shared" si="10"/>
        <v>2936.3885033694482</v>
      </c>
      <c r="Y26" s="21">
        <f t="shared" si="11"/>
        <v>3091.3885015194483</v>
      </c>
      <c r="Z26" s="23">
        <f t="shared" si="12"/>
        <v>3091.3885015194483</v>
      </c>
      <c r="AB26" s="3" t="s">
        <v>22</v>
      </c>
      <c r="AC26">
        <v>5.0000000000000001E-3</v>
      </c>
    </row>
    <row r="27" spans="2:29" x14ac:dyDescent="0.25">
      <c r="B27" s="8"/>
      <c r="C27" s="11"/>
      <c r="D27" s="12"/>
      <c r="E27" s="14"/>
      <c r="F27" s="12"/>
      <c r="G27" s="17">
        <f>MIN(800,($AC$5+($B27-$B$4)*$AC$6)*$AC$9+($C27+$D27)*$AC$19+$E27*$AC$20+$F27*$AC$21)</f>
        <v>-413.33332839999997</v>
      </c>
      <c r="H27" s="21">
        <f>MIN(800,($AC$5+($B27-$B$4)*$AC$6)*$AC$11+$C27*$AC$24+$E27*$AC$25+$F27*$AC$26)</f>
        <v>-309.99999629999996</v>
      </c>
      <c r="I27" s="17">
        <f>MIN(800,($AC$5+($B27-$B$4)*$AC$6)*$AC$13+$D27*$AC$29+$E27*$AC$30+$F27*$AC$31)</f>
        <v>-309.99999629999996</v>
      </c>
      <c r="J27" s="19">
        <f>MIN(800,($AC$5+($B27-$B$4)*$AC$6)*$AC$10+($C27+$D27)*$AC$19+$E27*$AC$20+$F27*$AC$21)</f>
        <v>-723.33332469999982</v>
      </c>
      <c r="K27" s="21">
        <f>MIN(800,($AC$5+($B27-$B$4)*$AC$6)*$AC$12+$C27*$AC$24+$E27*$AC$25+$F27*$AC$26)</f>
        <v>-516.66666049999992</v>
      </c>
      <c r="L27" s="20">
        <f>MIN(800,($AC$5+($B27-$B$4)*$AC$6)*$AC$14+$D27*$AC$29+$E27*$AC$30+$F27*$AC$31)</f>
        <v>-516.66666049999992</v>
      </c>
      <c r="M27" s="17">
        <f t="shared" si="0"/>
        <v>-568.33332654999992</v>
      </c>
      <c r="N27" s="21">
        <f t="shared" si="1"/>
        <v>-413.33332839999991</v>
      </c>
      <c r="O27" s="17">
        <f t="shared" si="2"/>
        <v>-413.33332839999991</v>
      </c>
      <c r="P27" s="24">
        <f t="shared" si="3"/>
        <v>3504.7218299194483</v>
      </c>
      <c r="Q27" s="22"/>
      <c r="R27" s="19">
        <f t="shared" si="4"/>
        <v>3091.3885015194483</v>
      </c>
      <c r="S27" s="21">
        <f t="shared" si="5"/>
        <v>3194.7218336194483</v>
      </c>
      <c r="T27" s="23">
        <f t="shared" si="6"/>
        <v>3194.7218336194483</v>
      </c>
      <c r="U27" s="19">
        <f t="shared" si="7"/>
        <v>2781.3885052194482</v>
      </c>
      <c r="V27" s="21">
        <f t="shared" si="8"/>
        <v>2988.0551694194482</v>
      </c>
      <c r="W27" s="23">
        <f t="shared" si="9"/>
        <v>2988.0551694194482</v>
      </c>
      <c r="X27" s="19">
        <f t="shared" si="10"/>
        <v>2936.3885033694482</v>
      </c>
      <c r="Y27" s="21">
        <f t="shared" si="11"/>
        <v>3091.3885015194483</v>
      </c>
      <c r="Z27" s="23">
        <f t="shared" si="12"/>
        <v>3091.3885015194483</v>
      </c>
    </row>
    <row r="28" spans="2:29" x14ac:dyDescent="0.25">
      <c r="AB28" s="2" t="s">
        <v>24</v>
      </c>
    </row>
    <row r="29" spans="2:29" x14ac:dyDescent="0.25">
      <c r="AB29" t="s">
        <v>20</v>
      </c>
      <c r="AC29">
        <v>0.5</v>
      </c>
    </row>
    <row r="30" spans="2:29" x14ac:dyDescent="0.25">
      <c r="AB30" s="3" t="s">
        <v>21</v>
      </c>
      <c r="AC30">
        <v>5.0000000000000001E-3</v>
      </c>
    </row>
    <row r="31" spans="2:29" x14ac:dyDescent="0.25">
      <c r="AB31" s="3" t="s">
        <v>22</v>
      </c>
      <c r="AC31">
        <v>5.0000000000000001E-3</v>
      </c>
    </row>
  </sheetData>
  <mergeCells count="9">
    <mergeCell ref="C2:D2"/>
    <mergeCell ref="M2:O2"/>
    <mergeCell ref="P2:P3"/>
    <mergeCell ref="X2:Z2"/>
    <mergeCell ref="G2:I2"/>
    <mergeCell ref="J2:L2"/>
    <mergeCell ref="E2:F2"/>
    <mergeCell ref="R2:T2"/>
    <mergeCell ref="U2:W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2019-12-29T14:41:19Z</dcterms:created>
  <dcterms:modified xsi:type="dcterms:W3CDTF">2019-12-31T18:20:32Z</dcterms:modified>
</cp:coreProperties>
</file>