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neiss\КЛИЕНТИ\Унгария_Autopress Kft\2025\"/>
    </mc:Choice>
  </mc:AlternateContent>
  <bookViews>
    <workbookView xWindow="360" yWindow="132" windowWidth="18060" windowHeight="8076"/>
  </bookViews>
  <sheets>
    <sheet name="Sheet2" sheetId="2" r:id="rId1"/>
  </sheets>
  <definedNames>
    <definedName name="_xlnm.Print_Area" localSheetId="0">Sheet2!$A$1:$N$44</definedName>
  </definedNames>
  <calcPr calcId="162913"/>
  <customWorkbookViews>
    <customWorkbookView name="Office1 - Personal View" guid="{EC60E4DA-E1FC-4E55-992D-4DA0989CBDB2}" mergeInterval="0" personalView="1" maximized="1" xWindow="1" yWindow="1" windowWidth="1280" windowHeight="806" activeSheetId="1"/>
  </customWorkbookViews>
</workbook>
</file>

<file path=xl/calcChain.xml><?xml version="1.0" encoding="utf-8"?>
<calcChain xmlns="http://schemas.openxmlformats.org/spreadsheetml/2006/main">
  <c r="H29" i="2" l="1"/>
  <c r="E34" i="2"/>
  <c r="J27" i="2"/>
  <c r="M27" i="2" s="1"/>
  <c r="J28" i="2"/>
  <c r="M28" i="2" s="1"/>
  <c r="J26" i="2"/>
  <c r="M26" i="2" s="1"/>
  <c r="B26" i="2"/>
  <c r="K28" i="2"/>
  <c r="B27" i="2"/>
  <c r="B28" i="2" s="1"/>
  <c r="K23" i="2"/>
  <c r="K24" i="2"/>
  <c r="B20" i="2" l="1"/>
  <c r="B21" i="2" s="1"/>
  <c r="B22" i="2" s="1"/>
  <c r="B23" i="2" s="1"/>
  <c r="B24" i="2" s="1"/>
  <c r="B25" i="2" s="1"/>
  <c r="J19" i="2"/>
  <c r="M19" i="2" s="1"/>
  <c r="J21" i="2"/>
  <c r="J22" i="2"/>
  <c r="J23" i="2"/>
  <c r="J24" i="2"/>
  <c r="J25" i="2"/>
  <c r="M25" i="2" s="1"/>
  <c r="J20" i="2"/>
  <c r="M20" i="2"/>
  <c r="K25" i="2" l="1"/>
  <c r="K22" i="2"/>
  <c r="M22" i="2"/>
  <c r="M23" i="2"/>
  <c r="M24" i="2"/>
  <c r="E35" i="2" l="1"/>
  <c r="M21" i="2"/>
  <c r="M30" i="2" s="1"/>
  <c r="M31" i="2" l="1"/>
  <c r="M32" i="2" l="1"/>
  <c r="J40" i="2" l="1"/>
  <c r="L1" i="2"/>
  <c r="F32" i="2" l="1"/>
</calcChain>
</file>

<file path=xl/sharedStrings.xml><?xml version="1.0" encoding="utf-8"?>
<sst xmlns="http://schemas.openxmlformats.org/spreadsheetml/2006/main" count="110" uniqueCount="81">
  <si>
    <t>annex to contract №</t>
  </si>
  <si>
    <t>order № and date</t>
  </si>
  <si>
    <t>com №</t>
  </si>
  <si>
    <t>EUR</t>
  </si>
  <si>
    <t>currency :</t>
  </si>
  <si>
    <t xml:space="preserve">destination </t>
  </si>
  <si>
    <t xml:space="preserve">BY TRUCK </t>
  </si>
  <si>
    <t xml:space="preserve">value </t>
  </si>
  <si>
    <t>unit   price</t>
  </si>
  <si>
    <t>quantity</t>
  </si>
  <si>
    <t xml:space="preserve">marks </t>
  </si>
  <si>
    <t>numbers</t>
  </si>
  <si>
    <t>TOTAL:</t>
  </si>
  <si>
    <t>GROSS WEIGHT</t>
  </si>
  <si>
    <t>NET WEIGHT</t>
  </si>
  <si>
    <t>Import licence №</t>
  </si>
  <si>
    <t xml:space="preserve">Position №                                                                             </t>
  </si>
  <si>
    <t>enclosures:</t>
  </si>
  <si>
    <t>place:</t>
  </si>
  <si>
    <t>signature and stamp:</t>
  </si>
  <si>
    <t>seller :</t>
  </si>
  <si>
    <t>DATE :</t>
  </si>
  <si>
    <t>DATE:</t>
  </si>
  <si>
    <r>
      <t>contract</t>
    </r>
    <r>
      <rPr>
        <b/>
        <i/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№</t>
    </r>
  </si>
  <si>
    <t>kind packages</t>
  </si>
  <si>
    <t xml:space="preserve">                        description of goods</t>
  </si>
  <si>
    <t xml:space="preserve">VAT № BG 203031558                                             </t>
  </si>
  <si>
    <t>GOTSE DELCHEV, BULGARIA</t>
  </si>
  <si>
    <t>GOTSE DELCHEV</t>
  </si>
  <si>
    <t>BALANCE:</t>
  </si>
  <si>
    <t xml:space="preserve">BULGARIA                            </t>
  </si>
  <si>
    <t xml:space="preserve">ECONET BULGARIA EOOD                            </t>
  </si>
  <si>
    <t>BIC:SOMBBGSF</t>
  </si>
  <si>
    <t>MUNICIPAL BANK PIC</t>
  </si>
  <si>
    <t>BG77SOMB91301060841702</t>
  </si>
  <si>
    <t>NEW BALANCE FOR PAYMENT:</t>
  </si>
  <si>
    <t>U/I</t>
  </si>
  <si>
    <t>consignee:</t>
  </si>
  <si>
    <t>buyer/mporter:</t>
  </si>
  <si>
    <t>kg</t>
  </si>
  <si>
    <t xml:space="preserve">Export permit №                                       </t>
  </si>
  <si>
    <r>
      <t>transport</t>
    </r>
    <r>
      <rPr>
        <sz val="11"/>
        <color theme="1"/>
        <rFont val="Times New Roman"/>
        <family val="1"/>
      </rPr>
      <t xml:space="preserve"> </t>
    </r>
  </si>
  <si>
    <r>
      <t xml:space="preserve">condition of delivery: </t>
    </r>
    <r>
      <rPr>
        <b/>
        <i/>
        <sz val="11"/>
        <color theme="1"/>
        <rFont val="Times New Roman"/>
        <family val="1"/>
      </rPr>
      <t>EXW GOTSE DELCHEV</t>
    </r>
  </si>
  <si>
    <r>
      <t>means of transport</t>
    </r>
    <r>
      <rPr>
        <sz val="11"/>
        <color theme="1"/>
        <rFont val="Times New Roman"/>
        <family val="1"/>
      </rPr>
      <t xml:space="preserve"> </t>
    </r>
  </si>
  <si>
    <r>
      <t xml:space="preserve">payment condition : </t>
    </r>
    <r>
      <rPr>
        <b/>
        <i/>
        <sz val="11"/>
        <rFont val="Times New Roman"/>
        <family val="1"/>
      </rPr>
      <t>BANK TRANSFER</t>
    </r>
  </si>
  <si>
    <r>
      <t>date of shipment</t>
    </r>
    <r>
      <rPr>
        <sz val="11"/>
        <color theme="1"/>
        <rFont val="Times New Roman"/>
        <family val="1"/>
      </rPr>
      <t xml:space="preserve"> </t>
    </r>
  </si>
  <si>
    <r>
      <t>place of shipment</t>
    </r>
    <r>
      <rPr>
        <sz val="11"/>
        <color theme="1"/>
        <rFont val="Times New Roman"/>
        <family val="1"/>
      </rPr>
      <t xml:space="preserve">  </t>
    </r>
  </si>
  <si>
    <t>AUTOPRESS KFT</t>
  </si>
  <si>
    <t>HUNGARY</t>
  </si>
  <si>
    <t>NYIRTELEK, HUNGARY</t>
  </si>
  <si>
    <t>OLD BALANCE FOR PAYMENT:</t>
  </si>
  <si>
    <t>number and</t>
  </si>
  <si>
    <t>pallets</t>
  </si>
  <si>
    <t xml:space="preserve">1202 Sofia, Serdika,  str.Kamenodelska 3                                               </t>
  </si>
  <si>
    <t xml:space="preserve">VAT № HU 11896090                               </t>
  </si>
  <si>
    <t>4461 Nyirtelek,  Ipari ut.2</t>
  </si>
  <si>
    <t>4461 Nyirtelek, Ipari ut.2</t>
  </si>
  <si>
    <t>DISCOUNT: 7%</t>
  </si>
  <si>
    <t>10 x FL</t>
  </si>
  <si>
    <t>m2</t>
  </si>
  <si>
    <t>3 R</t>
  </si>
  <si>
    <t>5 x FL</t>
  </si>
  <si>
    <t>Purple Machine Cut</t>
  </si>
  <si>
    <t>PROFORMA INVOICE № 0000000072</t>
  </si>
  <si>
    <t>3 x FL</t>
  </si>
  <si>
    <t>11 R</t>
  </si>
  <si>
    <t>13 B</t>
  </si>
  <si>
    <t>Yellow-Honey Polygonal Small</t>
  </si>
  <si>
    <t>3 B</t>
  </si>
  <si>
    <t>Purple Polygonal Small</t>
  </si>
  <si>
    <t>Golden-Yellow Machine Cut</t>
  </si>
  <si>
    <t>23 P</t>
  </si>
  <si>
    <t>23 F</t>
  </si>
  <si>
    <t>16-30mm</t>
  </si>
  <si>
    <t>4-8cm</t>
  </si>
  <si>
    <t>8-12cm</t>
  </si>
  <si>
    <t>Red Pebbles</t>
  </si>
  <si>
    <t>Big Bag</t>
  </si>
  <si>
    <t>Red Chips</t>
  </si>
  <si>
    <t>ton</t>
  </si>
  <si>
    <t>CB3200XE / CB2696EE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</si>
</sst>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[$€-1];[Red]\-#,##0.00\ [$€-1]"/>
    <numFmt numFmtId="165" formatCode="_-* #,##0.00\ [$€-1]_-;\-* #,##0.00\ [$€-1]_-;_-* &quot;-&quot;??\ [$€-1]_-;_-@_-"/>
    <numFmt numFmtId="166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i/>
      <sz val="11"/>
      <name val="Times New Roman"/>
      <family val="1"/>
    </font>
    <font>
      <i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6" xfId="0" applyFont="1" applyBorder="1"/>
    <xf numFmtId="0" fontId="2" fillId="0" borderId="9" xfId="0" applyFont="1" applyBorder="1"/>
    <xf numFmtId="0" fontId="3" fillId="0" borderId="0" xfId="0" applyFont="1" applyBorder="1"/>
    <xf numFmtId="0" fontId="4" fillId="0" borderId="8" xfId="0" applyFont="1" applyBorder="1"/>
    <xf numFmtId="0" fontId="2" fillId="0" borderId="8" xfId="0" applyFont="1" applyBorder="1"/>
    <xf numFmtId="0" fontId="1" fillId="0" borderId="0" xfId="0" applyFont="1" applyBorder="1"/>
    <xf numFmtId="0" fontId="1" fillId="0" borderId="25" xfId="0" applyFont="1" applyBorder="1"/>
    <xf numFmtId="0" fontId="1" fillId="0" borderId="28" xfId="0" applyFont="1" applyBorder="1" applyAlignment="1"/>
    <xf numFmtId="0" fontId="2" fillId="0" borderId="4" xfId="0" applyFont="1" applyBorder="1"/>
    <xf numFmtId="0" fontId="5" fillId="0" borderId="0" xfId="0" applyFont="1"/>
    <xf numFmtId="0" fontId="5" fillId="0" borderId="0" xfId="0" applyFont="1" applyBorder="1"/>
    <xf numFmtId="14" fontId="1" fillId="0" borderId="0" xfId="0" applyNumberFormat="1" applyFont="1" applyBorder="1" applyAlignment="1">
      <alignment horizontal="right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18" xfId="0" applyFont="1" applyBorder="1"/>
    <xf numFmtId="0" fontId="1" fillId="0" borderId="2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9" xfId="0" applyFont="1" applyBorder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0" xfId="0" applyFont="1" applyBorder="1"/>
    <xf numFmtId="0" fontId="1" fillId="0" borderId="6" xfId="0" applyFont="1" applyBorder="1" applyAlignment="1">
      <alignment vertical="center"/>
    </xf>
    <xf numFmtId="0" fontId="2" fillId="0" borderId="7" xfId="0" applyFont="1" applyBorder="1"/>
    <xf numFmtId="0" fontId="5" fillId="0" borderId="15" xfId="0" applyFont="1" applyBorder="1"/>
    <xf numFmtId="0" fontId="5" fillId="0" borderId="1" xfId="0" applyFont="1" applyBorder="1"/>
    <xf numFmtId="2" fontId="4" fillId="0" borderId="36" xfId="0" applyNumberFormat="1" applyFont="1" applyBorder="1"/>
    <xf numFmtId="0" fontId="4" fillId="0" borderId="29" xfId="0" applyFont="1" applyBorder="1"/>
    <xf numFmtId="2" fontId="4" fillId="0" borderId="29" xfId="0" applyNumberFormat="1" applyFont="1" applyBorder="1"/>
    <xf numFmtId="0" fontId="4" fillId="0" borderId="7" xfId="0" applyFont="1" applyBorder="1"/>
    <xf numFmtId="2" fontId="4" fillId="0" borderId="41" xfId="0" applyNumberFormat="1" applyFont="1" applyBorder="1"/>
    <xf numFmtId="0" fontId="1" fillId="0" borderId="26" xfId="0" applyFont="1" applyBorder="1"/>
    <xf numFmtId="0" fontId="1" fillId="0" borderId="0" xfId="0" applyFont="1" applyBorder="1" applyAlignment="1">
      <alignment horizontal="right"/>
    </xf>
    <xf numFmtId="0" fontId="1" fillId="0" borderId="13" xfId="0" applyFont="1" applyBorder="1"/>
    <xf numFmtId="0" fontId="1" fillId="0" borderId="2" xfId="0" applyFont="1" applyBorder="1" applyAlignment="1">
      <alignment vertical="center"/>
    </xf>
    <xf numFmtId="0" fontId="5" fillId="0" borderId="16" xfId="0" applyFont="1" applyBorder="1"/>
    <xf numFmtId="0" fontId="10" fillId="0" borderId="0" xfId="0" applyFont="1" applyBorder="1"/>
    <xf numFmtId="0" fontId="9" fillId="0" borderId="16" xfId="0" applyFont="1" applyBorder="1"/>
    <xf numFmtId="0" fontId="9" fillId="0" borderId="0" xfId="0" applyFont="1" applyBorder="1"/>
    <xf numFmtId="0" fontId="4" fillId="0" borderId="0" xfId="0" applyFont="1" applyBorder="1"/>
    <xf numFmtId="0" fontId="8" fillId="0" borderId="0" xfId="0" applyFont="1" applyBorder="1"/>
    <xf numFmtId="0" fontId="8" fillId="0" borderId="16" xfId="0" applyFont="1" applyBorder="1"/>
    <xf numFmtId="0" fontId="11" fillId="0" borderId="0" xfId="0" applyFont="1" applyBorder="1"/>
    <xf numFmtId="0" fontId="2" fillId="0" borderId="21" xfId="0" applyFont="1" applyBorder="1"/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0" fontId="1" fillId="0" borderId="8" xfId="0" applyFont="1" applyBorder="1"/>
    <xf numFmtId="0" fontId="1" fillId="0" borderId="0" xfId="0" applyFont="1" applyBorder="1" applyAlignment="1">
      <alignment vertical="center"/>
    </xf>
    <xf numFmtId="0" fontId="2" fillId="0" borderId="5" xfId="0" applyFont="1" applyBorder="1"/>
    <xf numFmtId="0" fontId="1" fillId="0" borderId="5" xfId="0" applyFont="1" applyBorder="1" applyAlignment="1">
      <alignment horizontal="center"/>
    </xf>
    <xf numFmtId="0" fontId="2" fillId="0" borderId="0" xfId="0" applyFont="1"/>
    <xf numFmtId="0" fontId="10" fillId="0" borderId="34" xfId="0" applyFont="1" applyBorder="1" applyAlignment="1">
      <alignment horizontal="center"/>
    </xf>
    <xf numFmtId="49" fontId="10" fillId="0" borderId="31" xfId="0" applyNumberFormat="1" applyFont="1" applyBorder="1"/>
    <xf numFmtId="0" fontId="2" fillId="0" borderId="31" xfId="0" applyFont="1" applyBorder="1"/>
    <xf numFmtId="0" fontId="10" fillId="0" borderId="33" xfId="0" applyFont="1" applyBorder="1" applyAlignment="1">
      <alignment horizontal="right"/>
    </xf>
    <xf numFmtId="165" fontId="10" fillId="0" borderId="30" xfId="0" applyNumberFormat="1" applyFont="1" applyBorder="1"/>
    <xf numFmtId="0" fontId="2" fillId="0" borderId="38" xfId="0" applyFont="1" applyBorder="1" applyAlignment="1">
      <alignment horizontal="center"/>
    </xf>
    <xf numFmtId="0" fontId="10" fillId="0" borderId="13" xfId="0" applyFont="1" applyBorder="1"/>
    <xf numFmtId="0" fontId="11" fillId="0" borderId="13" xfId="0" applyFont="1" applyBorder="1"/>
    <xf numFmtId="0" fontId="1" fillId="0" borderId="35" xfId="0" applyFont="1" applyBorder="1" applyAlignment="1">
      <alignment horizontal="right"/>
    </xf>
    <xf numFmtId="2" fontId="1" fillId="0" borderId="43" xfId="0" applyNumberFormat="1" applyFont="1" applyBorder="1"/>
    <xf numFmtId="0" fontId="10" fillId="0" borderId="29" xfId="0" applyFont="1" applyBorder="1"/>
    <xf numFmtId="0" fontId="11" fillId="0" borderId="29" xfId="0" applyFont="1" applyBorder="1"/>
    <xf numFmtId="0" fontId="1" fillId="0" borderId="29" xfId="0" applyFont="1" applyBorder="1" applyAlignment="1">
      <alignment horizontal="right"/>
    </xf>
    <xf numFmtId="165" fontId="1" fillId="0" borderId="40" xfId="0" applyNumberFormat="1" applyFont="1" applyBorder="1"/>
    <xf numFmtId="0" fontId="2" fillId="0" borderId="37" xfId="0" applyFont="1" applyBorder="1" applyAlignment="1">
      <alignment horizontal="center"/>
    </xf>
    <xf numFmtId="0" fontId="10" fillId="0" borderId="6" xfId="0" applyFont="1" applyBorder="1"/>
    <xf numFmtId="0" fontId="11" fillId="0" borderId="6" xfId="0" applyFont="1" applyBorder="1"/>
    <xf numFmtId="0" fontId="11" fillId="0" borderId="39" xfId="0" applyFont="1" applyBorder="1"/>
    <xf numFmtId="0" fontId="2" fillId="0" borderId="39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5" fontId="1" fillId="0" borderId="17" xfId="0" applyNumberFormat="1" applyFont="1" applyBorder="1"/>
    <xf numFmtId="0" fontId="2" fillId="0" borderId="26" xfId="0" applyFont="1" applyBorder="1"/>
    <xf numFmtId="0" fontId="1" fillId="0" borderId="26" xfId="0" applyFont="1" applyBorder="1" applyAlignment="1">
      <alignment horizontal="right"/>
    </xf>
    <xf numFmtId="165" fontId="1" fillId="0" borderId="27" xfId="0" applyNumberFormat="1" applyFont="1" applyBorder="1"/>
    <xf numFmtId="0" fontId="2" fillId="0" borderId="33" xfId="0" applyFont="1" applyBorder="1"/>
    <xf numFmtId="0" fontId="11" fillId="0" borderId="44" xfId="0" applyFont="1" applyBorder="1"/>
    <xf numFmtId="0" fontId="2" fillId="0" borderId="45" xfId="0" applyFont="1" applyBorder="1"/>
    <xf numFmtId="0" fontId="4" fillId="0" borderId="46" xfId="0" applyFont="1" applyBorder="1"/>
    <xf numFmtId="0" fontId="10" fillId="0" borderId="33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2" fontId="10" fillId="0" borderId="32" xfId="0" applyNumberFormat="1" applyFont="1" applyBorder="1"/>
    <xf numFmtId="164" fontId="4" fillId="0" borderId="26" xfId="0" applyNumberFormat="1" applyFont="1" applyBorder="1"/>
    <xf numFmtId="14" fontId="1" fillId="0" borderId="0" xfId="0" applyNumberFormat="1" applyFont="1" applyBorder="1"/>
    <xf numFmtId="1" fontId="10" fillId="0" borderId="33" xfId="0" applyNumberFormat="1" applyFont="1" applyBorder="1"/>
    <xf numFmtId="165" fontId="4" fillId="0" borderId="29" xfId="0" applyNumberFormat="1" applyFont="1" applyBorder="1"/>
    <xf numFmtId="1" fontId="4" fillId="0" borderId="42" xfId="0" applyNumberFormat="1" applyFont="1" applyBorder="1"/>
    <xf numFmtId="166" fontId="10" fillId="0" borderId="33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4"/>
  <sheetViews>
    <sheetView tabSelected="1" topLeftCell="A10" zoomScaleNormal="100" zoomScaleSheetLayoutView="100" workbookViewId="0">
      <selection activeCell="F18" sqref="F18"/>
    </sheetView>
  </sheetViews>
  <sheetFormatPr defaultRowHeight="14.4" x14ac:dyDescent="0.3"/>
  <cols>
    <col min="2" max="2" width="7.77734375" customWidth="1"/>
    <col min="3" max="3" width="10.5546875" customWidth="1"/>
    <col min="5" max="5" width="11.88671875" customWidth="1"/>
    <col min="6" max="6" width="14.44140625" customWidth="1"/>
    <col min="7" max="7" width="12.6640625" customWidth="1"/>
    <col min="8" max="8" width="4.5546875" customWidth="1"/>
    <col min="9" max="9" width="9.77734375" customWidth="1"/>
    <col min="10" max="10" width="10.21875" customWidth="1"/>
    <col min="11" max="11" width="4.33203125" customWidth="1"/>
    <col min="12" max="12" width="11.33203125" customWidth="1"/>
    <col min="13" max="13" width="12.88671875" customWidth="1"/>
    <col min="14" max="14" width="8.33203125" customWidth="1"/>
  </cols>
  <sheetData>
    <row r="1" spans="2:18" s="12" customFormat="1" ht="15" thickBot="1" x14ac:dyDescent="0.35">
      <c r="E1" s="8" t="s">
        <v>63</v>
      </c>
      <c r="F1" s="13"/>
      <c r="G1" s="13"/>
      <c r="H1" s="13"/>
      <c r="I1" s="13"/>
      <c r="J1" s="40" t="s">
        <v>21</v>
      </c>
      <c r="K1" s="13"/>
      <c r="L1" s="14">
        <f ca="1">TODAY()</f>
        <v>45826</v>
      </c>
    </row>
    <row r="2" spans="2:18" s="12" customFormat="1" x14ac:dyDescent="0.3">
      <c r="B2" s="15"/>
      <c r="C2" s="41" t="s">
        <v>20</v>
      </c>
      <c r="D2" s="16"/>
      <c r="E2" s="16"/>
      <c r="F2" s="16"/>
      <c r="G2" s="16"/>
      <c r="H2" s="16"/>
      <c r="I2" s="16"/>
      <c r="J2" s="16"/>
      <c r="K2" s="16"/>
      <c r="L2" s="16"/>
      <c r="M2" s="17"/>
      <c r="N2" s="13"/>
    </row>
    <row r="3" spans="2:18" s="12" customFormat="1" x14ac:dyDescent="0.3">
      <c r="B3" s="18"/>
      <c r="C3" s="5"/>
      <c r="D3" s="6" t="s">
        <v>31</v>
      </c>
      <c r="E3" s="2"/>
      <c r="F3" s="2"/>
      <c r="G3" s="2"/>
      <c r="H3" s="2"/>
      <c r="I3" s="2"/>
      <c r="J3" s="2" t="s">
        <v>23</v>
      </c>
      <c r="K3" s="2"/>
      <c r="L3" s="2"/>
      <c r="M3" s="19"/>
      <c r="N3" s="13"/>
    </row>
    <row r="4" spans="2:18" s="12" customFormat="1" ht="13.8" x14ac:dyDescent="0.25">
      <c r="B4" s="18"/>
      <c r="C4" s="2"/>
      <c r="D4" s="7" t="s">
        <v>53</v>
      </c>
      <c r="E4" s="2"/>
      <c r="F4" s="2"/>
      <c r="G4" s="2"/>
      <c r="H4" s="2"/>
      <c r="I4" s="2"/>
      <c r="J4" s="2" t="s">
        <v>0</v>
      </c>
      <c r="K4" s="2"/>
      <c r="L4" s="2"/>
      <c r="M4" s="19"/>
      <c r="N4" s="13"/>
    </row>
    <row r="5" spans="2:18" s="12" customFormat="1" x14ac:dyDescent="0.3">
      <c r="B5" s="18"/>
      <c r="C5" s="2"/>
      <c r="D5" s="62" t="s">
        <v>30</v>
      </c>
      <c r="E5" s="2"/>
      <c r="F5" s="2"/>
      <c r="G5" s="2"/>
      <c r="H5" s="2"/>
      <c r="I5" s="2"/>
      <c r="J5" s="2" t="s">
        <v>1</v>
      </c>
      <c r="K5" s="2"/>
      <c r="L5" s="2"/>
      <c r="M5" s="19"/>
      <c r="N5" s="13"/>
    </row>
    <row r="6" spans="2:18" s="12" customFormat="1" ht="13.8" x14ac:dyDescent="0.25">
      <c r="B6" s="18"/>
      <c r="C6" s="3"/>
      <c r="D6" s="4" t="s">
        <v>26</v>
      </c>
      <c r="E6" s="3"/>
      <c r="F6" s="3"/>
      <c r="G6" s="3"/>
      <c r="H6" s="3"/>
      <c r="I6" s="3"/>
      <c r="J6" s="3" t="s">
        <v>2</v>
      </c>
      <c r="K6" s="3"/>
      <c r="L6" s="3"/>
      <c r="M6" s="20"/>
      <c r="N6" s="13"/>
    </row>
    <row r="7" spans="2:18" s="12" customFormat="1" x14ac:dyDescent="0.3">
      <c r="B7" s="21"/>
      <c r="C7" s="42" t="s">
        <v>37</v>
      </c>
      <c r="D7" s="22" t="s">
        <v>47</v>
      </c>
      <c r="E7" s="23"/>
      <c r="F7" s="23"/>
      <c r="G7" s="24"/>
      <c r="H7" s="8" t="s">
        <v>38</v>
      </c>
      <c r="I7" s="8"/>
      <c r="J7" s="22" t="s">
        <v>47</v>
      </c>
      <c r="K7" s="8"/>
      <c r="L7" s="23"/>
      <c r="M7" s="25"/>
      <c r="N7" s="13"/>
    </row>
    <row r="8" spans="2:18" s="12" customFormat="1" x14ac:dyDescent="0.25">
      <c r="B8" s="18"/>
      <c r="C8" s="26"/>
      <c r="D8" s="27" t="s">
        <v>55</v>
      </c>
      <c r="E8" s="2"/>
      <c r="F8" s="2"/>
      <c r="G8" s="11"/>
      <c r="H8" s="2"/>
      <c r="I8" s="27"/>
      <c r="J8" s="27" t="s">
        <v>56</v>
      </c>
      <c r="K8" s="2"/>
      <c r="L8" s="2"/>
      <c r="M8" s="19"/>
      <c r="N8" s="13"/>
    </row>
    <row r="9" spans="2:18" s="12" customFormat="1" x14ac:dyDescent="0.25">
      <c r="B9" s="18"/>
      <c r="C9" s="28"/>
      <c r="D9" s="63" t="s">
        <v>48</v>
      </c>
      <c r="E9" s="2"/>
      <c r="F9" s="2"/>
      <c r="G9" s="11"/>
      <c r="H9" s="2"/>
      <c r="I9" s="28"/>
      <c r="J9" s="63" t="s">
        <v>48</v>
      </c>
      <c r="K9" s="2"/>
      <c r="L9" s="2"/>
      <c r="M9" s="19"/>
      <c r="N9" s="13"/>
    </row>
    <row r="10" spans="2:18" s="12" customFormat="1" x14ac:dyDescent="0.25">
      <c r="B10" s="29"/>
      <c r="C10" s="30"/>
      <c r="D10" s="3" t="s">
        <v>54</v>
      </c>
      <c r="E10" s="3"/>
      <c r="F10" s="3"/>
      <c r="G10" s="31"/>
      <c r="H10" s="3"/>
      <c r="I10" s="3"/>
      <c r="J10" s="3" t="s">
        <v>54</v>
      </c>
      <c r="K10" s="3"/>
      <c r="L10" s="3"/>
      <c r="M10" s="20"/>
      <c r="N10" s="13"/>
    </row>
    <row r="11" spans="2:18" s="12" customFormat="1" x14ac:dyDescent="0.3">
      <c r="B11" s="32"/>
      <c r="C11" s="2" t="s">
        <v>41</v>
      </c>
      <c r="D11" s="13"/>
      <c r="E11" s="8" t="s">
        <v>6</v>
      </c>
      <c r="F11" s="13"/>
      <c r="G11" s="13"/>
      <c r="H11" s="13"/>
      <c r="I11" s="2" t="s">
        <v>42</v>
      </c>
      <c r="J11" s="13"/>
      <c r="K11" s="2"/>
      <c r="L11" s="8"/>
      <c r="M11" s="43"/>
      <c r="N11" s="13"/>
      <c r="R11" s="13"/>
    </row>
    <row r="12" spans="2:18" s="12" customFormat="1" x14ac:dyDescent="0.3">
      <c r="B12" s="32"/>
      <c r="C12" s="2" t="s">
        <v>43</v>
      </c>
      <c r="D12" s="13"/>
      <c r="E12" s="100" t="s">
        <v>80</v>
      </c>
      <c r="F12" s="13"/>
      <c r="G12" s="13"/>
      <c r="H12" s="13"/>
      <c r="I12" s="44" t="s">
        <v>44</v>
      </c>
      <c r="J12" s="5"/>
      <c r="K12" s="44"/>
      <c r="L12" s="5"/>
      <c r="M12" s="45"/>
      <c r="N12" s="32"/>
    </row>
    <row r="13" spans="2:18" s="12" customFormat="1" x14ac:dyDescent="0.3">
      <c r="B13" s="32"/>
      <c r="C13" s="2" t="s">
        <v>45</v>
      </c>
      <c r="D13" s="13"/>
      <c r="E13" s="97">
        <v>45826</v>
      </c>
      <c r="F13" s="13"/>
      <c r="G13" s="13"/>
      <c r="H13" s="13"/>
      <c r="I13" s="46"/>
      <c r="J13" s="47" t="s">
        <v>33</v>
      </c>
      <c r="K13" s="46"/>
      <c r="L13" s="48"/>
      <c r="M13" s="49"/>
      <c r="N13" s="13"/>
    </row>
    <row r="14" spans="2:18" s="12" customFormat="1" x14ac:dyDescent="0.3">
      <c r="B14" s="32"/>
      <c r="C14" s="13"/>
      <c r="D14" s="13"/>
      <c r="E14" s="13"/>
      <c r="F14" s="13"/>
      <c r="G14" s="13"/>
      <c r="H14" s="13"/>
      <c r="I14" s="46"/>
      <c r="J14" s="47" t="s">
        <v>34</v>
      </c>
      <c r="K14" s="46"/>
      <c r="L14" s="48"/>
      <c r="M14" s="49"/>
      <c r="N14" s="32"/>
    </row>
    <row r="15" spans="2:18" s="12" customFormat="1" x14ac:dyDescent="0.3">
      <c r="B15" s="32"/>
      <c r="C15" s="2" t="s">
        <v>46</v>
      </c>
      <c r="D15" s="13"/>
      <c r="E15" s="8" t="s">
        <v>27</v>
      </c>
      <c r="F15" s="13"/>
      <c r="G15" s="13"/>
      <c r="H15" s="13"/>
      <c r="I15" s="50"/>
      <c r="J15" s="47" t="s">
        <v>32</v>
      </c>
      <c r="K15" s="50"/>
      <c r="L15" s="48"/>
      <c r="M15" s="49"/>
      <c r="N15" s="13"/>
    </row>
    <row r="16" spans="2:18" s="12" customFormat="1" x14ac:dyDescent="0.3">
      <c r="B16" s="32"/>
      <c r="C16" s="2" t="s">
        <v>5</v>
      </c>
      <c r="D16" s="8"/>
      <c r="E16" s="8" t="s">
        <v>49</v>
      </c>
      <c r="F16" s="13"/>
      <c r="G16" s="13"/>
      <c r="H16" s="13"/>
      <c r="I16" s="2" t="s">
        <v>4</v>
      </c>
      <c r="J16" s="8" t="s">
        <v>3</v>
      </c>
      <c r="K16" s="2"/>
      <c r="L16" s="13"/>
      <c r="M16" s="43"/>
      <c r="N16" s="13"/>
    </row>
    <row r="17" spans="2:16" s="12" customFormat="1" ht="14.4" customHeight="1" x14ac:dyDescent="0.25">
      <c r="B17" s="51" t="s">
        <v>10</v>
      </c>
      <c r="C17" s="33"/>
      <c r="D17" s="52" t="s">
        <v>25</v>
      </c>
      <c r="E17" s="23"/>
      <c r="F17" s="23"/>
      <c r="G17" s="24"/>
      <c r="H17" s="105" t="s">
        <v>51</v>
      </c>
      <c r="I17" s="106"/>
      <c r="J17" s="53" t="s">
        <v>9</v>
      </c>
      <c r="K17" s="54" t="s">
        <v>36</v>
      </c>
      <c r="L17" s="52" t="s">
        <v>8</v>
      </c>
      <c r="M17" s="55" t="s">
        <v>7</v>
      </c>
      <c r="N17" s="13"/>
    </row>
    <row r="18" spans="2:16" s="66" customFormat="1" ht="15.6" customHeight="1" x14ac:dyDescent="0.3">
      <c r="B18" s="56" t="s">
        <v>11</v>
      </c>
      <c r="C18" s="64"/>
      <c r="D18" s="3"/>
      <c r="E18" s="3"/>
      <c r="F18" s="3"/>
      <c r="G18" s="31"/>
      <c r="H18" s="107" t="s">
        <v>24</v>
      </c>
      <c r="I18" s="108"/>
      <c r="J18" s="65"/>
      <c r="K18" s="57"/>
      <c r="L18" s="58"/>
      <c r="M18" s="59"/>
      <c r="N18" s="2"/>
      <c r="P18" s="2"/>
    </row>
    <row r="19" spans="2:16" s="66" customFormat="1" ht="14.25" customHeight="1" x14ac:dyDescent="0.25">
      <c r="B19" s="67">
        <v>1</v>
      </c>
      <c r="C19" s="68" t="s">
        <v>68</v>
      </c>
      <c r="D19" s="69"/>
      <c r="E19" s="69" t="s">
        <v>69</v>
      </c>
      <c r="F19" s="69"/>
      <c r="G19" s="91"/>
      <c r="H19" s="93">
        <v>4</v>
      </c>
      <c r="I19" s="95" t="s">
        <v>52</v>
      </c>
      <c r="J19" s="101">
        <f>H19*25</f>
        <v>100</v>
      </c>
      <c r="K19" s="70" t="s">
        <v>59</v>
      </c>
      <c r="L19" s="98">
        <v>3.85</v>
      </c>
      <c r="M19" s="71">
        <f t="shared" ref="M19" si="0">SUM(J19*L19)</f>
        <v>385</v>
      </c>
      <c r="N19" s="2"/>
      <c r="P19" s="2"/>
    </row>
    <row r="20" spans="2:16" s="66" customFormat="1" ht="14.25" customHeight="1" x14ac:dyDescent="0.25">
      <c r="B20" s="67">
        <f>B19+1</f>
        <v>2</v>
      </c>
      <c r="C20" s="68" t="s">
        <v>60</v>
      </c>
      <c r="D20" s="69" t="s">
        <v>64</v>
      </c>
      <c r="E20" s="69" t="s">
        <v>62</v>
      </c>
      <c r="F20" s="69"/>
      <c r="G20" s="91"/>
      <c r="H20" s="93">
        <v>2</v>
      </c>
      <c r="I20" s="95" t="s">
        <v>52</v>
      </c>
      <c r="J20" s="101">
        <f>H20*25</f>
        <v>50</v>
      </c>
      <c r="K20" s="70" t="s">
        <v>59</v>
      </c>
      <c r="L20" s="98">
        <v>15.8</v>
      </c>
      <c r="M20" s="71">
        <f t="shared" ref="M20" si="1">SUM(J20*L20)</f>
        <v>790</v>
      </c>
      <c r="N20" s="2"/>
      <c r="P20" s="2"/>
    </row>
    <row r="21" spans="2:16" s="66" customFormat="1" ht="14.25" customHeight="1" x14ac:dyDescent="0.25">
      <c r="B21" s="67">
        <f t="shared" ref="B21:B28" si="2">B20+1</f>
        <v>3</v>
      </c>
      <c r="C21" s="68" t="s">
        <v>60</v>
      </c>
      <c r="D21" s="69" t="s">
        <v>61</v>
      </c>
      <c r="E21" s="69" t="s">
        <v>62</v>
      </c>
      <c r="F21" s="69"/>
      <c r="G21" s="91"/>
      <c r="H21" s="93">
        <v>2</v>
      </c>
      <c r="I21" s="95" t="s">
        <v>52</v>
      </c>
      <c r="J21" s="101">
        <f t="shared" ref="J21:J25" si="3">H21*25</f>
        <v>50</v>
      </c>
      <c r="K21" s="70" t="s">
        <v>59</v>
      </c>
      <c r="L21" s="98">
        <v>14.8</v>
      </c>
      <c r="M21" s="71">
        <f t="shared" ref="M21" si="4">SUM(J21*L21)</f>
        <v>740</v>
      </c>
      <c r="N21" s="2"/>
      <c r="P21" s="2"/>
    </row>
    <row r="22" spans="2:16" s="66" customFormat="1" ht="14.25" customHeight="1" x14ac:dyDescent="0.25">
      <c r="B22" s="67">
        <f t="shared" si="2"/>
        <v>4</v>
      </c>
      <c r="C22" s="68" t="s">
        <v>60</v>
      </c>
      <c r="D22" s="69" t="s">
        <v>58</v>
      </c>
      <c r="E22" s="69" t="s">
        <v>62</v>
      </c>
      <c r="F22" s="69"/>
      <c r="G22" s="91"/>
      <c r="H22" s="93">
        <v>2</v>
      </c>
      <c r="I22" s="95" t="s">
        <v>52</v>
      </c>
      <c r="J22" s="101">
        <f t="shared" si="3"/>
        <v>50</v>
      </c>
      <c r="K22" s="70" t="str">
        <f>K21</f>
        <v>m2</v>
      </c>
      <c r="L22" s="98">
        <v>14.8</v>
      </c>
      <c r="M22" s="71">
        <f t="shared" ref="M22:M24" si="5">SUM(J22*L22)</f>
        <v>740</v>
      </c>
      <c r="N22" s="2"/>
      <c r="P22" s="2"/>
    </row>
    <row r="23" spans="2:16" s="66" customFormat="1" ht="14.25" customHeight="1" x14ac:dyDescent="0.25">
      <c r="B23" s="67">
        <f t="shared" si="2"/>
        <v>5</v>
      </c>
      <c r="C23" s="68" t="s">
        <v>65</v>
      </c>
      <c r="D23" s="69" t="s">
        <v>61</v>
      </c>
      <c r="E23" s="69" t="s">
        <v>70</v>
      </c>
      <c r="F23" s="69"/>
      <c r="G23" s="91"/>
      <c r="H23" s="93">
        <v>2</v>
      </c>
      <c r="I23" s="95" t="s">
        <v>52</v>
      </c>
      <c r="J23" s="101">
        <f t="shared" si="3"/>
        <v>50</v>
      </c>
      <c r="K23" s="70" t="str">
        <f t="shared" ref="K23:K24" si="6">K22</f>
        <v>m2</v>
      </c>
      <c r="L23" s="98">
        <v>17.399999999999999</v>
      </c>
      <c r="M23" s="71">
        <f t="shared" si="5"/>
        <v>869.99999999999989</v>
      </c>
      <c r="N23" s="2"/>
      <c r="P23" s="2"/>
    </row>
    <row r="24" spans="2:16" s="66" customFormat="1" ht="14.25" customHeight="1" x14ac:dyDescent="0.25">
      <c r="B24" s="67">
        <f t="shared" si="2"/>
        <v>6</v>
      </c>
      <c r="C24" s="68" t="s">
        <v>65</v>
      </c>
      <c r="D24" s="69" t="s">
        <v>58</v>
      </c>
      <c r="E24" s="69" t="s">
        <v>70</v>
      </c>
      <c r="F24" s="69"/>
      <c r="G24" s="91"/>
      <c r="H24" s="93">
        <v>2</v>
      </c>
      <c r="I24" s="95" t="s">
        <v>52</v>
      </c>
      <c r="J24" s="101">
        <f t="shared" si="3"/>
        <v>50</v>
      </c>
      <c r="K24" s="70" t="str">
        <f t="shared" si="6"/>
        <v>m2</v>
      </c>
      <c r="L24" s="98">
        <v>17.399999999999999</v>
      </c>
      <c r="M24" s="71">
        <f t="shared" si="5"/>
        <v>869.99999999999989</v>
      </c>
      <c r="N24" s="2"/>
      <c r="P24" s="2"/>
    </row>
    <row r="25" spans="2:16" s="66" customFormat="1" ht="14.25" customHeight="1" x14ac:dyDescent="0.25">
      <c r="B25" s="67">
        <f t="shared" si="2"/>
        <v>7</v>
      </c>
      <c r="C25" s="68" t="s">
        <v>66</v>
      </c>
      <c r="D25" s="69"/>
      <c r="E25" s="69" t="s">
        <v>67</v>
      </c>
      <c r="F25" s="69"/>
      <c r="G25" s="91"/>
      <c r="H25" s="93">
        <v>4</v>
      </c>
      <c r="I25" s="95" t="s">
        <v>52</v>
      </c>
      <c r="J25" s="101">
        <f t="shared" si="3"/>
        <v>100</v>
      </c>
      <c r="K25" s="70" t="str">
        <f t="shared" ref="K25:K28" si="7">K24</f>
        <v>m2</v>
      </c>
      <c r="L25" s="98">
        <v>3.95</v>
      </c>
      <c r="M25" s="71">
        <f t="shared" ref="M25" si="8">SUM(J25*L25)</f>
        <v>395</v>
      </c>
      <c r="N25" s="2"/>
      <c r="P25" s="2"/>
    </row>
    <row r="26" spans="2:16" s="66" customFormat="1" ht="14.25" customHeight="1" x14ac:dyDescent="0.25">
      <c r="B26" s="67">
        <f t="shared" si="2"/>
        <v>8</v>
      </c>
      <c r="C26" s="68" t="s">
        <v>71</v>
      </c>
      <c r="D26" s="69" t="s">
        <v>74</v>
      </c>
      <c r="E26" s="69" t="s">
        <v>76</v>
      </c>
      <c r="F26" s="69"/>
      <c r="G26" s="91" t="s">
        <v>77</v>
      </c>
      <c r="H26" s="93">
        <v>2</v>
      </c>
      <c r="I26" s="95" t="s">
        <v>52</v>
      </c>
      <c r="J26" s="104">
        <f>H26*1.3</f>
        <v>2.6</v>
      </c>
      <c r="K26" s="70" t="s">
        <v>79</v>
      </c>
      <c r="L26" s="98">
        <v>180</v>
      </c>
      <c r="M26" s="71">
        <f t="shared" ref="M26:M28" si="9">SUM(J26*L26)</f>
        <v>468</v>
      </c>
      <c r="N26" s="2"/>
      <c r="P26" s="2"/>
    </row>
    <row r="27" spans="2:16" s="66" customFormat="1" ht="14.25" customHeight="1" x14ac:dyDescent="0.25">
      <c r="B27" s="67">
        <f t="shared" si="2"/>
        <v>9</v>
      </c>
      <c r="C27" s="68" t="s">
        <v>71</v>
      </c>
      <c r="D27" s="69" t="s">
        <v>75</v>
      </c>
      <c r="E27" s="69" t="s">
        <v>76</v>
      </c>
      <c r="F27" s="69"/>
      <c r="G27" s="91" t="s">
        <v>77</v>
      </c>
      <c r="H27" s="93">
        <v>1</v>
      </c>
      <c r="I27" s="95" t="s">
        <v>52</v>
      </c>
      <c r="J27" s="104">
        <f t="shared" ref="J27:J28" si="10">H27*1.3</f>
        <v>1.3</v>
      </c>
      <c r="K27" s="70" t="s">
        <v>79</v>
      </c>
      <c r="L27" s="98">
        <v>180</v>
      </c>
      <c r="M27" s="71">
        <f t="shared" si="9"/>
        <v>234</v>
      </c>
      <c r="N27" s="2"/>
      <c r="P27" s="2"/>
    </row>
    <row r="28" spans="2:16" s="66" customFormat="1" ht="14.25" customHeight="1" thickBot="1" x14ac:dyDescent="0.3">
      <c r="B28" s="67">
        <f t="shared" si="2"/>
        <v>10</v>
      </c>
      <c r="C28" s="68" t="s">
        <v>72</v>
      </c>
      <c r="D28" s="69" t="s">
        <v>73</v>
      </c>
      <c r="E28" s="69" t="s">
        <v>78</v>
      </c>
      <c r="F28" s="69"/>
      <c r="G28" s="91" t="s">
        <v>77</v>
      </c>
      <c r="H28" s="93">
        <v>1</v>
      </c>
      <c r="I28" s="95" t="s">
        <v>52</v>
      </c>
      <c r="J28" s="104">
        <f t="shared" si="10"/>
        <v>1.3</v>
      </c>
      <c r="K28" s="70" t="str">
        <f t="shared" si="7"/>
        <v>ton</v>
      </c>
      <c r="L28" s="98">
        <v>105</v>
      </c>
      <c r="M28" s="71">
        <f t="shared" si="9"/>
        <v>136.5</v>
      </c>
      <c r="N28" s="2"/>
      <c r="P28" s="2"/>
    </row>
    <row r="29" spans="2:16" s="66" customFormat="1" ht="15" thickBot="1" x14ac:dyDescent="0.35">
      <c r="B29" s="72"/>
      <c r="C29" s="73"/>
      <c r="D29" s="73"/>
      <c r="E29" s="74"/>
      <c r="F29" s="74"/>
      <c r="G29" s="92"/>
      <c r="H29" s="94">
        <f>SUM(H19:H28)</f>
        <v>22</v>
      </c>
      <c r="I29" s="96" t="s">
        <v>52</v>
      </c>
      <c r="J29" s="103"/>
      <c r="K29" s="75"/>
      <c r="L29" s="34"/>
      <c r="M29" s="76"/>
      <c r="N29" s="2"/>
    </row>
    <row r="30" spans="2:16" s="66" customFormat="1" x14ac:dyDescent="0.3">
      <c r="B30" s="10" t="s">
        <v>50</v>
      </c>
      <c r="C30" s="77"/>
      <c r="D30" s="77"/>
      <c r="E30" s="78"/>
      <c r="F30" s="102">
        <v>0</v>
      </c>
      <c r="G30" s="78"/>
      <c r="H30" s="78"/>
      <c r="I30" s="79"/>
      <c r="J30" s="35" t="s">
        <v>29</v>
      </c>
      <c r="K30" s="79"/>
      <c r="L30" s="36"/>
      <c r="M30" s="80">
        <f>SUM(M19:M29)</f>
        <v>5628.5</v>
      </c>
      <c r="N30" s="2"/>
    </row>
    <row r="31" spans="2:16" s="66" customFormat="1" x14ac:dyDescent="0.3">
      <c r="B31" s="81"/>
      <c r="C31" s="82"/>
      <c r="D31" s="82"/>
      <c r="E31" s="83"/>
      <c r="F31" s="83"/>
      <c r="G31" s="84"/>
      <c r="H31" s="84"/>
      <c r="I31" s="85"/>
      <c r="J31" s="37" t="s">
        <v>57</v>
      </c>
      <c r="K31" s="86"/>
      <c r="L31" s="38"/>
      <c r="M31" s="87">
        <f>-M30*7%</f>
        <v>-393.99500000000006</v>
      </c>
      <c r="N31" s="2"/>
    </row>
    <row r="32" spans="2:16" s="66" customFormat="1" ht="15" thickBot="1" x14ac:dyDescent="0.35">
      <c r="B32" s="9" t="s">
        <v>35</v>
      </c>
      <c r="C32" s="88"/>
      <c r="D32" s="88"/>
      <c r="E32" s="88"/>
      <c r="F32" s="99">
        <f>M32+F30</f>
        <v>5234.5050000000001</v>
      </c>
      <c r="G32" s="88"/>
      <c r="H32" s="88"/>
      <c r="I32" s="89"/>
      <c r="J32" s="39" t="s">
        <v>12</v>
      </c>
      <c r="K32" s="89"/>
      <c r="L32" s="39"/>
      <c r="M32" s="90">
        <f>M30+M31</f>
        <v>5234.5050000000001</v>
      </c>
    </row>
    <row r="33" spans="3:13" s="12" customFormat="1" ht="13.8" x14ac:dyDescent="0.25">
      <c r="M33" s="13"/>
    </row>
    <row r="34" spans="3:13" s="12" customFormat="1" x14ac:dyDescent="0.3">
      <c r="C34" s="1" t="s">
        <v>13</v>
      </c>
      <c r="E34" s="1">
        <f>H19*1000+H20*1000+H21*1000+H22*1000+H23*1000+H24*1000+H25*1000+H26*1300+H27*1300+H28*1300</f>
        <v>23200</v>
      </c>
      <c r="F34" s="1" t="s">
        <v>39</v>
      </c>
      <c r="G34" s="13"/>
      <c r="H34" s="13"/>
      <c r="I34" s="1" t="s">
        <v>17</v>
      </c>
      <c r="K34" s="1"/>
    </row>
    <row r="35" spans="3:13" s="12" customFormat="1" x14ac:dyDescent="0.3">
      <c r="C35" s="1" t="s">
        <v>14</v>
      </c>
      <c r="E35" s="1">
        <f>E34-H29*10</f>
        <v>22980</v>
      </c>
      <c r="F35" s="1" t="s">
        <v>39</v>
      </c>
    </row>
    <row r="36" spans="3:13" s="12" customFormat="1" x14ac:dyDescent="0.3">
      <c r="C36" s="1" t="s">
        <v>40</v>
      </c>
      <c r="I36" s="1" t="s">
        <v>18</v>
      </c>
      <c r="J36" s="1" t="s">
        <v>28</v>
      </c>
      <c r="K36" s="1"/>
    </row>
    <row r="37" spans="3:13" s="12" customFormat="1" x14ac:dyDescent="0.25">
      <c r="C37" s="60" t="s">
        <v>15</v>
      </c>
    </row>
    <row r="38" spans="3:13" s="12" customFormat="1" x14ac:dyDescent="0.3">
      <c r="C38" s="60" t="s">
        <v>16</v>
      </c>
      <c r="I38" s="1" t="s">
        <v>19</v>
      </c>
      <c r="K38" s="1"/>
    </row>
    <row r="39" spans="3:13" s="12" customFormat="1" ht="13.8" x14ac:dyDescent="0.25"/>
    <row r="40" spans="3:13" s="12" customFormat="1" x14ac:dyDescent="0.3">
      <c r="C40" s="1"/>
      <c r="I40" s="1" t="s">
        <v>22</v>
      </c>
      <c r="J40" s="61">
        <f ca="1">TODAY()</f>
        <v>45826</v>
      </c>
      <c r="K40" s="1"/>
    </row>
    <row r="41" spans="3:13" s="12" customFormat="1" ht="13.8" x14ac:dyDescent="0.25"/>
    <row r="42" spans="3:13" s="12" customFormat="1" ht="13.8" x14ac:dyDescent="0.25"/>
    <row r="43" spans="3:13" s="12" customFormat="1" ht="13.8" x14ac:dyDescent="0.25"/>
    <row r="44" spans="3:13" s="12" customFormat="1" ht="13.8" x14ac:dyDescent="0.25"/>
    <row r="45" spans="3:13" s="12" customFormat="1" ht="13.8" x14ac:dyDescent="0.25"/>
    <row r="46" spans="3:13" s="12" customFormat="1" ht="13.8" x14ac:dyDescent="0.25"/>
    <row r="47" spans="3:13" s="12" customFormat="1" ht="13.8" x14ac:dyDescent="0.25"/>
    <row r="48" spans="3:13" s="12" customFormat="1" ht="13.8" x14ac:dyDescent="0.25"/>
    <row r="49" s="12" customFormat="1" ht="13.8" x14ac:dyDescent="0.25"/>
    <row r="50" s="12" customFormat="1" ht="13.8" x14ac:dyDescent="0.25"/>
    <row r="51" s="12" customFormat="1" ht="13.8" x14ac:dyDescent="0.25"/>
    <row r="52" s="12" customFormat="1" ht="13.8" x14ac:dyDescent="0.25"/>
    <row r="53" s="12" customFormat="1" ht="13.8" x14ac:dyDescent="0.25"/>
    <row r="54" s="12" customFormat="1" ht="13.8" x14ac:dyDescent="0.25"/>
  </sheetData>
  <customSheetViews>
    <customSheetView guid="{EC60E4DA-E1FC-4E55-992D-4DA0989CBDB2}">
      <selection activeCell="E70" sqref="E70"/>
      <pageMargins left="0.7" right="0.7" top="0.75" bottom="0.75" header="0.3" footer="0.3"/>
      <pageSetup orientation="portrait" horizontalDpi="0" verticalDpi="0" r:id="rId1"/>
    </customSheetView>
  </customSheetViews>
  <mergeCells count="2">
    <mergeCell ref="H17:I17"/>
    <mergeCell ref="H18:I18"/>
  </mergeCells>
  <pageMargins left="0.7" right="0.7" top="0.75" bottom="0.75" header="0.3" footer="0.3"/>
  <pageSetup scale="64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Sheet2</vt:lpstr>
      <vt:lpstr>Sheet2!Област_печат</vt:lpstr>
    </vt:vector>
  </TitlesOfParts>
  <Company>THE 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</dc:creator>
  <cp:lastModifiedBy>Admin</cp:lastModifiedBy>
  <cp:lastPrinted>2025-06-18T07:41:11Z</cp:lastPrinted>
  <dcterms:created xsi:type="dcterms:W3CDTF">2015-04-19T11:22:10Z</dcterms:created>
  <dcterms:modified xsi:type="dcterms:W3CDTF">2025-06-18T07:41:16Z</dcterms:modified>
</cp:coreProperties>
</file>