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ton" sheetId="1" r:id="rId4"/>
    <sheet state="visible" name="Lagrange" sheetId="2" r:id="rId5"/>
    <sheet state="visible" name="Spline" sheetId="3" r:id="rId6"/>
    <sheet state="visible" name="Regresion Lineal" sheetId="4" r:id="rId7"/>
  </sheets>
  <definedNames/>
  <calcPr/>
  <extLst>
    <ext uri="GoogleSheetsCustomDataVersion2">
      <go:sheetsCustomData xmlns:go="http://customooxmlschemas.google.com/" r:id="rId8" roundtripDataChecksum="4YemA/Oo54AHOknCmlLVVw+2L+gPVQUW22a20+8T1es="/>
    </ext>
  </extLst>
</workbook>
</file>

<file path=xl/sharedStrings.xml><?xml version="1.0" encoding="utf-8"?>
<sst xmlns="http://schemas.openxmlformats.org/spreadsheetml/2006/main" count="93" uniqueCount="77">
  <si>
    <t>De: Evians Reyna Zabala Lazo</t>
  </si>
  <si>
    <t>Día</t>
  </si>
  <si>
    <t>Altura (cm)</t>
  </si>
  <si>
    <t>Día Incognita</t>
  </si>
  <si>
    <t>Nivel 1</t>
  </si>
  <si>
    <t>Nivel 2</t>
  </si>
  <si>
    <t>Nivel 3</t>
  </si>
  <si>
    <t>Nivel 4</t>
  </si>
  <si>
    <t>Nivel 5</t>
  </si>
  <si>
    <t>Nivel 6</t>
  </si>
  <si>
    <t>P7(x=40)=</t>
  </si>
  <si>
    <t>Formulas para los distintos niveles de la tabla</t>
  </si>
  <si>
    <t>Nivel 0</t>
  </si>
  <si>
    <t>Formula para K niveles</t>
  </si>
  <si>
    <t>Día=x</t>
  </si>
  <si>
    <t>L41(x)=</t>
  </si>
  <si>
    <t>L42(x)=</t>
  </si>
  <si>
    <t>L43(x)=</t>
  </si>
  <si>
    <t>L44(x)=</t>
  </si>
  <si>
    <t>L45(x)=</t>
  </si>
  <si>
    <t>L46(x)=</t>
  </si>
  <si>
    <t>L47(x)=</t>
  </si>
  <si>
    <t>P(x=40)=</t>
  </si>
  <si>
    <t>Formulas de Lagrange</t>
  </si>
  <si>
    <t>Polinomio base de Lagrange</t>
  </si>
  <si>
    <t>Polinomio interpolador de Lagrange</t>
  </si>
  <si>
    <t>-</t>
  </si>
  <si>
    <t>#</t>
  </si>
  <si>
    <t>x</t>
  </si>
  <si>
    <t>B=a</t>
  </si>
  <si>
    <t>b</t>
  </si>
  <si>
    <t>c</t>
  </si>
  <si>
    <t>d</t>
  </si>
  <si>
    <t>h</t>
  </si>
  <si>
    <t>S0(x)  = a0 +b0 (x- x0) +c0(x-x0)^2 + d0 (x-x0) ^3</t>
  </si>
  <si>
    <t>S1(x)  = a1 +b1 (x- x1) +c1(x-x1)^2 + d1 (x-x1) ^3</t>
  </si>
  <si>
    <t>S2(x)  = a2 +b2 (x- x2) +c2(x-x2)^2 + d2 (x-x2) ^3</t>
  </si>
  <si>
    <t>S3(x)  = a3 +b3 (x- x3) +c3(x-x3)^2 + d3 (x-x3) ^3</t>
  </si>
  <si>
    <t>S4(x)  = a4 +b4 (x- x4) +c4(x-x4)^2 + d4 (x-x4) ^3</t>
  </si>
  <si>
    <t>S5(x)  = a5 +b5 (x- x5) +c5(x-x5)^2 + d5 (x-x5) ^3</t>
  </si>
  <si>
    <t>Calculamos los ci´s</t>
  </si>
  <si>
    <t>A=</t>
  </si>
  <si>
    <t>b´=</t>
  </si>
  <si>
    <t>inv(A)=</t>
  </si>
  <si>
    <t>c=inv(A)*b´</t>
  </si>
  <si>
    <t>Calculamos los di´s</t>
  </si>
  <si>
    <t>d0</t>
  </si>
  <si>
    <t>d1</t>
  </si>
  <si>
    <t>d2</t>
  </si>
  <si>
    <t>d3</t>
  </si>
  <si>
    <t>d4</t>
  </si>
  <si>
    <t>d5</t>
  </si>
  <si>
    <t>Calculamos los bi´s</t>
  </si>
  <si>
    <t>b0</t>
  </si>
  <si>
    <t>b1</t>
  </si>
  <si>
    <t>b2</t>
  </si>
  <si>
    <t>b3</t>
  </si>
  <si>
    <t>b4</t>
  </si>
  <si>
    <t>b5</t>
  </si>
  <si>
    <t>Calculamos para x=40</t>
  </si>
  <si>
    <t>x?=</t>
  </si>
  <si>
    <t>S4(x)=</t>
  </si>
  <si>
    <t>Encontramos la solucion esperada :D</t>
  </si>
  <si>
    <t>Formulas para Interpolación por Spline</t>
  </si>
  <si>
    <t>Formula h</t>
  </si>
  <si>
    <t>Formula Sj(x)</t>
  </si>
  <si>
    <t>Formulas c</t>
  </si>
  <si>
    <t>Formula dj</t>
  </si>
  <si>
    <t>Formula bj</t>
  </si>
  <si>
    <t>y</t>
  </si>
  <si>
    <t>xy</t>
  </si>
  <si>
    <t>x^2</t>
  </si>
  <si>
    <t>Num de Datos</t>
  </si>
  <si>
    <t>SUM</t>
  </si>
  <si>
    <t>b=</t>
  </si>
  <si>
    <t>a=</t>
  </si>
  <si>
    <t>y(40)=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</si>
</sst>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Impact"/>
    </font>
    <font>
      <sz val="11.0"/>
      <color theme="1"/>
      <name val="Calibri"/>
    </font>
    <font/>
    <font>
      <sz val="14.0"/>
      <color theme="1"/>
      <name val="Calibri"/>
    </font>
    <font>
      <b/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BF9000"/>
        <bgColor rgb="FFBF9000"/>
      </patternFill>
    </fill>
    <fill>
      <patternFill patternType="solid">
        <fgColor rgb="FFA2A2A2"/>
        <bgColor rgb="FFA2A2A2"/>
      </patternFill>
    </fill>
    <fill>
      <patternFill patternType="solid">
        <fgColor rgb="FFF4B083"/>
        <bgColor rgb="FFF4B083"/>
      </patternFill>
    </fill>
    <fill>
      <patternFill patternType="solid">
        <fgColor rgb="FF7F7F7F"/>
        <bgColor rgb="FF7F7F7F"/>
      </patternFill>
    </fill>
    <fill>
      <patternFill patternType="solid">
        <fgColor rgb="FFF7CAAC"/>
        <bgColor rgb="FFF7CAAC"/>
      </patternFill>
    </fill>
    <fill>
      <patternFill patternType="solid">
        <fgColor rgb="FFD5A6BD"/>
        <bgColor rgb="FFD5A6B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1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3" fontId="3" numFmtId="0" xfId="0" applyBorder="1" applyFill="1" applyFont="1"/>
    <xf borderId="1" fillId="2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2" fillId="5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5" fontId="3" numFmtId="0" xfId="0" applyBorder="1" applyFont="1"/>
    <xf borderId="1" fillId="6" fontId="3" numFmtId="0" xfId="0" applyBorder="1" applyFill="1" applyFont="1"/>
    <xf borderId="1" fillId="6" fontId="3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2" fillId="7" fontId="3" numFmtId="0" xfId="0" applyAlignment="1" applyBorder="1" applyFill="1" applyFont="1">
      <alignment horizontal="center"/>
    </xf>
    <xf borderId="5" fillId="8" fontId="3" numFmtId="0" xfId="0" applyBorder="1" applyFill="1" applyFont="1"/>
    <xf borderId="1" fillId="9" fontId="3" numFmtId="0" xfId="0" applyBorder="1" applyFill="1" applyFont="1"/>
    <xf borderId="2" fillId="0" fontId="5" numFmtId="0" xfId="0" applyAlignment="1" applyBorder="1" applyFont="1">
      <alignment horizontal="center"/>
    </xf>
    <xf borderId="6" fillId="9" fontId="6" numFmtId="0" xfId="0" applyAlignment="1" applyBorder="1" applyFont="1">
      <alignment horizontal="center"/>
    </xf>
    <xf borderId="7" fillId="0" fontId="4" numFmtId="0" xfId="0" applyBorder="1" applyFont="1"/>
    <xf borderId="8" fillId="9" fontId="3" numFmtId="0" xfId="0" applyBorder="1" applyFont="1"/>
    <xf borderId="5" fillId="9" fontId="3" numFmtId="0" xfId="0" applyBorder="1" applyFont="1"/>
    <xf borderId="2" fillId="9" fontId="6" numFmtId="0" xfId="0" applyAlignment="1" applyBorder="1" applyFont="1">
      <alignment horizontal="center"/>
    </xf>
    <xf borderId="9" fillId="9" fontId="6" numFmtId="0" xfId="0" applyAlignment="1" applyBorder="1" applyFont="1">
      <alignment horizontal="center" readingOrder="0"/>
    </xf>
    <xf borderId="10" fillId="0" fontId="4" numFmtId="0" xfId="0" applyBorder="1" applyFont="1"/>
    <xf borderId="1" fillId="4" fontId="3" numFmtId="0" xfId="0" applyBorder="1" applyFont="1"/>
    <xf borderId="9" fillId="9" fontId="6" numFmtId="0" xfId="0" applyAlignment="1" applyBorder="1" applyFont="1">
      <alignment horizontal="center"/>
    </xf>
    <xf borderId="5" fillId="10" fontId="6" numFmtId="0" xfId="0" applyBorder="1" applyFill="1" applyFont="1"/>
    <xf borderId="5" fillId="10" fontId="3" numFmtId="0" xfId="0" applyBorder="1" applyFont="1"/>
    <xf borderId="0" fillId="0" fontId="6" numFmtId="0" xfId="0" applyFont="1"/>
    <xf borderId="1" fillId="11" fontId="6" numFmtId="0" xfId="0" applyBorder="1" applyFill="1" applyFont="1"/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1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11" Type="http://schemas.openxmlformats.org/officeDocument/2006/relationships/image" Target="../media/image8.png"/><Relationship Id="rId10" Type="http://schemas.openxmlformats.org/officeDocument/2006/relationships/image" Target="../media/image9.png"/><Relationship Id="rId9" Type="http://schemas.openxmlformats.org/officeDocument/2006/relationships/image" Target="../media/image16.png"/><Relationship Id="rId5" Type="http://schemas.openxmlformats.org/officeDocument/2006/relationships/image" Target="../media/image3.png"/><Relationship Id="rId6" Type="http://schemas.openxmlformats.org/officeDocument/2006/relationships/image" Target="../media/image7.png"/><Relationship Id="rId7" Type="http://schemas.openxmlformats.org/officeDocument/2006/relationships/image" Target="../media/image10.png"/><Relationship Id="rId8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3.png"/><Relationship Id="rId3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Relationship Id="rId4" Type="http://schemas.openxmlformats.org/officeDocument/2006/relationships/image" Target="../media/image11.png"/><Relationship Id="rId5" Type="http://schemas.openxmlformats.org/officeDocument/2006/relationships/image" Target="../media/image13.png"/><Relationship Id="rId6" Type="http://schemas.openxmlformats.org/officeDocument/2006/relationships/image" Target="../media/image15.png"/><Relationship Id="rId7" Type="http://schemas.openxmlformats.org/officeDocument/2006/relationships/image" Target="../media/image9.png"/><Relationship Id="rId8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2.png"/><Relationship Id="rId3" Type="http://schemas.openxmlformats.org/officeDocument/2006/relationships/image" Target="../media/image21.png"/><Relationship Id="rId4" Type="http://schemas.openxmlformats.org/officeDocument/2006/relationships/image" Target="../media/image20.png"/><Relationship Id="rId5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25</xdr:row>
      <xdr:rowOff>0</xdr:rowOff>
    </xdr:from>
    <xdr:ext cx="1447800" cy="4286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59080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124200" cy="67627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4362450" cy="6667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5372100" cy="65722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6267450" cy="66675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7096125" cy="619125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5648325" cy="6858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361950</xdr:colOff>
      <xdr:row>1</xdr:row>
      <xdr:rowOff>171450</xdr:rowOff>
    </xdr:from>
    <xdr:ext cx="819150" cy="1447800"/>
    <xdr:pic>
      <xdr:nvPicPr>
        <xdr:cNvPr id="0" name="image16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171450</xdr:colOff>
      <xdr:row>1</xdr:row>
      <xdr:rowOff>28575</xdr:rowOff>
    </xdr:from>
    <xdr:ext cx="2714625" cy="1162050"/>
    <xdr:pic>
      <xdr:nvPicPr>
        <xdr:cNvPr id="0" name="image9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19</xdr:row>
      <xdr:rowOff>66675</xdr:rowOff>
    </xdr:from>
    <xdr:ext cx="819150" cy="514350"/>
    <xdr:pic>
      <xdr:nvPicPr>
        <xdr:cNvPr id="0" name="image8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942975</xdr:colOff>
      <xdr:row>25</xdr:row>
      <xdr:rowOff>38100</xdr:rowOff>
    </xdr:from>
    <xdr:ext cx="4295775" cy="647700"/>
    <xdr:pic>
      <xdr:nvPicPr>
        <xdr:cNvPr id="0" name="image1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31</xdr:row>
      <xdr:rowOff>38100</xdr:rowOff>
    </xdr:from>
    <xdr:ext cx="4152900" cy="485775"/>
    <xdr:pic>
      <xdr:nvPicPr>
        <xdr:cNvPr id="0" name="image2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0</xdr:row>
      <xdr:rowOff>95250</xdr:rowOff>
    </xdr:from>
    <xdr:ext cx="2714625" cy="1162050"/>
    <xdr:pic>
      <xdr:nvPicPr>
        <xdr:cNvPr id="0" name="image9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18</xdr:row>
      <xdr:rowOff>57150</xdr:rowOff>
    </xdr:from>
    <xdr:ext cx="819150" cy="514350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92</xdr:row>
      <xdr:rowOff>57150</xdr:rowOff>
    </xdr:from>
    <xdr:ext cx="1514475" cy="4191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285750</xdr:colOff>
      <xdr:row>97</xdr:row>
      <xdr:rowOff>57150</xdr:rowOff>
    </xdr:from>
    <xdr:ext cx="4448175" cy="714375"/>
    <xdr:pic>
      <xdr:nvPicPr>
        <xdr:cNvPr id="0" name="image1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104</xdr:row>
      <xdr:rowOff>161925</xdr:rowOff>
    </xdr:from>
    <xdr:ext cx="5800725" cy="2505075"/>
    <xdr:pic>
      <xdr:nvPicPr>
        <xdr:cNvPr id="0" name="image1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371475</xdr:colOff>
      <xdr:row>120</xdr:row>
      <xdr:rowOff>38100</xdr:rowOff>
    </xdr:from>
    <xdr:ext cx="4476750" cy="1457325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137</xdr:row>
      <xdr:rowOff>47625</xdr:rowOff>
    </xdr:from>
    <xdr:ext cx="3333750" cy="828675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285750</xdr:colOff>
      <xdr:row>131</xdr:row>
      <xdr:rowOff>47625</xdr:rowOff>
    </xdr:from>
    <xdr:ext cx="3781425" cy="533400"/>
    <xdr:pic>
      <xdr:nvPicPr>
        <xdr:cNvPr id="0" name="image15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590550</xdr:colOff>
      <xdr:row>0</xdr:row>
      <xdr:rowOff>0</xdr:rowOff>
    </xdr:from>
    <xdr:ext cx="2714625" cy="1162050"/>
    <xdr:pic>
      <xdr:nvPicPr>
        <xdr:cNvPr id="0" name="image9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82</xdr:row>
      <xdr:rowOff>200025</xdr:rowOff>
    </xdr:from>
    <xdr:ext cx="638175" cy="371475"/>
    <xdr:pic>
      <xdr:nvPicPr>
        <xdr:cNvPr id="0" name="image8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514350</xdr:colOff>
      <xdr:row>5</xdr:row>
      <xdr:rowOff>47625</xdr:rowOff>
    </xdr:from>
    <xdr:ext cx="933450" cy="390525"/>
    <xdr:pic>
      <xdr:nvPicPr>
        <xdr:cNvPr id="0" name="image1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457200</xdr:colOff>
      <xdr:row>7</xdr:row>
      <xdr:rowOff>180975</xdr:rowOff>
    </xdr:from>
    <xdr:ext cx="2809875" cy="1628775"/>
    <xdr:pic>
      <xdr:nvPicPr>
        <xdr:cNvPr id="0" name="image2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28</xdr:row>
      <xdr:rowOff>171450</xdr:rowOff>
    </xdr:from>
    <xdr:ext cx="2314575" cy="733425"/>
    <xdr:pic>
      <xdr:nvPicPr>
        <xdr:cNvPr id="0" name="image2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35</xdr:row>
      <xdr:rowOff>28575</xdr:rowOff>
    </xdr:from>
    <xdr:ext cx="1628775" cy="666750"/>
    <xdr:pic>
      <xdr:nvPicPr>
        <xdr:cNvPr id="0" name="image2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95250</xdr:rowOff>
    </xdr:from>
    <xdr:ext cx="971550" cy="390525"/>
    <xdr:pic>
      <xdr:nvPicPr>
        <xdr:cNvPr id="0" name="image1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590550</xdr:colOff>
      <xdr:row>40</xdr:row>
      <xdr:rowOff>95250</xdr:rowOff>
    </xdr:from>
    <xdr:ext cx="819150" cy="514350"/>
    <xdr:pic>
      <xdr:nvPicPr>
        <xdr:cNvPr id="0" name="image8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86"/>
    <col customWidth="1" min="3" max="7" width="11.71"/>
    <col customWidth="1" min="8" max="8" width="13.14"/>
    <col customWidth="1" min="9" max="9" width="12.57"/>
    <col customWidth="1" min="10" max="26" width="10.71"/>
  </cols>
  <sheetData>
    <row r="1" ht="14.25" customHeight="1">
      <c r="B1" s="1" t="s">
        <v>0</v>
      </c>
      <c r="F1" s="2"/>
    </row>
    <row r="2" ht="14.25" customHeight="1">
      <c r="B2" s="3" t="s">
        <v>1</v>
      </c>
      <c r="C2" s="3" t="s">
        <v>2</v>
      </c>
    </row>
    <row r="3" ht="14.25" customHeight="1">
      <c r="A3" s="4">
        <v>0.0</v>
      </c>
      <c r="B3" s="5">
        <v>7.0</v>
      </c>
      <c r="C3" s="6">
        <v>5.2</v>
      </c>
    </row>
    <row r="4" ht="14.25" customHeight="1">
      <c r="A4" s="4">
        <v>1.0</v>
      </c>
      <c r="B4" s="5">
        <v>21.0</v>
      </c>
      <c r="C4" s="6">
        <v>15.8</v>
      </c>
    </row>
    <row r="5" ht="14.25" customHeight="1">
      <c r="A5" s="4">
        <v>2.0</v>
      </c>
      <c r="B5" s="5">
        <v>35.0</v>
      </c>
      <c r="C5" s="6">
        <v>32.5</v>
      </c>
    </row>
    <row r="6" ht="14.25" customHeight="1">
      <c r="A6" s="4">
        <v>3.0</v>
      </c>
      <c r="B6" s="5">
        <v>49.0</v>
      </c>
      <c r="C6" s="6">
        <v>48.7</v>
      </c>
    </row>
    <row r="7" ht="14.25" customHeight="1">
      <c r="A7" s="4">
        <v>4.0</v>
      </c>
      <c r="B7" s="5">
        <v>63.0</v>
      </c>
      <c r="C7" s="6">
        <v>58.2</v>
      </c>
    </row>
    <row r="8" ht="14.25" customHeight="1">
      <c r="A8" s="4">
        <v>5.0</v>
      </c>
      <c r="B8" s="5">
        <v>77.0</v>
      </c>
      <c r="C8" s="6">
        <v>62.1</v>
      </c>
    </row>
    <row r="9" ht="14.25" customHeight="1">
      <c r="A9" s="4">
        <v>6.0</v>
      </c>
      <c r="B9" s="5">
        <v>91.0</v>
      </c>
      <c r="C9" s="6">
        <v>62.5</v>
      </c>
    </row>
    <row r="10" ht="14.25" customHeight="1"/>
    <row r="11" ht="14.25" customHeight="1">
      <c r="B11" s="7" t="s">
        <v>3</v>
      </c>
      <c r="C11" s="6">
        <v>40.0</v>
      </c>
    </row>
    <row r="12" ht="14.25" customHeight="1"/>
    <row r="13" ht="14.25" customHeight="1">
      <c r="B13" s="3" t="s">
        <v>1</v>
      </c>
      <c r="C13" s="3" t="s">
        <v>2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ht="14.25" customHeight="1">
      <c r="A14" s="4">
        <v>0.0</v>
      </c>
      <c r="B14" s="5">
        <v>7.0</v>
      </c>
      <c r="C14" s="5">
        <v>5.0</v>
      </c>
      <c r="D14" s="5">
        <f t="shared" ref="D14:D19" si="1">(C15-C14)/(B15-B14)</f>
        <v>0.7714285714</v>
      </c>
      <c r="E14" s="5">
        <f t="shared" ref="E14:E18" si="2">(D15-D14)/(B16-B14)</f>
        <v>0.01505102041</v>
      </c>
      <c r="F14" s="5">
        <f t="shared" ref="F14:F17" si="3">(E15-E14)/(B17-B14)</f>
        <v>-0.0003887269193</v>
      </c>
      <c r="G14" s="5">
        <f t="shared" ref="G14:G16" si="4">(F15-F14)/(B18-B14)</f>
        <v>0.0000002169235041</v>
      </c>
      <c r="H14" s="5">
        <f t="shared" ref="H14:H15" si="5">(G15-G14)/(B19-B14)</f>
        <v>0.0000001100112056</v>
      </c>
      <c r="I14" s="5">
        <f>(H15-H14)/(B20-B14)</f>
        <v>-0.000000002471747411</v>
      </c>
    </row>
    <row r="15" ht="14.25" customHeight="1">
      <c r="A15" s="4">
        <v>1.0</v>
      </c>
      <c r="B15" s="5">
        <v>21.0</v>
      </c>
      <c r="C15" s="6">
        <v>15.8</v>
      </c>
      <c r="D15" s="5">
        <f t="shared" si="1"/>
        <v>1.192857143</v>
      </c>
      <c r="E15" s="5">
        <f t="shared" si="2"/>
        <v>-0.001275510204</v>
      </c>
      <c r="F15" s="5">
        <f t="shared" si="3"/>
        <v>-0.0003765792031</v>
      </c>
      <c r="G15" s="5">
        <f t="shared" si="4"/>
        <v>0.000007917707899</v>
      </c>
      <c r="H15" s="5">
        <f t="shared" si="5"/>
        <v>-0.00000009761557684</v>
      </c>
    </row>
    <row r="16" ht="14.25" customHeight="1">
      <c r="A16" s="4">
        <v>2.0</v>
      </c>
      <c r="B16" s="5">
        <v>35.0</v>
      </c>
      <c r="C16" s="6">
        <v>32.5</v>
      </c>
      <c r="D16" s="5">
        <f t="shared" si="1"/>
        <v>1.157142857</v>
      </c>
      <c r="E16" s="5">
        <f t="shared" si="2"/>
        <v>-0.01709183673</v>
      </c>
      <c r="F16" s="5">
        <f t="shared" si="3"/>
        <v>0.00006681243926</v>
      </c>
      <c r="G16" s="5">
        <f t="shared" si="4"/>
        <v>0.00000108461752</v>
      </c>
    </row>
    <row r="17" ht="14.25" customHeight="1">
      <c r="A17" s="4">
        <v>3.0</v>
      </c>
      <c r="B17" s="5">
        <v>49.0</v>
      </c>
      <c r="C17" s="6">
        <v>48.7</v>
      </c>
      <c r="D17" s="5">
        <f t="shared" si="1"/>
        <v>0.6785714286</v>
      </c>
      <c r="E17" s="5">
        <f t="shared" si="2"/>
        <v>-0.01428571429</v>
      </c>
      <c r="F17" s="5">
        <f t="shared" si="3"/>
        <v>0.0001275510204</v>
      </c>
    </row>
    <row r="18" ht="14.25" customHeight="1">
      <c r="A18" s="4">
        <v>4.0</v>
      </c>
      <c r="B18" s="5">
        <v>63.0</v>
      </c>
      <c r="C18" s="6">
        <v>58.2</v>
      </c>
      <c r="D18" s="5">
        <f t="shared" si="1"/>
        <v>0.2785714286</v>
      </c>
      <c r="E18" s="5">
        <f t="shared" si="2"/>
        <v>-0.008928571429</v>
      </c>
    </row>
    <row r="19" ht="14.25" customHeight="1">
      <c r="A19" s="4">
        <v>5.0</v>
      </c>
      <c r="B19" s="5">
        <v>77.0</v>
      </c>
      <c r="C19" s="6">
        <v>62.1</v>
      </c>
      <c r="D19" s="5">
        <f t="shared" si="1"/>
        <v>0.02857142857</v>
      </c>
    </row>
    <row r="20" ht="14.25" customHeight="1">
      <c r="A20" s="4">
        <v>6.0</v>
      </c>
      <c r="B20" s="5">
        <v>91.0</v>
      </c>
      <c r="C20" s="6">
        <v>62.5</v>
      </c>
    </row>
    <row r="21" ht="14.25" customHeight="1"/>
    <row r="22" ht="14.25" customHeight="1">
      <c r="B22" s="8" t="s">
        <v>10</v>
      </c>
      <c r="C22" s="9">
        <v>39.8</v>
      </c>
    </row>
    <row r="23" ht="14.25" customHeight="1"/>
    <row r="24" ht="14.25" customHeight="1">
      <c r="B24" s="10" t="s">
        <v>11</v>
      </c>
      <c r="C24" s="11"/>
      <c r="D24" s="11"/>
      <c r="E24" s="12"/>
    </row>
    <row r="25" ht="14.25" customHeight="1"/>
    <row r="26" ht="14.25" customHeight="1">
      <c r="B26" s="13" t="s">
        <v>12</v>
      </c>
    </row>
    <row r="27" ht="14.25" customHeight="1"/>
    <row r="28" ht="14.25" customHeight="1"/>
    <row r="29" ht="14.25" customHeight="1"/>
    <row r="30" ht="14.25" customHeight="1">
      <c r="B30" s="13" t="s">
        <v>4</v>
      </c>
    </row>
    <row r="31" ht="14.25" customHeight="1"/>
    <row r="32" ht="14.25" customHeight="1"/>
    <row r="33" ht="14.25" customHeight="1"/>
    <row r="34" ht="14.25" customHeight="1"/>
    <row r="35" ht="14.25" customHeight="1">
      <c r="B35" s="13" t="s">
        <v>5</v>
      </c>
    </row>
    <row r="36" ht="14.25" customHeight="1"/>
    <row r="37" ht="14.25" customHeight="1"/>
    <row r="38" ht="14.25" customHeight="1"/>
    <row r="39" ht="14.25" customHeight="1"/>
    <row r="40" ht="14.25" customHeight="1">
      <c r="B40" s="13" t="s">
        <v>6</v>
      </c>
    </row>
    <row r="41" ht="14.25" customHeight="1"/>
    <row r="42" ht="14.25" customHeight="1"/>
    <row r="43" ht="14.25" customHeight="1"/>
    <row r="44" ht="14.25" customHeight="1"/>
    <row r="45" ht="14.25" customHeight="1">
      <c r="B45" s="13" t="s">
        <v>7</v>
      </c>
    </row>
    <row r="46" ht="14.25" customHeight="1"/>
    <row r="47" ht="14.25" customHeight="1"/>
    <row r="48" ht="14.25" customHeight="1"/>
    <row r="49" ht="14.25" customHeight="1"/>
    <row r="50" ht="14.25" customHeight="1">
      <c r="B50" s="13" t="s">
        <v>8</v>
      </c>
    </row>
    <row r="51" ht="14.25" customHeight="1"/>
    <row r="52" ht="14.25" customHeight="1"/>
    <row r="53" ht="14.25" customHeight="1"/>
    <row r="54" ht="14.25" customHeight="1"/>
    <row r="55" ht="14.25" customHeight="1">
      <c r="B55" s="13" t="s">
        <v>9</v>
      </c>
    </row>
    <row r="56" ht="14.25" customHeight="1"/>
    <row r="57" ht="14.25" customHeight="1"/>
    <row r="58" ht="14.25" customHeight="1"/>
    <row r="59" ht="14.25" customHeight="1"/>
    <row r="60" ht="14.25" customHeight="1">
      <c r="B60" s="10" t="s">
        <v>13</v>
      </c>
      <c r="C60" s="12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4:E24"/>
    <mergeCell ref="B60:C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min="3" max="26" width="10.71"/>
  </cols>
  <sheetData>
    <row r="1" ht="14.25" customHeight="1"/>
    <row r="2" ht="14.25" customHeight="1">
      <c r="B2" s="14" t="s">
        <v>14</v>
      </c>
      <c r="C2" s="14" t="s">
        <v>2</v>
      </c>
    </row>
    <row r="3" ht="14.25" customHeight="1">
      <c r="A3" s="4">
        <v>0.0</v>
      </c>
      <c r="B3" s="5">
        <v>7.0</v>
      </c>
      <c r="C3" s="5">
        <v>5.0</v>
      </c>
    </row>
    <row r="4" ht="14.25" customHeight="1">
      <c r="A4" s="4">
        <v>1.0</v>
      </c>
      <c r="B4" s="5">
        <v>21.0</v>
      </c>
      <c r="C4" s="6">
        <v>15.8</v>
      </c>
    </row>
    <row r="5" ht="14.25" customHeight="1">
      <c r="A5" s="4">
        <v>2.0</v>
      </c>
      <c r="B5" s="5">
        <v>35.0</v>
      </c>
      <c r="C5" s="6">
        <v>32.5</v>
      </c>
    </row>
    <row r="6" ht="14.25" customHeight="1">
      <c r="A6" s="4">
        <v>3.0</v>
      </c>
      <c r="B6" s="5">
        <v>49.0</v>
      </c>
      <c r="C6" s="6">
        <v>48.7</v>
      </c>
    </row>
    <row r="7" ht="14.25" customHeight="1">
      <c r="A7" s="4">
        <v>4.0</v>
      </c>
      <c r="B7" s="5">
        <v>63.0</v>
      </c>
      <c r="C7" s="6">
        <v>58.2</v>
      </c>
    </row>
    <row r="8" ht="14.25" customHeight="1">
      <c r="A8" s="4">
        <v>5.0</v>
      </c>
      <c r="B8" s="5">
        <v>77.0</v>
      </c>
      <c r="C8" s="6">
        <v>62.1</v>
      </c>
    </row>
    <row r="9" ht="14.25" customHeight="1">
      <c r="A9" s="4">
        <v>6.0</v>
      </c>
      <c r="B9" s="5">
        <v>91.0</v>
      </c>
      <c r="C9" s="6">
        <v>62.5</v>
      </c>
    </row>
    <row r="10" ht="14.25" customHeight="1"/>
    <row r="11" ht="14.25" customHeight="1">
      <c r="B11" s="7" t="s">
        <v>3</v>
      </c>
      <c r="C11" s="6">
        <v>40.0</v>
      </c>
    </row>
    <row r="12" ht="14.25" customHeight="1"/>
    <row r="13" ht="14.25" customHeight="1">
      <c r="B13" s="15" t="s">
        <v>15</v>
      </c>
      <c r="C13" s="5">
        <f>((C11-B4)*(C11-B5)*(C11-B6)*(C11-B7)*(C11-B8)*(C11-B9))/((B3-B4)*(B3-B5)*(B3-B6)*(B3-B7)*(B3-B8)*(B3-B9))</f>
        <v>0.006844868993</v>
      </c>
    </row>
    <row r="14" ht="14.25" customHeight="1">
      <c r="B14" s="15" t="s">
        <v>16</v>
      </c>
      <c r="C14" s="5">
        <f>((C11-B3)*(C11-B5)*(C11-B6)*(C11-B7)*(C11-B8)*(C11-B9))/((B4-B3)*(B4-B5)*(B4-B6)*(B4-B7)*(B4-B8)*(B4-B9))</f>
        <v>-0.07133074003</v>
      </c>
    </row>
    <row r="15" ht="14.25" customHeight="1">
      <c r="B15" s="15" t="s">
        <v>17</v>
      </c>
      <c r="C15" s="5">
        <f>((C11-B3)*(C11-B4)*(C11-B6)*(C11-B7)*(C11-B8)*(C11-B9))/((B5-B3)*(B5-B4)*(B5-B6)*(B5-B7)*(B5-B8)*(B5-B9))</f>
        <v>0.6776420303</v>
      </c>
    </row>
    <row r="16" ht="14.25" customHeight="1">
      <c r="B16" s="15" t="s">
        <v>18</v>
      </c>
      <c r="C16" s="5">
        <f>((C11-B3)*(C11-B4)*(C11-B5)*(C11-B7)*(C11-B8)*(C11-B9))/((B6-B3)*(B6-B4)*(B6-B5)*(B6-B7)*(B6-B8)*(B6-B9))</f>
        <v>0.5019570595</v>
      </c>
    </row>
    <row r="17" ht="14.25" customHeight="1">
      <c r="B17" s="15" t="s">
        <v>19</v>
      </c>
      <c r="C17" s="5">
        <f>((C11-B3)*(C11-B4)*(C11-B5)*(C11-B6)*(C11-B8)*(C11-B9))/((B7-B3)*(B7-B4)*(B7-B5)*(B7-B6)*(B7-B8)*(B7-B9))</f>
        <v>-0.1473134849</v>
      </c>
    </row>
    <row r="18" ht="14.25" customHeight="1">
      <c r="B18" s="15" t="s">
        <v>20</v>
      </c>
      <c r="C18" s="5">
        <f>((C11-B3)*(C11-B4)*(C11-B5)*(C11-B6)*(C11-B7)*(C11-B9))/((B8-B3)*(B8-B4)*(B8-B5)*(B8-B6)*(B8-B7)*(B8-B9))</f>
        <v>0.03662929894</v>
      </c>
    </row>
    <row r="19" ht="14.25" customHeight="1">
      <c r="B19" s="15" t="s">
        <v>21</v>
      </c>
      <c r="C19" s="5">
        <f>((C11-B3)*(C11-B4)*(C11-B5)*(C11-B6)*(C11-B7)*(C11-B8))/((B9-B3)*(B9-B4)*(B9-B5)*(B9-B6)*(B9-B7)*(B9-B8))</f>
        <v>-0.004429032878</v>
      </c>
    </row>
    <row r="20" ht="14.25" customHeight="1"/>
    <row r="21" ht="14.25" customHeight="1">
      <c r="B21" s="15" t="s">
        <v>22</v>
      </c>
      <c r="C21" s="16">
        <v>39.8</v>
      </c>
    </row>
    <row r="22" ht="14.25" customHeight="1"/>
    <row r="23" ht="14.25" customHeight="1">
      <c r="B23" s="17" t="s">
        <v>23</v>
      </c>
      <c r="C23" s="12"/>
    </row>
    <row r="24" ht="14.25" customHeight="1"/>
    <row r="25" ht="14.25" customHeight="1">
      <c r="B25" s="17" t="s">
        <v>24</v>
      </c>
      <c r="C25" s="11"/>
      <c r="D25" s="12"/>
    </row>
    <row r="26" ht="14.25" customHeight="1">
      <c r="C26" s="18"/>
      <c r="D26" s="18"/>
      <c r="E26" s="18"/>
      <c r="F26" s="18"/>
      <c r="G26" s="18"/>
      <c r="H26" s="18"/>
    </row>
    <row r="27" ht="14.25" customHeight="1">
      <c r="C27" s="18"/>
      <c r="D27" s="18"/>
      <c r="E27" s="18"/>
      <c r="F27" s="18"/>
      <c r="G27" s="18"/>
      <c r="H27" s="18"/>
    </row>
    <row r="28" ht="14.25" customHeight="1">
      <c r="C28" s="18"/>
      <c r="D28" s="18"/>
      <c r="E28" s="18"/>
      <c r="F28" s="18"/>
      <c r="G28" s="18"/>
      <c r="H28" s="18"/>
    </row>
    <row r="29" ht="14.25" customHeight="1">
      <c r="C29" s="18"/>
      <c r="D29" s="18"/>
      <c r="E29" s="18"/>
      <c r="F29" s="18"/>
      <c r="G29" s="18"/>
      <c r="H29" s="18"/>
    </row>
    <row r="30" ht="14.25" customHeight="1"/>
    <row r="31" ht="14.25" customHeight="1">
      <c r="B31" s="17" t="s">
        <v>25</v>
      </c>
      <c r="C31" s="11"/>
      <c r="D31" s="12"/>
    </row>
    <row r="32" ht="14.25" customHeight="1">
      <c r="C32" s="18"/>
      <c r="D32" s="18"/>
      <c r="E32" s="18"/>
      <c r="F32" s="18"/>
      <c r="G32" s="18"/>
      <c r="H32" s="18"/>
    </row>
    <row r="33" ht="14.25" customHeight="1">
      <c r="C33" s="18"/>
      <c r="D33" s="18"/>
      <c r="E33" s="18"/>
      <c r="F33" s="18"/>
      <c r="G33" s="18"/>
      <c r="H33" s="18"/>
    </row>
    <row r="34" ht="14.25" customHeight="1">
      <c r="C34" s="18"/>
      <c r="D34" s="18"/>
      <c r="E34" s="18"/>
      <c r="F34" s="18"/>
      <c r="G34" s="18"/>
      <c r="H34" s="18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3:C23"/>
    <mergeCell ref="B25:D25"/>
    <mergeCell ref="B31:D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4.14"/>
    <col customWidth="1" min="3" max="26" width="10.71"/>
  </cols>
  <sheetData>
    <row r="1" ht="14.25" customHeight="1"/>
    <row r="2" ht="14.25" customHeight="1">
      <c r="B2" s="19" t="s">
        <v>1</v>
      </c>
      <c r="C2" s="19" t="s">
        <v>2</v>
      </c>
    </row>
    <row r="3" ht="14.25" customHeight="1">
      <c r="B3" s="5">
        <v>7.0</v>
      </c>
      <c r="C3" s="6">
        <v>5.2</v>
      </c>
    </row>
    <row r="4" ht="14.25" customHeight="1">
      <c r="B4" s="5">
        <v>21.0</v>
      </c>
      <c r="C4" s="6">
        <v>15.8</v>
      </c>
    </row>
    <row r="5" ht="14.25" customHeight="1">
      <c r="B5" s="5">
        <v>35.0</v>
      </c>
      <c r="C5" s="6">
        <v>32.5</v>
      </c>
    </row>
    <row r="6" ht="14.25" customHeight="1">
      <c r="B6" s="5">
        <v>49.0</v>
      </c>
      <c r="C6" s="6">
        <v>48.7</v>
      </c>
    </row>
    <row r="7" ht="14.25" customHeight="1">
      <c r="B7" s="5">
        <v>63.0</v>
      </c>
      <c r="C7" s="6">
        <v>58.2</v>
      </c>
    </row>
    <row r="8" ht="14.25" customHeight="1">
      <c r="B8" s="5">
        <v>77.0</v>
      </c>
      <c r="C8" s="6">
        <v>62.1</v>
      </c>
    </row>
    <row r="9" ht="14.25" customHeight="1">
      <c r="B9" s="5">
        <v>91.0</v>
      </c>
      <c r="C9" s="6">
        <v>62.5</v>
      </c>
    </row>
    <row r="10" ht="14.25" customHeight="1">
      <c r="I10" s="1" t="s">
        <v>26</v>
      </c>
    </row>
    <row r="11" ht="14.25" customHeight="1"/>
    <row r="12" ht="14.25" customHeight="1">
      <c r="B12" s="19" t="s">
        <v>27</v>
      </c>
      <c r="C12" s="19" t="s">
        <v>28</v>
      </c>
      <c r="D12" s="19" t="s">
        <v>29</v>
      </c>
      <c r="E12" s="19" t="s">
        <v>30</v>
      </c>
      <c r="F12" s="19" t="s">
        <v>31</v>
      </c>
      <c r="G12" s="19" t="s">
        <v>32</v>
      </c>
      <c r="H12" s="19" t="s">
        <v>33</v>
      </c>
    </row>
    <row r="13" ht="14.25" customHeight="1">
      <c r="B13" s="19">
        <v>0.0</v>
      </c>
      <c r="C13" s="5">
        <f t="shared" ref="C13:D13" si="1">B3</f>
        <v>7</v>
      </c>
      <c r="D13" s="5">
        <f t="shared" si="1"/>
        <v>5.2</v>
      </c>
      <c r="E13" s="5">
        <f t="shared" ref="E13:E18" si="3">C74</f>
        <v>0.6453021978</v>
      </c>
      <c r="F13" s="5">
        <f t="shared" ref="F13:F19" si="4">C55</f>
        <v>0</v>
      </c>
      <c r="G13" s="5">
        <f t="shared" ref="G13:G18" si="5">C65</f>
        <v>0.0005706156089</v>
      </c>
      <c r="H13" s="5">
        <f t="shared" ref="H13:H18" si="6">C14-C13</f>
        <v>14</v>
      </c>
    </row>
    <row r="14" ht="14.25" customHeight="1">
      <c r="B14" s="19">
        <v>1.0</v>
      </c>
      <c r="C14" s="5">
        <f t="shared" ref="C14:D14" si="2">B4</f>
        <v>21</v>
      </c>
      <c r="D14" s="5">
        <f t="shared" si="2"/>
        <v>15.8</v>
      </c>
      <c r="E14" s="5">
        <f t="shared" si="3"/>
        <v>0.9808241758</v>
      </c>
      <c r="F14" s="5">
        <f t="shared" si="4"/>
        <v>0.02396585557</v>
      </c>
      <c r="G14" s="5">
        <f t="shared" si="5"/>
        <v>-0.0006300459744</v>
      </c>
      <c r="H14" s="5">
        <f t="shared" si="6"/>
        <v>14</v>
      </c>
    </row>
    <row r="15" ht="14.25" customHeight="1">
      <c r="B15" s="19">
        <v>2.0</v>
      </c>
      <c r="C15" s="5">
        <f t="shared" ref="C15:D15" si="7">B5</f>
        <v>35</v>
      </c>
      <c r="D15" s="5">
        <f t="shared" si="7"/>
        <v>32.5</v>
      </c>
      <c r="E15" s="5">
        <f t="shared" si="3"/>
        <v>1.281401099</v>
      </c>
      <c r="F15" s="5">
        <f t="shared" si="4"/>
        <v>-0.002496075353</v>
      </c>
      <c r="G15" s="5">
        <f t="shared" si="5"/>
        <v>-0.0004556795246</v>
      </c>
      <c r="H15" s="5">
        <f t="shared" si="6"/>
        <v>14</v>
      </c>
    </row>
    <row r="16" ht="14.25" customHeight="1">
      <c r="B16" s="19">
        <v>3.0</v>
      </c>
      <c r="C16" s="5">
        <f t="shared" ref="C16:D16" si="8">B6</f>
        <v>49</v>
      </c>
      <c r="D16" s="5">
        <f t="shared" si="8"/>
        <v>48.7</v>
      </c>
      <c r="E16" s="5">
        <f t="shared" si="3"/>
        <v>0.9435714286</v>
      </c>
      <c r="F16" s="5">
        <f t="shared" si="4"/>
        <v>-0.02163461538</v>
      </c>
      <c r="G16" s="5">
        <f t="shared" si="5"/>
        <v>0.000193288854</v>
      </c>
      <c r="H16" s="5">
        <f t="shared" si="6"/>
        <v>14</v>
      </c>
    </row>
    <row r="17" ht="14.25" customHeight="1">
      <c r="B17" s="19">
        <v>4.0</v>
      </c>
      <c r="C17" s="5">
        <f t="shared" ref="C17:D17" si="9">B7</f>
        <v>63</v>
      </c>
      <c r="D17" s="5">
        <f t="shared" si="9"/>
        <v>58.2</v>
      </c>
      <c r="E17" s="5">
        <f t="shared" si="3"/>
        <v>0.451456044</v>
      </c>
      <c r="F17" s="5">
        <f t="shared" si="4"/>
        <v>-0.01351648352</v>
      </c>
      <c r="G17" s="5">
        <f t="shared" si="5"/>
        <v>0.00008339874411</v>
      </c>
      <c r="H17" s="5">
        <f t="shared" si="6"/>
        <v>14</v>
      </c>
    </row>
    <row r="18" ht="14.25" customHeight="1">
      <c r="B18" s="19">
        <v>5.0</v>
      </c>
      <c r="C18" s="5">
        <f t="shared" ref="C18:D18" si="10">B8</f>
        <v>77</v>
      </c>
      <c r="D18" s="5">
        <f t="shared" si="10"/>
        <v>62.1</v>
      </c>
      <c r="E18" s="5">
        <f t="shared" si="3"/>
        <v>0.122032967</v>
      </c>
      <c r="F18" s="5">
        <f t="shared" si="4"/>
        <v>-0.01001373626</v>
      </c>
      <c r="G18" s="5">
        <f t="shared" si="5"/>
        <v>0.000238422292</v>
      </c>
      <c r="H18" s="5">
        <f t="shared" si="6"/>
        <v>14</v>
      </c>
    </row>
    <row r="19" ht="14.25" customHeight="1">
      <c r="B19" s="19">
        <v>6.0</v>
      </c>
      <c r="C19" s="5">
        <f t="shared" ref="C19:D19" si="11">B9</f>
        <v>91</v>
      </c>
      <c r="D19" s="5">
        <f t="shared" si="11"/>
        <v>62.5</v>
      </c>
      <c r="E19" s="5"/>
      <c r="F19" s="5">
        <f t="shared" si="4"/>
        <v>0</v>
      </c>
      <c r="G19" s="5"/>
      <c r="H19" s="5"/>
    </row>
    <row r="20" ht="14.25" customHeight="1"/>
    <row r="21" ht="14.25" customHeight="1"/>
    <row r="22" ht="14.25" customHeight="1">
      <c r="B22" s="20" t="s">
        <v>34</v>
      </c>
      <c r="C22" s="11"/>
      <c r="D22" s="11"/>
      <c r="E22" s="11"/>
      <c r="F22" s="12"/>
    </row>
    <row r="23" ht="14.25" customHeight="1">
      <c r="B23" s="20" t="s">
        <v>35</v>
      </c>
      <c r="C23" s="11"/>
      <c r="D23" s="11"/>
      <c r="E23" s="11"/>
      <c r="F23" s="12"/>
    </row>
    <row r="24" ht="14.25" customHeight="1">
      <c r="B24" s="20" t="s">
        <v>36</v>
      </c>
      <c r="C24" s="11"/>
      <c r="D24" s="11"/>
      <c r="E24" s="11"/>
      <c r="F24" s="12"/>
    </row>
    <row r="25" ht="14.25" customHeight="1">
      <c r="B25" s="20" t="s">
        <v>37</v>
      </c>
      <c r="C25" s="11"/>
      <c r="D25" s="11"/>
      <c r="E25" s="11"/>
      <c r="F25" s="12"/>
    </row>
    <row r="26" ht="14.25" customHeight="1">
      <c r="B26" s="20" t="s">
        <v>38</v>
      </c>
      <c r="C26" s="11"/>
      <c r="D26" s="11"/>
      <c r="E26" s="11"/>
      <c r="F26" s="12"/>
    </row>
    <row r="27" ht="14.25" customHeight="1">
      <c r="B27" s="20" t="s">
        <v>39</v>
      </c>
      <c r="C27" s="11"/>
      <c r="D27" s="11"/>
      <c r="E27" s="11"/>
      <c r="F27" s="12"/>
    </row>
    <row r="28" ht="14.25" customHeight="1"/>
    <row r="29" ht="14.25" customHeight="1">
      <c r="B29" s="21" t="s">
        <v>40</v>
      </c>
      <c r="C29" s="22"/>
    </row>
    <row r="30" ht="14.25" customHeight="1"/>
    <row r="31" ht="14.25" customHeight="1">
      <c r="C31" s="5">
        <v>1.0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</row>
    <row r="32" ht="14.25" customHeight="1">
      <c r="C32" s="5">
        <f>H13</f>
        <v>14</v>
      </c>
      <c r="D32" s="5">
        <f>2*(H13+H14)</f>
        <v>56</v>
      </c>
      <c r="E32" s="5">
        <f>H14</f>
        <v>14</v>
      </c>
      <c r="F32" s="5">
        <v>0.0</v>
      </c>
      <c r="G32" s="5">
        <v>0.0</v>
      </c>
      <c r="H32" s="5">
        <v>0.0</v>
      </c>
      <c r="I32" s="5">
        <v>0.0</v>
      </c>
    </row>
    <row r="33" ht="14.25" customHeight="1">
      <c r="C33" s="5">
        <v>0.0</v>
      </c>
      <c r="D33" s="5">
        <f>H14</f>
        <v>14</v>
      </c>
      <c r="E33" s="5">
        <f>2*(H14+H15)</f>
        <v>56</v>
      </c>
      <c r="F33" s="5">
        <f>H15</f>
        <v>14</v>
      </c>
      <c r="G33" s="5">
        <v>0.0</v>
      </c>
      <c r="H33" s="5">
        <v>0.0</v>
      </c>
      <c r="I33" s="5">
        <v>0.0</v>
      </c>
    </row>
    <row r="34" ht="14.25" customHeight="1">
      <c r="B34" s="19" t="s">
        <v>41</v>
      </c>
      <c r="C34" s="5">
        <v>0.0</v>
      </c>
      <c r="D34" s="5">
        <v>0.0</v>
      </c>
      <c r="E34" s="5">
        <f>H15</f>
        <v>14</v>
      </c>
      <c r="F34" s="5">
        <f>2*(H15+H16)</f>
        <v>56</v>
      </c>
      <c r="G34" s="5">
        <f>H16</f>
        <v>14</v>
      </c>
      <c r="H34" s="5">
        <v>0.0</v>
      </c>
      <c r="I34" s="5">
        <v>0.0</v>
      </c>
    </row>
    <row r="35" ht="14.25" customHeight="1">
      <c r="C35" s="5">
        <v>0.0</v>
      </c>
      <c r="D35" s="5">
        <v>0.0</v>
      </c>
      <c r="E35" s="5">
        <v>0.0</v>
      </c>
      <c r="F35" s="5">
        <f>H16</f>
        <v>14</v>
      </c>
      <c r="G35" s="5">
        <f>2*(H16+H17)</f>
        <v>56</v>
      </c>
      <c r="H35" s="5">
        <f>H17</f>
        <v>14</v>
      </c>
      <c r="I35" s="5">
        <v>0.0</v>
      </c>
    </row>
    <row r="36" ht="14.25" customHeight="1">
      <c r="C36" s="5">
        <v>0.0</v>
      </c>
      <c r="D36" s="5">
        <v>0.0</v>
      </c>
      <c r="E36" s="5">
        <v>0.0</v>
      </c>
      <c r="F36" s="5">
        <v>0.0</v>
      </c>
      <c r="G36" s="5">
        <f>H17</f>
        <v>14</v>
      </c>
      <c r="H36" s="5">
        <f>2*(H17+H18)</f>
        <v>56</v>
      </c>
      <c r="I36" s="5">
        <f>H18</f>
        <v>14</v>
      </c>
    </row>
    <row r="37" ht="14.25" customHeight="1"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1.0</v>
      </c>
    </row>
    <row r="38" ht="14.25" customHeight="1"/>
    <row r="39" ht="14.25" customHeight="1">
      <c r="C39" s="5">
        <v>0.0</v>
      </c>
    </row>
    <row r="40" ht="14.25" customHeight="1">
      <c r="C40" s="5">
        <f t="shared" ref="C40:C44" si="12">((3/H14)*(D15-D14))-((3/H13)*(D14-D13))</f>
        <v>1.307142857</v>
      </c>
    </row>
    <row r="41" ht="14.25" customHeight="1">
      <c r="C41" s="5">
        <f t="shared" si="12"/>
        <v>-0.1071428571</v>
      </c>
    </row>
    <row r="42" ht="14.25" customHeight="1">
      <c r="B42" s="19" t="s">
        <v>42</v>
      </c>
      <c r="C42" s="5">
        <f t="shared" si="12"/>
        <v>-1.435714286</v>
      </c>
    </row>
    <row r="43" ht="14.25" customHeight="1">
      <c r="C43" s="5">
        <f t="shared" si="12"/>
        <v>-1.2</v>
      </c>
    </row>
    <row r="44" ht="14.25" customHeight="1">
      <c r="C44" s="5">
        <f t="shared" si="12"/>
        <v>-0.75</v>
      </c>
    </row>
    <row r="45" ht="14.25" customHeight="1">
      <c r="C45" s="5">
        <v>0.0</v>
      </c>
    </row>
    <row r="46" ht="14.25" customHeight="1"/>
    <row r="47" ht="14.25" customHeight="1">
      <c r="C47" s="5">
        <f t="array" ref="C47:I53">MINVERSE(C31:I37)</f>
        <v>1</v>
      </c>
      <c r="D47" s="5">
        <v>0.0</v>
      </c>
      <c r="E47" s="5">
        <v>-7.93016446160826E-18</v>
      </c>
      <c r="F47" s="5">
        <v>2.9738116731030977E-18</v>
      </c>
      <c r="G47" s="5">
        <v>-9.912705577010326E-19</v>
      </c>
      <c r="H47" s="5">
        <v>-6.195440985631454E-19</v>
      </c>
      <c r="I47" s="5">
        <v>-1.784287003861859E-17</v>
      </c>
    </row>
    <row r="48" ht="14.25" customHeight="1">
      <c r="C48" s="5">
        <v>-0.26794871794871794</v>
      </c>
      <c r="D48" s="5">
        <v>0.019139194139194137</v>
      </c>
      <c r="E48" s="5">
        <v>-0.005128205128205126</v>
      </c>
      <c r="F48" s="5">
        <v>0.0013736263736263726</v>
      </c>
      <c r="G48" s="5">
        <v>-3.66300366300366E-4</v>
      </c>
      <c r="H48" s="5">
        <v>9.157509157509175E-5</v>
      </c>
      <c r="I48" s="5">
        <v>-0.0012820512820512775</v>
      </c>
    </row>
    <row r="49" ht="14.25" customHeight="1">
      <c r="C49" s="5">
        <v>0.07179487179487179</v>
      </c>
      <c r="D49" s="5">
        <v>-0.005128205128205127</v>
      </c>
      <c r="E49" s="5">
        <v>0.02051282051282051</v>
      </c>
      <c r="F49" s="5">
        <v>-0.005494505494505494</v>
      </c>
      <c r="G49" s="5">
        <v>0.001465201465201465</v>
      </c>
      <c r="H49" s="5">
        <v>-3.6630036630036635E-4</v>
      </c>
      <c r="I49" s="5">
        <v>0.005128205128205128</v>
      </c>
    </row>
    <row r="50" ht="14.25" customHeight="1">
      <c r="B50" s="23" t="s">
        <v>43</v>
      </c>
      <c r="C50" s="5">
        <v>-0.019230769230769232</v>
      </c>
      <c r="D50" s="5">
        <v>0.0013736263736263735</v>
      </c>
      <c r="E50" s="5">
        <v>-0.005494505494505494</v>
      </c>
      <c r="F50" s="5">
        <v>0.020604395604395604</v>
      </c>
      <c r="G50" s="5">
        <v>-0.005494505494505494</v>
      </c>
      <c r="H50" s="5">
        <v>0.0013736263736263737</v>
      </c>
      <c r="I50" s="5">
        <v>-0.019230769230769232</v>
      </c>
    </row>
    <row r="51" ht="14.25" customHeight="1">
      <c r="C51" s="5">
        <v>0.005128205128205128</v>
      </c>
      <c r="D51" s="5">
        <v>-3.6630036630036625E-4</v>
      </c>
      <c r="E51" s="5">
        <v>0.001465201465201465</v>
      </c>
      <c r="F51" s="5">
        <v>-0.005494505494505494</v>
      </c>
      <c r="G51" s="5">
        <v>0.020512820512820513</v>
      </c>
      <c r="H51" s="5">
        <v>-0.005128205128205129</v>
      </c>
      <c r="I51" s="5">
        <v>0.07179487179487179</v>
      </c>
    </row>
    <row r="52" ht="14.25" customHeight="1">
      <c r="C52" s="5">
        <v>-0.001282051282051282</v>
      </c>
      <c r="D52" s="5">
        <v>9.157509157509158E-5</v>
      </c>
      <c r="E52" s="5">
        <v>-3.663003663003663E-4</v>
      </c>
      <c r="F52" s="5">
        <v>0.0013736263736263735</v>
      </c>
      <c r="G52" s="5">
        <v>-0.005128205128205128</v>
      </c>
      <c r="H52" s="5">
        <v>0.01913919413919414</v>
      </c>
      <c r="I52" s="5">
        <v>-0.26794871794871794</v>
      </c>
    </row>
    <row r="53" ht="14.25" customHeight="1"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1.0</v>
      </c>
    </row>
    <row r="54" ht="14.25" customHeight="1"/>
    <row r="55" ht="14.25" customHeight="1">
      <c r="C55" s="5">
        <f t="array" ref="C55:C61">MMULT(C47:I53,C39:C45)</f>
        <v>0</v>
      </c>
    </row>
    <row r="56" ht="14.25" customHeight="1">
      <c r="C56" s="5">
        <v>0.023965855572998407</v>
      </c>
    </row>
    <row r="57" ht="14.25" customHeight="1">
      <c r="C57" s="5">
        <v>-0.002496075353218185</v>
      </c>
    </row>
    <row r="58" ht="14.25" customHeight="1">
      <c r="B58" s="24" t="s">
        <v>44</v>
      </c>
      <c r="C58" s="5">
        <v>-0.0216346153846154</v>
      </c>
    </row>
    <row r="59" ht="14.25" customHeight="1">
      <c r="C59" s="5">
        <v>-0.013516483516483515</v>
      </c>
    </row>
    <row r="60" ht="14.25" customHeight="1">
      <c r="C60" s="5">
        <v>-0.010013736263736264</v>
      </c>
    </row>
    <row r="61" ht="14.25" customHeight="1">
      <c r="C61" s="5">
        <v>0.0</v>
      </c>
    </row>
    <row r="62" ht="14.25" customHeight="1"/>
    <row r="63" ht="14.25" customHeight="1">
      <c r="B63" s="25" t="s">
        <v>45</v>
      </c>
      <c r="C63" s="12"/>
    </row>
    <row r="64" ht="14.25" customHeight="1"/>
    <row r="65" ht="14.25" customHeight="1">
      <c r="B65" s="19" t="s">
        <v>46</v>
      </c>
      <c r="C65" s="5">
        <f t="shared" ref="C65:C70" si="13">(C56-C55)/(3*H13)</f>
        <v>0.0005706156089</v>
      </c>
    </row>
    <row r="66" ht="14.25" customHeight="1">
      <c r="B66" s="19" t="s">
        <v>47</v>
      </c>
      <c r="C66" s="5">
        <f t="shared" si="13"/>
        <v>-0.0006300459744</v>
      </c>
    </row>
    <row r="67" ht="14.25" customHeight="1">
      <c r="B67" s="19" t="s">
        <v>48</v>
      </c>
      <c r="C67" s="5">
        <f t="shared" si="13"/>
        <v>-0.0004556795246</v>
      </c>
    </row>
    <row r="68" ht="14.25" customHeight="1">
      <c r="B68" s="19" t="s">
        <v>49</v>
      </c>
      <c r="C68" s="5">
        <f t="shared" si="13"/>
        <v>0.000193288854</v>
      </c>
    </row>
    <row r="69" ht="14.25" customHeight="1">
      <c r="B69" s="19" t="s">
        <v>50</v>
      </c>
      <c r="C69" s="5">
        <f t="shared" si="13"/>
        <v>0.00008339874411</v>
      </c>
    </row>
    <row r="70" ht="14.25" customHeight="1">
      <c r="B70" s="19" t="s">
        <v>51</v>
      </c>
      <c r="C70" s="5">
        <f t="shared" si="13"/>
        <v>0.000238422292</v>
      </c>
    </row>
    <row r="71" ht="14.25" customHeight="1"/>
    <row r="72" ht="14.25" customHeight="1">
      <c r="B72" s="25" t="s">
        <v>52</v>
      </c>
      <c r="C72" s="12"/>
    </row>
    <row r="73" ht="14.25" customHeight="1"/>
    <row r="74" ht="14.25" customHeight="1">
      <c r="B74" s="19" t="s">
        <v>53</v>
      </c>
      <c r="C74" s="5">
        <f t="shared" ref="C74:C79" si="14">((1/H13)*(D14-D13))-((H13/3)*(2*F13+F14))</f>
        <v>0.6453021978</v>
      </c>
    </row>
    <row r="75" ht="14.25" customHeight="1">
      <c r="B75" s="19" t="s">
        <v>54</v>
      </c>
      <c r="C75" s="5">
        <f t="shared" si="14"/>
        <v>0.9808241758</v>
      </c>
    </row>
    <row r="76" ht="14.25" customHeight="1">
      <c r="B76" s="19" t="s">
        <v>55</v>
      </c>
      <c r="C76" s="5">
        <f t="shared" si="14"/>
        <v>1.281401099</v>
      </c>
    </row>
    <row r="77" ht="14.25" customHeight="1">
      <c r="B77" s="19" t="s">
        <v>56</v>
      </c>
      <c r="C77" s="5">
        <f t="shared" si="14"/>
        <v>0.9435714286</v>
      </c>
    </row>
    <row r="78" ht="14.25" customHeight="1">
      <c r="B78" s="19" t="s">
        <v>57</v>
      </c>
      <c r="C78" s="5">
        <f t="shared" si="14"/>
        <v>0.451456044</v>
      </c>
    </row>
    <row r="79" ht="14.25" customHeight="1">
      <c r="B79" s="19" t="s">
        <v>58</v>
      </c>
      <c r="C79" s="5">
        <f t="shared" si="14"/>
        <v>0.122032967</v>
      </c>
    </row>
    <row r="80" ht="14.25" customHeight="1"/>
    <row r="81" ht="14.25" customHeight="1">
      <c r="B81" s="26" t="s">
        <v>59</v>
      </c>
      <c r="C81" s="27"/>
      <c r="D81" s="22"/>
      <c r="F81" s="19" t="s">
        <v>60</v>
      </c>
      <c r="G81" s="6">
        <v>40.0</v>
      </c>
    </row>
    <row r="82" ht="14.25" customHeight="1"/>
    <row r="83" ht="14.25" customHeight="1">
      <c r="B83" s="20" t="s">
        <v>38</v>
      </c>
      <c r="C83" s="11"/>
      <c r="D83" s="11"/>
      <c r="E83" s="11"/>
      <c r="F83" s="12"/>
    </row>
    <row r="84" ht="14.25" customHeight="1"/>
    <row r="85" ht="14.25" customHeight="1">
      <c r="B85" s="19" t="s">
        <v>61</v>
      </c>
      <c r="C85" s="28">
        <f>D17+E17*(G81-C17)+F17*(G81-C17)^2+G17*(G81-C17)^3</f>
        <v>39.65157869</v>
      </c>
    </row>
    <row r="86" ht="14.25" customHeight="1"/>
    <row r="87" ht="14.25" customHeight="1">
      <c r="B87" s="25" t="s">
        <v>62</v>
      </c>
      <c r="C87" s="11"/>
      <c r="D87" s="12"/>
    </row>
    <row r="88" ht="14.25" customHeight="1"/>
    <row r="89" ht="14.25" customHeight="1">
      <c r="B89" s="25" t="s">
        <v>63</v>
      </c>
      <c r="C89" s="11"/>
      <c r="D89" s="12"/>
    </row>
    <row r="90" ht="14.25" customHeight="1"/>
    <row r="91" ht="14.25" customHeight="1"/>
    <row r="92" ht="14.25" customHeight="1">
      <c r="B92" s="29" t="s">
        <v>64</v>
      </c>
      <c r="C92" s="22"/>
    </row>
    <row r="93" ht="14.25" customHeight="1">
      <c r="B93" s="30"/>
      <c r="C93" s="30"/>
      <c r="D93" s="31"/>
    </row>
    <row r="94" ht="14.25" customHeight="1">
      <c r="B94" s="30"/>
      <c r="C94" s="30"/>
      <c r="D94" s="31"/>
    </row>
    <row r="95" ht="14.25" customHeight="1">
      <c r="B95" s="30"/>
      <c r="C95" s="30"/>
      <c r="D95" s="31"/>
    </row>
    <row r="96" ht="14.25" customHeight="1">
      <c r="B96" s="32"/>
      <c r="C96" s="32"/>
    </row>
    <row r="97" ht="14.25" customHeight="1">
      <c r="B97" s="21" t="s">
        <v>65</v>
      </c>
      <c r="C97" s="22"/>
    </row>
    <row r="98" ht="14.25" customHeight="1">
      <c r="B98" s="30"/>
      <c r="C98" s="30"/>
      <c r="D98" s="31"/>
      <c r="E98" s="31"/>
      <c r="F98" s="31"/>
      <c r="G98" s="31"/>
      <c r="H98" s="31"/>
    </row>
    <row r="99" ht="14.25" customHeight="1">
      <c r="B99" s="30"/>
      <c r="C99" s="30"/>
      <c r="D99" s="31"/>
      <c r="E99" s="31"/>
      <c r="F99" s="31"/>
      <c r="G99" s="31"/>
      <c r="H99" s="31"/>
    </row>
    <row r="100" ht="14.25" customHeight="1">
      <c r="B100" s="30"/>
      <c r="C100" s="30"/>
      <c r="D100" s="31"/>
      <c r="E100" s="31"/>
      <c r="F100" s="31"/>
      <c r="G100" s="31"/>
      <c r="H100" s="31"/>
    </row>
    <row r="101" ht="14.25" customHeight="1">
      <c r="B101" s="30"/>
      <c r="C101" s="30"/>
      <c r="D101" s="31"/>
      <c r="E101" s="31"/>
      <c r="F101" s="31"/>
      <c r="G101" s="31"/>
      <c r="H101" s="31"/>
    </row>
    <row r="102" ht="14.25" customHeight="1">
      <c r="B102" s="30"/>
      <c r="C102" s="30"/>
      <c r="D102" s="31"/>
      <c r="E102" s="31"/>
      <c r="F102" s="31"/>
      <c r="G102" s="31"/>
      <c r="H102" s="31"/>
    </row>
    <row r="103" ht="14.25" customHeight="1">
      <c r="B103" s="32"/>
      <c r="C103" s="32"/>
    </row>
    <row r="104" ht="14.25" customHeight="1">
      <c r="B104" s="29" t="s">
        <v>66</v>
      </c>
      <c r="C104" s="22"/>
    </row>
    <row r="105" ht="14.25" customHeight="1">
      <c r="B105" s="30"/>
      <c r="C105" s="30"/>
      <c r="D105" s="31"/>
      <c r="E105" s="31"/>
      <c r="F105" s="31"/>
      <c r="G105" s="31"/>
      <c r="H105" s="31"/>
      <c r="I105" s="31"/>
      <c r="J105" s="31"/>
    </row>
    <row r="106" ht="14.25" customHeight="1">
      <c r="B106" s="30"/>
      <c r="C106" s="30"/>
      <c r="D106" s="31"/>
      <c r="E106" s="31"/>
      <c r="F106" s="31"/>
      <c r="G106" s="31"/>
      <c r="H106" s="31"/>
      <c r="I106" s="31"/>
      <c r="J106" s="31"/>
    </row>
    <row r="107" ht="14.25" customHeight="1">
      <c r="B107" s="30"/>
      <c r="C107" s="30"/>
      <c r="D107" s="31"/>
      <c r="E107" s="31"/>
      <c r="F107" s="31"/>
      <c r="G107" s="31"/>
      <c r="H107" s="31"/>
      <c r="I107" s="31"/>
      <c r="J107" s="31"/>
    </row>
    <row r="108" ht="14.25" customHeight="1">
      <c r="B108" s="30"/>
      <c r="C108" s="30"/>
      <c r="D108" s="31"/>
      <c r="E108" s="31"/>
      <c r="F108" s="31"/>
      <c r="G108" s="31"/>
      <c r="H108" s="31"/>
      <c r="I108" s="31"/>
      <c r="J108" s="31"/>
    </row>
    <row r="109" ht="14.25" customHeight="1">
      <c r="B109" s="30"/>
      <c r="C109" s="30"/>
      <c r="D109" s="31"/>
      <c r="E109" s="31"/>
      <c r="F109" s="31"/>
      <c r="G109" s="31"/>
      <c r="H109" s="31"/>
      <c r="I109" s="31"/>
      <c r="J109" s="31"/>
    </row>
    <row r="110" ht="14.25" customHeight="1">
      <c r="B110" s="30"/>
      <c r="C110" s="30"/>
      <c r="D110" s="31"/>
      <c r="E110" s="31"/>
      <c r="F110" s="31"/>
      <c r="G110" s="31"/>
      <c r="H110" s="31"/>
      <c r="I110" s="31"/>
      <c r="J110" s="31"/>
    </row>
    <row r="111" ht="14.25" customHeight="1">
      <c r="B111" s="30"/>
      <c r="C111" s="30"/>
      <c r="D111" s="31"/>
      <c r="E111" s="31"/>
      <c r="F111" s="31"/>
      <c r="G111" s="31"/>
      <c r="H111" s="31"/>
      <c r="I111" s="31"/>
      <c r="J111" s="31"/>
    </row>
    <row r="112" ht="14.25" customHeight="1">
      <c r="B112" s="30"/>
      <c r="C112" s="30"/>
      <c r="D112" s="31"/>
      <c r="E112" s="31"/>
      <c r="F112" s="31"/>
      <c r="G112" s="31"/>
      <c r="H112" s="31"/>
      <c r="I112" s="31"/>
      <c r="J112" s="31"/>
    </row>
    <row r="113" ht="14.25" customHeight="1">
      <c r="B113" s="30"/>
      <c r="C113" s="30"/>
      <c r="D113" s="31"/>
      <c r="E113" s="31"/>
      <c r="F113" s="31"/>
      <c r="G113" s="31"/>
      <c r="H113" s="31"/>
      <c r="I113" s="31"/>
      <c r="J113" s="31"/>
    </row>
    <row r="114" ht="14.25" customHeight="1">
      <c r="B114" s="30"/>
      <c r="C114" s="30"/>
      <c r="D114" s="31"/>
      <c r="E114" s="31"/>
      <c r="F114" s="31"/>
      <c r="G114" s="31"/>
      <c r="H114" s="31"/>
      <c r="I114" s="31"/>
      <c r="J114" s="31"/>
    </row>
    <row r="115" ht="14.25" customHeight="1">
      <c r="B115" s="30"/>
      <c r="C115" s="30"/>
      <c r="D115" s="31"/>
      <c r="E115" s="31"/>
      <c r="F115" s="31"/>
      <c r="G115" s="31"/>
      <c r="H115" s="31"/>
      <c r="I115" s="31"/>
      <c r="J115" s="31"/>
    </row>
    <row r="116" ht="14.25" customHeight="1">
      <c r="B116" s="30"/>
      <c r="C116" s="30"/>
      <c r="D116" s="31"/>
      <c r="E116" s="31"/>
      <c r="F116" s="31"/>
      <c r="G116" s="31"/>
      <c r="H116" s="31"/>
      <c r="I116" s="31"/>
      <c r="J116" s="31"/>
    </row>
    <row r="117" ht="14.25" customHeight="1">
      <c r="B117" s="30"/>
      <c r="C117" s="30"/>
      <c r="D117" s="31"/>
      <c r="E117" s="31"/>
      <c r="F117" s="31"/>
      <c r="G117" s="31"/>
      <c r="H117" s="31"/>
      <c r="I117" s="31"/>
      <c r="J117" s="31"/>
    </row>
    <row r="118" ht="14.25" customHeight="1">
      <c r="B118" s="30"/>
      <c r="C118" s="30"/>
      <c r="D118" s="31"/>
      <c r="E118" s="31"/>
      <c r="F118" s="31"/>
      <c r="G118" s="31"/>
      <c r="H118" s="31"/>
      <c r="I118" s="31"/>
      <c r="J118" s="31"/>
    </row>
    <row r="119" ht="14.25" customHeight="1">
      <c r="B119" s="30"/>
      <c r="C119" s="30"/>
      <c r="D119" s="31"/>
      <c r="E119" s="31"/>
      <c r="F119" s="31"/>
      <c r="G119" s="31"/>
      <c r="H119" s="31"/>
      <c r="I119" s="31"/>
      <c r="J119" s="31"/>
    </row>
    <row r="120" ht="14.25" customHeight="1">
      <c r="B120" s="30"/>
      <c r="C120" s="30"/>
      <c r="D120" s="31"/>
      <c r="E120" s="31"/>
      <c r="F120" s="31"/>
      <c r="G120" s="31"/>
      <c r="H120" s="31"/>
      <c r="I120" s="31"/>
      <c r="J120" s="31"/>
    </row>
    <row r="121" ht="14.25" customHeight="1">
      <c r="B121" s="30"/>
      <c r="C121" s="30"/>
      <c r="D121" s="31"/>
      <c r="E121" s="31"/>
      <c r="F121" s="31"/>
      <c r="G121" s="31"/>
      <c r="H121" s="31"/>
      <c r="I121" s="31"/>
      <c r="J121" s="31"/>
    </row>
    <row r="122" ht="14.25" customHeight="1">
      <c r="B122" s="30"/>
      <c r="C122" s="30"/>
      <c r="D122" s="31"/>
      <c r="E122" s="31"/>
      <c r="F122" s="31"/>
      <c r="G122" s="31"/>
      <c r="H122" s="31"/>
      <c r="I122" s="31"/>
      <c r="J122" s="31"/>
    </row>
    <row r="123" ht="14.25" customHeight="1">
      <c r="B123" s="30"/>
      <c r="C123" s="30"/>
      <c r="D123" s="31"/>
      <c r="E123" s="31"/>
      <c r="F123" s="31"/>
      <c r="G123" s="31"/>
      <c r="H123" s="31"/>
      <c r="I123" s="31"/>
      <c r="J123" s="31"/>
    </row>
    <row r="124" ht="14.25" customHeight="1">
      <c r="B124" s="30"/>
      <c r="C124" s="30"/>
      <c r="D124" s="31"/>
      <c r="E124" s="31"/>
      <c r="F124" s="31"/>
      <c r="G124" s="31"/>
      <c r="H124" s="31"/>
      <c r="I124" s="31"/>
      <c r="J124" s="31"/>
    </row>
    <row r="125" ht="14.25" customHeight="1">
      <c r="B125" s="30"/>
      <c r="C125" s="30"/>
      <c r="D125" s="31"/>
      <c r="E125" s="31"/>
      <c r="F125" s="31"/>
      <c r="G125" s="31"/>
      <c r="H125" s="31"/>
      <c r="I125" s="31"/>
      <c r="J125" s="31"/>
    </row>
    <row r="126" ht="14.25" customHeight="1">
      <c r="B126" s="30"/>
      <c r="C126" s="30"/>
      <c r="D126" s="31"/>
      <c r="E126" s="31"/>
      <c r="F126" s="31"/>
      <c r="G126" s="31"/>
      <c r="H126" s="31"/>
      <c r="I126" s="31"/>
      <c r="J126" s="31"/>
    </row>
    <row r="127" ht="14.25" customHeight="1">
      <c r="B127" s="30"/>
      <c r="C127" s="30"/>
      <c r="D127" s="31"/>
      <c r="E127" s="31"/>
      <c r="F127" s="31"/>
      <c r="G127" s="31"/>
      <c r="H127" s="31"/>
      <c r="I127" s="31"/>
      <c r="J127" s="31"/>
    </row>
    <row r="128" ht="14.25" customHeight="1">
      <c r="B128" s="30"/>
      <c r="C128" s="30"/>
      <c r="D128" s="31"/>
      <c r="E128" s="31"/>
      <c r="F128" s="31"/>
      <c r="G128" s="31"/>
      <c r="H128" s="31"/>
      <c r="I128" s="31"/>
      <c r="J128" s="31"/>
    </row>
    <row r="129" ht="14.25" customHeight="1">
      <c r="B129" s="30"/>
      <c r="C129" s="30"/>
      <c r="D129" s="31"/>
      <c r="E129" s="31"/>
      <c r="F129" s="31"/>
      <c r="G129" s="31"/>
      <c r="H129" s="31"/>
      <c r="I129" s="31"/>
      <c r="J129" s="31"/>
    </row>
    <row r="130" ht="14.25" customHeight="1">
      <c r="B130" s="32"/>
      <c r="C130" s="32"/>
    </row>
    <row r="131" ht="14.25" customHeight="1">
      <c r="B131" s="33" t="s">
        <v>67</v>
      </c>
      <c r="C131" s="32"/>
    </row>
    <row r="132" ht="14.25" customHeight="1">
      <c r="B132" s="30"/>
      <c r="C132" s="30"/>
      <c r="D132" s="31"/>
      <c r="E132" s="31"/>
      <c r="F132" s="31"/>
      <c r="G132" s="31"/>
    </row>
    <row r="133" ht="14.25" customHeight="1">
      <c r="B133" s="30"/>
      <c r="C133" s="30"/>
      <c r="D133" s="31"/>
      <c r="E133" s="31"/>
      <c r="F133" s="31"/>
      <c r="G133" s="31"/>
    </row>
    <row r="134" ht="14.25" customHeight="1">
      <c r="B134" s="30"/>
      <c r="C134" s="30"/>
      <c r="D134" s="31"/>
      <c r="E134" s="31"/>
      <c r="F134" s="31"/>
      <c r="G134" s="31"/>
    </row>
    <row r="135" ht="14.25" customHeight="1">
      <c r="B135" s="30"/>
      <c r="C135" s="30"/>
      <c r="D135" s="31"/>
      <c r="E135" s="31"/>
      <c r="F135" s="31"/>
      <c r="G135" s="31"/>
    </row>
    <row r="136" ht="14.25" customHeight="1">
      <c r="B136" s="32"/>
      <c r="C136" s="32"/>
    </row>
    <row r="137" ht="14.25" customHeight="1">
      <c r="B137" s="33" t="s">
        <v>68</v>
      </c>
      <c r="C137" s="32"/>
    </row>
    <row r="138" ht="14.25" customHeight="1">
      <c r="B138" s="30"/>
      <c r="C138" s="30"/>
      <c r="D138" s="31"/>
      <c r="E138" s="31"/>
      <c r="F138" s="31"/>
    </row>
    <row r="139" ht="14.25" customHeight="1">
      <c r="B139" s="31"/>
      <c r="C139" s="31"/>
      <c r="D139" s="31"/>
      <c r="E139" s="31"/>
      <c r="F139" s="31"/>
    </row>
    <row r="140" ht="14.25" customHeight="1">
      <c r="B140" s="31"/>
      <c r="C140" s="31"/>
      <c r="D140" s="31"/>
      <c r="E140" s="31"/>
      <c r="F140" s="31"/>
    </row>
    <row r="141" ht="14.25" customHeight="1">
      <c r="B141" s="31"/>
      <c r="C141" s="31"/>
      <c r="D141" s="31"/>
      <c r="E141" s="31"/>
      <c r="F141" s="31"/>
    </row>
    <row r="142" ht="14.25" customHeight="1">
      <c r="B142" s="31"/>
      <c r="C142" s="31"/>
      <c r="D142" s="31"/>
      <c r="E142" s="31"/>
      <c r="F142" s="31"/>
    </row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B22:F22"/>
    <mergeCell ref="B23:F23"/>
    <mergeCell ref="B24:F24"/>
    <mergeCell ref="B25:F25"/>
    <mergeCell ref="B26:F26"/>
    <mergeCell ref="B27:F27"/>
    <mergeCell ref="B29:C29"/>
    <mergeCell ref="B97:C97"/>
    <mergeCell ref="B104:C104"/>
    <mergeCell ref="B63:C63"/>
    <mergeCell ref="B72:C72"/>
    <mergeCell ref="B81:D81"/>
    <mergeCell ref="B83:F83"/>
    <mergeCell ref="B87:D87"/>
    <mergeCell ref="B89:D89"/>
    <mergeCell ref="B92:C9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86"/>
    <col customWidth="1" min="4" max="6" width="10.71"/>
    <col customWidth="1" min="7" max="7" width="14.29"/>
    <col customWidth="1" min="8" max="26" width="10.71"/>
  </cols>
  <sheetData>
    <row r="2">
      <c r="B2" s="19" t="s">
        <v>1</v>
      </c>
      <c r="C2" s="19" t="s">
        <v>2</v>
      </c>
    </row>
    <row r="3">
      <c r="B3" s="5">
        <v>7.0</v>
      </c>
      <c r="C3" s="6">
        <v>5.2</v>
      </c>
      <c r="G3" s="34"/>
    </row>
    <row r="4">
      <c r="B4" s="5">
        <v>21.0</v>
      </c>
      <c r="C4" s="6">
        <v>15.8</v>
      </c>
      <c r="G4" s="35"/>
    </row>
    <row r="5">
      <c r="B5" s="5">
        <v>35.0</v>
      </c>
      <c r="C5" s="6">
        <v>32.5</v>
      </c>
      <c r="G5" s="35"/>
    </row>
    <row r="6">
      <c r="B6" s="5">
        <v>49.0</v>
      </c>
      <c r="C6" s="6">
        <v>48.7</v>
      </c>
      <c r="G6" s="35"/>
    </row>
    <row r="7">
      <c r="B7" s="5">
        <v>63.0</v>
      </c>
      <c r="C7" s="6">
        <v>58.2</v>
      </c>
      <c r="G7" s="35"/>
    </row>
    <row r="8">
      <c r="B8" s="5">
        <v>77.0</v>
      </c>
      <c r="C8" s="6">
        <v>62.1</v>
      </c>
      <c r="G8" s="35"/>
    </row>
    <row r="9">
      <c r="B9" s="5">
        <v>91.0</v>
      </c>
      <c r="C9" s="6">
        <v>62.5</v>
      </c>
      <c r="G9" s="35"/>
    </row>
    <row r="10">
      <c r="G10" s="35"/>
    </row>
    <row r="20">
      <c r="B20" s="19" t="s">
        <v>28</v>
      </c>
      <c r="C20" s="19" t="s">
        <v>69</v>
      </c>
      <c r="D20" s="19" t="s">
        <v>70</v>
      </c>
      <c r="E20" s="19" t="s">
        <v>71</v>
      </c>
      <c r="G20" s="36" t="s">
        <v>72</v>
      </c>
    </row>
    <row r="21" ht="15.75" customHeight="1">
      <c r="B21" s="5">
        <v>7.0</v>
      </c>
      <c r="C21" s="6">
        <v>5.2</v>
      </c>
      <c r="D21" s="5">
        <f t="shared" ref="D21:D27" si="1">B21*C21</f>
        <v>36.4</v>
      </c>
      <c r="E21" s="5">
        <f t="shared" ref="E21:E27" si="2">B21^2</f>
        <v>49</v>
      </c>
      <c r="G21" s="37">
        <v>7.0</v>
      </c>
    </row>
    <row r="22" ht="15.75" customHeight="1">
      <c r="B22" s="5">
        <v>21.0</v>
      </c>
      <c r="C22" s="6">
        <v>15.8</v>
      </c>
      <c r="D22" s="5">
        <f t="shared" si="1"/>
        <v>331.8</v>
      </c>
      <c r="E22" s="5">
        <f t="shared" si="2"/>
        <v>441</v>
      </c>
    </row>
    <row r="23" ht="15.75" customHeight="1">
      <c r="B23" s="5">
        <v>35.0</v>
      </c>
      <c r="C23" s="6">
        <v>32.5</v>
      </c>
      <c r="D23" s="5">
        <f t="shared" si="1"/>
        <v>1137.5</v>
      </c>
      <c r="E23" s="5">
        <f t="shared" si="2"/>
        <v>1225</v>
      </c>
    </row>
    <row r="24" ht="15.75" customHeight="1">
      <c r="B24" s="5">
        <v>49.0</v>
      </c>
      <c r="C24" s="6">
        <v>48.7</v>
      </c>
      <c r="D24" s="5">
        <f t="shared" si="1"/>
        <v>2386.3</v>
      </c>
      <c r="E24" s="5">
        <f t="shared" si="2"/>
        <v>2401</v>
      </c>
    </row>
    <row r="25" ht="15.75" customHeight="1">
      <c r="B25" s="5">
        <v>63.0</v>
      </c>
      <c r="C25" s="6">
        <v>58.2</v>
      </c>
      <c r="D25" s="5">
        <f t="shared" si="1"/>
        <v>3666.6</v>
      </c>
      <c r="E25" s="5">
        <f t="shared" si="2"/>
        <v>3969</v>
      </c>
    </row>
    <row r="26" ht="15.75" customHeight="1">
      <c r="B26" s="5">
        <v>77.0</v>
      </c>
      <c r="C26" s="6">
        <v>62.1</v>
      </c>
      <c r="D26" s="5">
        <f t="shared" si="1"/>
        <v>4781.7</v>
      </c>
      <c r="E26" s="5">
        <f t="shared" si="2"/>
        <v>5929</v>
      </c>
    </row>
    <row r="27" ht="15.75" customHeight="1">
      <c r="B27" s="5">
        <v>91.0</v>
      </c>
      <c r="C27" s="6">
        <v>62.5</v>
      </c>
      <c r="D27" s="5">
        <f t="shared" si="1"/>
        <v>5687.5</v>
      </c>
      <c r="E27" s="5">
        <f t="shared" si="2"/>
        <v>8281</v>
      </c>
    </row>
    <row r="28" ht="15.75" customHeight="1">
      <c r="A28" s="4" t="s">
        <v>73</v>
      </c>
      <c r="B28" s="38">
        <f t="shared" ref="B28:E28" si="3">SUM(B21:B26)</f>
        <v>252</v>
      </c>
      <c r="C28" s="38">
        <f t="shared" si="3"/>
        <v>222.5</v>
      </c>
      <c r="D28" s="38">
        <f t="shared" si="3"/>
        <v>12340.3</v>
      </c>
      <c r="E28" s="38">
        <f t="shared" si="3"/>
        <v>14014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B34" s="4" t="s">
        <v>74</v>
      </c>
      <c r="C34" s="4">
        <f>((G21*D28)-(B28*C27))/((G21*E28)-(B28^2))</f>
        <v>2.041744233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B40" s="4" t="s">
        <v>75</v>
      </c>
      <c r="C40" s="4">
        <f>(C28-(C34*B28))/(G21)</f>
        <v>-41.71707811</v>
      </c>
    </row>
    <row r="41" ht="15.75" customHeight="1"/>
    <row r="42" ht="15.75" customHeight="1"/>
    <row r="43" ht="15.75" customHeight="1"/>
    <row r="44" ht="15.75" customHeight="1">
      <c r="B44" s="39" t="s">
        <v>76</v>
      </c>
      <c r="C44" s="16">
        <v>39.65</v>
      </c>
      <c r="D44" s="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2025-04-16T04:09:21Z</dcterms:created>
  <dc:creator>Daniel Alfredo Zeballos Romero</dc:creator>
</cp:coreProperties>
</file>