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10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11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14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15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16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17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18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19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20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21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22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23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b84596cbfaa876bc/Tugas Kampus/Pengantar Sains Data/"/>
    </mc:Choice>
  </mc:AlternateContent>
  <xr:revisionPtr revIDLastSave="11" documentId="13_ncr:1_{1D98B35E-8BD6-4B1D-84AB-DEE8A8738D0F}" xr6:coauthVersionLast="47" xr6:coauthVersionMax="47" xr10:uidLastSave="{FE0115FF-EDC9-4FE5-A658-8D6F345C0C16}"/>
  <bookViews>
    <workbookView xWindow="11424" yWindow="0" windowWidth="11712" windowHeight="12336" tabRatio="595" firstSheet="2" activeTab="5" xr2:uid="{00000000-000D-0000-FFFF-FFFF00000000}"/>
  </bookViews>
  <sheets>
    <sheet name="DATA GIZI DI JATENG" sheetId="1" r:id="rId1"/>
    <sheet name="Pembagian Banyaknya Data" sheetId="3" r:id="rId2"/>
    <sheet name="HISTOGRAM " sheetId="2" r:id="rId3"/>
    <sheet name="BOXPLOT &amp; OUTLIER" sheetId="4" r:id="rId4"/>
    <sheet name="BARCHART" sheetId="5" r:id="rId5"/>
    <sheet name="PIVOT TABLE" sheetId="9" r:id="rId6"/>
    <sheet name="PIE CHART" sheetId="10" r:id="rId7"/>
    <sheet name="IDENTIFIKASI OUTLIER" sheetId="8" state="hidden" r:id="rId8"/>
  </sheets>
  <definedNames>
    <definedName name="_xlchart.v1.0" hidden="1">'Pembagian Banyaknya Data'!$B$5:$B$9</definedName>
    <definedName name="_xlchart.v1.1" hidden="1">'Pembagian Banyaknya Data'!$C$4</definedName>
    <definedName name="_xlchart.v1.10" hidden="1">'Pembagian Banyaknya Data'!$G$20</definedName>
    <definedName name="_xlchart.v1.11" hidden="1">'Pembagian Banyaknya Data'!$G$21:$G$24</definedName>
    <definedName name="_xlchart.v1.12" hidden="1">'Pembagian Banyaknya Data'!$B$21:$B$24</definedName>
    <definedName name="_xlchart.v1.13" hidden="1">'Pembagian Banyaknya Data'!$C$20</definedName>
    <definedName name="_xlchart.v1.14" hidden="1">'Pembagian Banyaknya Data'!$C$21:$C$24</definedName>
    <definedName name="_xlchart.v1.15" hidden="1">'Pembagian Banyaknya Data'!$F$28:$F$32</definedName>
    <definedName name="_xlchart.v1.16" hidden="1">'Pembagian Banyaknya Data'!$G$27</definedName>
    <definedName name="_xlchart.v1.17" hidden="1">'Pembagian Banyaknya Data'!$G$28:$G$32</definedName>
    <definedName name="_xlchart.v1.18" hidden="1">'Pembagian Banyaknya Data'!$B$28:$B$32</definedName>
    <definedName name="_xlchart.v1.19" hidden="1">'Pembagian Banyaknya Data'!$C$27</definedName>
    <definedName name="_xlchart.v1.2" hidden="1">'Pembagian Banyaknya Data'!$C$5:$C$9</definedName>
    <definedName name="_xlchart.v1.20" hidden="1">'Pembagian Banyaknya Data'!$C$28:$C$32</definedName>
    <definedName name="_xlchart.v1.21" hidden="1">'Pembagian Banyaknya Data'!$B$44:$B$48</definedName>
    <definedName name="_xlchart.v1.22" hidden="1">'Pembagian Banyaknya Data'!$C$43</definedName>
    <definedName name="_xlchart.v1.23" hidden="1">'Pembagian Banyaknya Data'!$C$44:$C$48</definedName>
    <definedName name="_xlchart.v1.24" hidden="1">'Pembagian Banyaknya Data'!$F$13:$F$17</definedName>
    <definedName name="_xlchart.v1.25" hidden="1">'Pembagian Banyaknya Data'!$G$12</definedName>
    <definedName name="_xlchart.v1.26" hidden="1">'Pembagian Banyaknya Data'!$G$13:$G$17</definedName>
    <definedName name="_xlchart.v1.27" hidden="1">'Pembagian Banyaknya Data'!$F$5:$F$9</definedName>
    <definedName name="_xlchart.v1.28" hidden="1">'Pembagian Banyaknya Data'!$G$4</definedName>
    <definedName name="_xlchart.v1.29" hidden="1">'Pembagian Banyaknya Data'!$G$5:$G$9</definedName>
    <definedName name="_xlchart.v1.3" hidden="1">'Pembagian Banyaknya Data'!$B$36:$B$40</definedName>
    <definedName name="_xlchart.v1.30" hidden="1">'Pembagian Banyaknya Data'!$B$13:$B$17</definedName>
    <definedName name="_xlchart.v1.31" hidden="1">'Pembagian Banyaknya Data'!$C$12</definedName>
    <definedName name="_xlchart.v1.32" hidden="1">'Pembagian Banyaknya Data'!$C$13:$C$17</definedName>
    <definedName name="_xlchart.v1.33" hidden="1">'DATA GIZI DI JATENG'!$B$5:$B$39</definedName>
    <definedName name="_xlchart.v1.34" hidden="1">'DATA GIZI DI JATENG'!$C$5:$C$39</definedName>
    <definedName name="_xlchart.v1.35" hidden="1">'DATA GIZI DI JATENG'!$H$5:$H$39</definedName>
    <definedName name="_xlchart.v1.36" hidden="1">'DATA GIZI DI JATENG'!$D$5:$D$39</definedName>
    <definedName name="_xlchart.v1.37" hidden="1">'DATA GIZI DI JATENG'!$E$5:$E$39</definedName>
    <definedName name="_xlchart.v1.38" hidden="1">'DATA GIZI DI JATENG'!$F$5:$F$39</definedName>
    <definedName name="_xlchart.v1.39" hidden="1">'DATA GIZI DI JATENG'!$G$5:$G$39</definedName>
    <definedName name="_xlchart.v1.4" hidden="1">'Pembagian Banyaknya Data'!$C$35</definedName>
    <definedName name="_xlchart.v1.40" hidden="1">'DATA GIZI DI JATENG'!$I$5:$I$39</definedName>
    <definedName name="_xlchart.v1.41" hidden="1">'DATA GIZI DI JATENG'!$J$5:$J$39</definedName>
    <definedName name="_xlchart.v1.42" hidden="1">'DATA GIZI DI JATENG'!$K$5:$K$39</definedName>
    <definedName name="_xlchart.v1.43" hidden="1">'DATA GIZI DI JATENG'!$L$5:$L$39</definedName>
    <definedName name="_xlchart.v1.5" hidden="1">'Pembagian Banyaknya Data'!$C$36:$C$40</definedName>
    <definedName name="_xlchart.v1.6" hidden="1">'Pembagian Banyaknya Data'!$F$36:$F$37</definedName>
    <definedName name="_xlchart.v1.7" hidden="1">'Pembagian Banyaknya Data'!$G$35</definedName>
    <definedName name="_xlchart.v1.8" hidden="1">'Pembagian Banyaknya Data'!$G$36:$G$37</definedName>
    <definedName name="_xlchart.v1.9" hidden="1">'Pembagian Banyaknya Data'!$F$21:$F$24</definedName>
    <definedName name="_xlcn.WorksheetConnection_PIVOTTABLEB11C161" hidden="1">'PIVOT TABLE'!$B$11:$C$16</definedName>
    <definedName name="_xlcn.WorksheetConnection_PIVOTTABLEB18C221" hidden="1">'PIVOT TABLE'!$B$18:$C$22</definedName>
    <definedName name="_xlcn.WorksheetConnection_PIVOTTABLEB24C291" hidden="1">'PIVOT TABLE'!$B$24:$C$29</definedName>
    <definedName name="_xlcn.WorksheetConnection_PIVOTTABLEB31C361" hidden="1">'PIVOT TABLE'!$B$31:$C$36</definedName>
    <definedName name="_xlcn.WorksheetConnection_PIVOTTABLEB38C431" hidden="1">'PIVOT TABLE'!$B$38:$C$43</definedName>
    <definedName name="_xlcn.WorksheetConnection_PIVOTTABLEB4C91" hidden="1">'PIVOT TABLE'!$B$4:$C$9</definedName>
    <definedName name="_xlcn.WorksheetConnection_PIVOTTABLEE11F161" hidden="1">'PIVOT TABLE'!$E$11:$F$16</definedName>
    <definedName name="_xlcn.WorksheetConnection_PIVOTTABLEE18F221" hidden="1">'PIVOT TABLE'!$E$18:$F$22</definedName>
    <definedName name="_xlcn.WorksheetConnection_PIVOTTABLEE24F291" hidden="1">'PIVOT TABLE'!$E$24:$F$29</definedName>
    <definedName name="_xlcn.WorksheetConnection_PIVOTTABLEE31F331" hidden="1">'PIVOT TABLE'!$E$31:$F$33</definedName>
    <definedName name="_xlcn.WorksheetConnection_PIVOTTABLEE4F91" hidden="1">'PIVOT TABLE'!$E$4:$F$9</definedName>
  </definedNames>
  <calcPr calcId="191029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  <pivotCache cacheId="7" r:id="rId16"/>
    <pivotCache cacheId="8" r:id="rId17"/>
    <pivotCache cacheId="9" r:id="rId18"/>
    <pivotCache cacheId="10" r:id="rId1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PIVOT TABLE!$B$4:$C$9"/>
          <x15:modelTable id="Range 1" name="Range 1" connection="WorksheetConnection_PIVOT TABLE!$B$11:$C$16"/>
          <x15:modelTable id="Range 2" name="Range 2" connection="WorksheetConnection_PIVOT TABLE!$B$18:$C$22"/>
          <x15:modelTable id="Range 3" name="Range 3" connection="WorksheetConnection_PIVOT TABLE!$B$24:$C$29"/>
          <x15:modelTable id="Range 4" name="Range 4" connection="WorksheetConnection_PIVOT TABLE!$B$31:$C$36"/>
          <x15:modelTable id="Range 5" name="Range 5" connection="WorksheetConnection_PIVOT TABLE!$B$38:$C$43"/>
          <x15:modelTable id="Range 6" name="Range 6" connection="WorksheetConnection_PIVOT TABLE!$E$4:$F$9"/>
          <x15:modelTable id="Range 7" name="Range 7" connection="WorksheetConnection_PIVOT TABLE!$E$11:$F$16"/>
          <x15:modelTable id="Range 8" name="Range 8" connection="WorksheetConnection_PIVOT TABLE!$E$18:$F$22"/>
          <x15:modelTable id="Range 9" name="Range 9" connection="WorksheetConnection_PIVOT TABLE!$E$24:$F$29"/>
          <x15:modelTable id="Range 10" name="Range 10" connection="WorksheetConnection_PIVOT TABLE!$E$31:$F$3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3" l="1"/>
  <c r="D48" i="3"/>
  <c r="D47" i="3"/>
  <c r="D46" i="3"/>
  <c r="D45" i="3"/>
  <c r="D44" i="3"/>
  <c r="C49" i="3"/>
  <c r="H38" i="3"/>
  <c r="H37" i="3"/>
  <c r="H36" i="3"/>
  <c r="D41" i="3"/>
  <c r="D40" i="3"/>
  <c r="D39" i="3"/>
  <c r="D38" i="3"/>
  <c r="D37" i="3"/>
  <c r="D36" i="3"/>
  <c r="H33" i="3"/>
  <c r="H32" i="3"/>
  <c r="H31" i="3"/>
  <c r="H30" i="3"/>
  <c r="H29" i="3"/>
  <c r="H28" i="3"/>
  <c r="D33" i="3"/>
  <c r="D32" i="3"/>
  <c r="D31" i="3"/>
  <c r="D30" i="3"/>
  <c r="D29" i="3"/>
  <c r="D28" i="3"/>
  <c r="G38" i="3"/>
  <c r="H25" i="3"/>
  <c r="H24" i="3"/>
  <c r="H23" i="3"/>
  <c r="H22" i="3"/>
  <c r="H21" i="3"/>
  <c r="D25" i="3"/>
  <c r="D24" i="3"/>
  <c r="D23" i="3"/>
  <c r="D22" i="3"/>
  <c r="D21" i="3"/>
  <c r="H18" i="3"/>
  <c r="H17" i="3"/>
  <c r="H16" i="3"/>
  <c r="H15" i="3"/>
  <c r="H14" i="3"/>
  <c r="H13" i="3"/>
  <c r="H10" i="3"/>
  <c r="H9" i="3"/>
  <c r="H8" i="3"/>
  <c r="H7" i="3"/>
  <c r="H6" i="3"/>
  <c r="H5" i="3"/>
  <c r="D18" i="3"/>
  <c r="D17" i="3"/>
  <c r="D16" i="3"/>
  <c r="D15" i="3"/>
  <c r="D14" i="3"/>
  <c r="D13" i="3"/>
  <c r="D10" i="3"/>
  <c r="D9" i="3"/>
  <c r="D8" i="3"/>
  <c r="D7" i="3"/>
  <c r="D6" i="3"/>
  <c r="D5" i="3"/>
  <c r="G18" i="3"/>
  <c r="G25" i="3"/>
  <c r="G33" i="3"/>
  <c r="C41" i="3"/>
  <c r="C33" i="3"/>
  <c r="C25" i="3"/>
  <c r="C18" i="3"/>
  <c r="G10" i="3"/>
  <c r="C10" i="3"/>
  <c r="C55" i="1"/>
  <c r="D55" i="1"/>
  <c r="E55" i="1"/>
  <c r="F55" i="1"/>
  <c r="G55" i="1"/>
  <c r="H55" i="1"/>
  <c r="I55" i="1"/>
  <c r="J55" i="1"/>
  <c r="K55" i="1"/>
  <c r="L55" i="1"/>
  <c r="B55" i="1"/>
  <c r="C54" i="1"/>
  <c r="D54" i="1"/>
  <c r="E54" i="1"/>
  <c r="F54" i="1"/>
  <c r="G54" i="1"/>
  <c r="H54" i="1"/>
  <c r="I54" i="1"/>
  <c r="J54" i="1"/>
  <c r="K54" i="1"/>
  <c r="L54" i="1"/>
  <c r="B54" i="1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10" i="8"/>
  <c r="BB11" i="8"/>
  <c r="BC11" i="8"/>
  <c r="BD11" i="8" s="1"/>
  <c r="BB12" i="8"/>
  <c r="BC12" i="8"/>
  <c r="BD12" i="8"/>
  <c r="BB13" i="8"/>
  <c r="BC13" i="8"/>
  <c r="BD13" i="8"/>
  <c r="BB14" i="8"/>
  <c r="BC14" i="8"/>
  <c r="BD14" i="8"/>
  <c r="BB15" i="8"/>
  <c r="BC15" i="8"/>
  <c r="BD15" i="8"/>
  <c r="BB16" i="8"/>
  <c r="BC16" i="8" s="1"/>
  <c r="BD16" i="8" s="1"/>
  <c r="BB17" i="8"/>
  <c r="BC17" i="8"/>
  <c r="BD17" i="8"/>
  <c r="BB18" i="8"/>
  <c r="BC18" i="8"/>
  <c r="BD18" i="8"/>
  <c r="BB19" i="8"/>
  <c r="BC19" i="8"/>
  <c r="BD19" i="8"/>
  <c r="BB20" i="8"/>
  <c r="BC20" i="8"/>
  <c r="BD20" i="8"/>
  <c r="BB21" i="8"/>
  <c r="BC21" i="8"/>
  <c r="BD21" i="8" s="1"/>
  <c r="BB22" i="8"/>
  <c r="BC22" i="8" s="1"/>
  <c r="BD22" i="8" s="1"/>
  <c r="BB23" i="8"/>
  <c r="BC23" i="8"/>
  <c r="BD23" i="8"/>
  <c r="BB24" i="8"/>
  <c r="BC24" i="8"/>
  <c r="BD24" i="8"/>
  <c r="BB25" i="8"/>
  <c r="BC25" i="8"/>
  <c r="BD25" i="8"/>
  <c r="BB26" i="8"/>
  <c r="BC26" i="8"/>
  <c r="BD26" i="8"/>
  <c r="BB27" i="8"/>
  <c r="BC27" i="8"/>
  <c r="BD27" i="8" s="1"/>
  <c r="BB28" i="8"/>
  <c r="BC28" i="8"/>
  <c r="BD28" i="8"/>
  <c r="BB29" i="8"/>
  <c r="BC29" i="8"/>
  <c r="BD29" i="8"/>
  <c r="BB30" i="8"/>
  <c r="BC30" i="8"/>
  <c r="BD30" i="8"/>
  <c r="BB31" i="8"/>
  <c r="BC31" i="8"/>
  <c r="BD31" i="8"/>
  <c r="BB32" i="8"/>
  <c r="BC32" i="8" s="1"/>
  <c r="BD32" i="8" s="1"/>
  <c r="BB33" i="8"/>
  <c r="BC33" i="8"/>
  <c r="BD33" i="8"/>
  <c r="BB34" i="8"/>
  <c r="BC34" i="8"/>
  <c r="BD34" i="8"/>
  <c r="BB35" i="8"/>
  <c r="BC35" i="8"/>
  <c r="BD35" i="8"/>
  <c r="BB36" i="8"/>
  <c r="BC36" i="8"/>
  <c r="BD36" i="8"/>
  <c r="BB37" i="8"/>
  <c r="BC37" i="8"/>
  <c r="BD37" i="8" s="1"/>
  <c r="BB38" i="8"/>
  <c r="BC38" i="8" s="1"/>
  <c r="BD38" i="8" s="1"/>
  <c r="BB39" i="8"/>
  <c r="BC39" i="8"/>
  <c r="BD39" i="8"/>
  <c r="BB40" i="8"/>
  <c r="BC40" i="8"/>
  <c r="BD40" i="8"/>
  <c r="BB41" i="8"/>
  <c r="BC41" i="8"/>
  <c r="BD41" i="8"/>
  <c r="BB42" i="8"/>
  <c r="BC42" i="8"/>
  <c r="BD42" i="8"/>
  <c r="BB43" i="8"/>
  <c r="BC43" i="8"/>
  <c r="BD43" i="8" s="1"/>
  <c r="BB44" i="8"/>
  <c r="BC44" i="8"/>
  <c r="BD44" i="8"/>
  <c r="BB10" i="8"/>
  <c r="BC10" i="8"/>
  <c r="BD10" i="8" s="1"/>
  <c r="AX40" i="8"/>
  <c r="AX11" i="8"/>
  <c r="AY11" i="8" s="1"/>
  <c r="AZ11" i="8" s="1"/>
  <c r="AX12" i="8"/>
  <c r="AY12" i="8"/>
  <c r="AZ12" i="8"/>
  <c r="AX13" i="8"/>
  <c r="AY13" i="8"/>
  <c r="AZ13" i="8"/>
  <c r="AX14" i="8"/>
  <c r="AY14" i="8"/>
  <c r="AZ14" i="8"/>
  <c r="AX15" i="8"/>
  <c r="AY15" i="8"/>
  <c r="AZ15" i="8"/>
  <c r="AX16" i="8"/>
  <c r="AY16" i="8" s="1"/>
  <c r="AZ16" i="8" s="1"/>
  <c r="AX17" i="8"/>
  <c r="AY17" i="8"/>
  <c r="AZ17" i="8"/>
  <c r="AX18" i="8"/>
  <c r="AY18" i="8"/>
  <c r="AZ18" i="8"/>
  <c r="AX19" i="8"/>
  <c r="AY19" i="8"/>
  <c r="AZ19" i="8"/>
  <c r="AX20" i="8"/>
  <c r="AY20" i="8"/>
  <c r="AZ20" i="8"/>
  <c r="AX21" i="8"/>
  <c r="AY21" i="8"/>
  <c r="AZ21" i="8" s="1"/>
  <c r="AX22" i="8"/>
  <c r="AY22" i="8"/>
  <c r="AZ22" i="8"/>
  <c r="AX23" i="8"/>
  <c r="AY23" i="8"/>
  <c r="AZ23" i="8"/>
  <c r="AX24" i="8"/>
  <c r="AY24" i="8"/>
  <c r="AZ24" i="8"/>
  <c r="AX25" i="8"/>
  <c r="AY25" i="8"/>
  <c r="AZ25" i="8"/>
  <c r="AX26" i="8"/>
  <c r="AY26" i="8"/>
  <c r="AZ26" i="8"/>
  <c r="AX27" i="8"/>
  <c r="AY27" i="8" s="1"/>
  <c r="AZ27" i="8" s="1"/>
  <c r="AX28" i="8"/>
  <c r="AY28" i="8"/>
  <c r="AZ28" i="8"/>
  <c r="AX29" i="8"/>
  <c r="AY29" i="8"/>
  <c r="AZ29" i="8"/>
  <c r="AX30" i="8"/>
  <c r="AY30" i="8"/>
  <c r="AZ30" i="8"/>
  <c r="AX31" i="8"/>
  <c r="AY31" i="8"/>
  <c r="AZ31" i="8"/>
  <c r="AX32" i="8"/>
  <c r="AY32" i="8" s="1"/>
  <c r="AZ32" i="8" s="1"/>
  <c r="AX33" i="8"/>
  <c r="AY33" i="8"/>
  <c r="AZ33" i="8"/>
  <c r="AX34" i="8"/>
  <c r="AY34" i="8"/>
  <c r="AZ34" i="8"/>
  <c r="AX35" i="8"/>
  <c r="AY35" i="8"/>
  <c r="AZ35" i="8"/>
  <c r="AX36" i="8"/>
  <c r="AY36" i="8"/>
  <c r="AZ36" i="8"/>
  <c r="AX37" i="8"/>
  <c r="AY37" i="8"/>
  <c r="AZ37" i="8" s="1"/>
  <c r="AX38" i="8"/>
  <c r="AY38" i="8"/>
  <c r="AZ38" i="8"/>
  <c r="AX39" i="8"/>
  <c r="AY39" i="8"/>
  <c r="AZ39" i="8"/>
  <c r="AY40" i="8"/>
  <c r="AZ40" i="8"/>
  <c r="AX41" i="8"/>
  <c r="AY41" i="8"/>
  <c r="AZ41" i="8"/>
  <c r="AX42" i="8"/>
  <c r="AY42" i="8"/>
  <c r="AZ42" i="8"/>
  <c r="AX43" i="8"/>
  <c r="AY43" i="8" s="1"/>
  <c r="AZ43" i="8" s="1"/>
  <c r="AX44" i="8"/>
  <c r="AY44" i="8"/>
  <c r="AZ44" i="8"/>
  <c r="AX10" i="8"/>
  <c r="AY10" i="8"/>
  <c r="AZ10" i="8" s="1"/>
  <c r="AT11" i="8"/>
  <c r="AU11" i="8" s="1"/>
  <c r="AV11" i="8" s="1"/>
  <c r="AT12" i="8"/>
  <c r="AU12" i="8"/>
  <c r="AV12" i="8"/>
  <c r="AT13" i="8"/>
  <c r="AU13" i="8"/>
  <c r="AV13" i="8"/>
  <c r="AT14" i="8"/>
  <c r="AU14" i="8"/>
  <c r="AV14" i="8"/>
  <c r="AT15" i="8"/>
  <c r="AU15" i="8"/>
  <c r="AV15" i="8"/>
  <c r="AT16" i="8"/>
  <c r="AU16" i="8" s="1"/>
  <c r="AV16" i="8" s="1"/>
  <c r="AT17" i="8"/>
  <c r="AU17" i="8"/>
  <c r="AV17" i="8"/>
  <c r="AT18" i="8"/>
  <c r="AU18" i="8"/>
  <c r="AV18" i="8"/>
  <c r="AT19" i="8"/>
  <c r="AU19" i="8"/>
  <c r="AV19" i="8"/>
  <c r="AT20" i="8"/>
  <c r="AU20" i="8"/>
  <c r="AV20" i="8"/>
  <c r="AT21" i="8"/>
  <c r="AU21" i="8"/>
  <c r="AV21" i="8" s="1"/>
  <c r="AT22" i="8"/>
  <c r="AU22" i="8"/>
  <c r="AV22" i="8"/>
  <c r="AT23" i="8"/>
  <c r="AU23" i="8"/>
  <c r="AV23" i="8"/>
  <c r="AT24" i="8"/>
  <c r="AU24" i="8"/>
  <c r="AV24" i="8"/>
  <c r="AT25" i="8"/>
  <c r="AU25" i="8"/>
  <c r="AV25" i="8"/>
  <c r="AT26" i="8"/>
  <c r="AU26" i="8"/>
  <c r="AV26" i="8"/>
  <c r="AT27" i="8"/>
  <c r="AU27" i="8" s="1"/>
  <c r="AV27" i="8" s="1"/>
  <c r="AT28" i="8"/>
  <c r="AU28" i="8"/>
  <c r="AV28" i="8"/>
  <c r="AT29" i="8"/>
  <c r="AU29" i="8"/>
  <c r="AV29" i="8"/>
  <c r="AT30" i="8"/>
  <c r="AU30" i="8"/>
  <c r="AV30" i="8"/>
  <c r="AT31" i="8"/>
  <c r="AU31" i="8"/>
  <c r="AV31" i="8"/>
  <c r="AT32" i="8"/>
  <c r="AU32" i="8" s="1"/>
  <c r="AV32" i="8" s="1"/>
  <c r="AT33" i="8"/>
  <c r="AU33" i="8"/>
  <c r="AV33" i="8"/>
  <c r="AT34" i="8"/>
  <c r="AU34" i="8"/>
  <c r="AV34" i="8"/>
  <c r="AT35" i="8"/>
  <c r="AU35" i="8"/>
  <c r="AV35" i="8"/>
  <c r="AT36" i="8"/>
  <c r="AU36" i="8"/>
  <c r="AV36" i="8"/>
  <c r="AT37" i="8"/>
  <c r="AU37" i="8"/>
  <c r="AV37" i="8" s="1"/>
  <c r="AT38" i="8"/>
  <c r="AU38" i="8"/>
  <c r="AV38" i="8"/>
  <c r="AT39" i="8"/>
  <c r="AU39" i="8"/>
  <c r="AV39" i="8"/>
  <c r="AT40" i="8"/>
  <c r="AU40" i="8"/>
  <c r="AV40" i="8"/>
  <c r="AT41" i="8"/>
  <c r="AU41" i="8"/>
  <c r="AV41" i="8"/>
  <c r="AT42" i="8"/>
  <c r="AU42" i="8"/>
  <c r="AV42" i="8"/>
  <c r="AT43" i="8"/>
  <c r="AU43" i="8" s="1"/>
  <c r="AV43" i="8" s="1"/>
  <c r="AT44" i="8"/>
  <c r="AU44" i="8"/>
  <c r="AV44" i="8"/>
  <c r="AT10" i="8"/>
  <c r="AU10" i="8"/>
  <c r="AV10" i="8" s="1"/>
  <c r="AP11" i="8"/>
  <c r="AQ11" i="8" s="1"/>
  <c r="AR11" i="8" s="1"/>
  <c r="AP12" i="8"/>
  <c r="AQ12" i="8"/>
  <c r="AR12" i="8"/>
  <c r="AP13" i="8"/>
  <c r="AQ13" i="8"/>
  <c r="AR13" i="8"/>
  <c r="AP14" i="8"/>
  <c r="AQ14" i="8"/>
  <c r="AR14" i="8"/>
  <c r="AP15" i="8"/>
  <c r="AQ15" i="8"/>
  <c r="AR15" i="8"/>
  <c r="AP16" i="8"/>
  <c r="AQ16" i="8" s="1"/>
  <c r="AR16" i="8" s="1"/>
  <c r="AP17" i="8"/>
  <c r="AQ17" i="8"/>
  <c r="AR17" i="8"/>
  <c r="AP18" i="8"/>
  <c r="AQ18" i="8"/>
  <c r="AR18" i="8"/>
  <c r="AP19" i="8"/>
  <c r="AQ19" i="8" s="1"/>
  <c r="AR19" i="8" s="1"/>
  <c r="AP20" i="8"/>
  <c r="AQ20" i="8"/>
  <c r="AR20" i="8"/>
  <c r="AP21" i="8"/>
  <c r="AQ21" i="8"/>
  <c r="AR21" i="8" s="1"/>
  <c r="AP22" i="8"/>
  <c r="AQ22" i="8"/>
  <c r="AR22" i="8"/>
  <c r="AP23" i="8"/>
  <c r="AQ23" i="8"/>
  <c r="AR23" i="8"/>
  <c r="AP24" i="8"/>
  <c r="AQ24" i="8"/>
  <c r="AR24" i="8"/>
  <c r="AP25" i="8"/>
  <c r="AQ25" i="8"/>
  <c r="AR25" i="8"/>
  <c r="AP26" i="8"/>
  <c r="AQ26" i="8"/>
  <c r="AR26" i="8"/>
  <c r="AP27" i="8"/>
  <c r="AQ27" i="8" s="1"/>
  <c r="AR27" i="8" s="1"/>
  <c r="AP28" i="8"/>
  <c r="AQ28" i="8"/>
  <c r="AR28" i="8"/>
  <c r="AP29" i="8"/>
  <c r="AQ29" i="8"/>
  <c r="AR29" i="8"/>
  <c r="AP30" i="8"/>
  <c r="AQ30" i="8"/>
  <c r="AR30" i="8"/>
  <c r="AP31" i="8"/>
  <c r="AQ31" i="8"/>
  <c r="AR31" i="8"/>
  <c r="AP32" i="8"/>
  <c r="AQ32" i="8" s="1"/>
  <c r="AR32" i="8" s="1"/>
  <c r="AP33" i="8"/>
  <c r="AQ33" i="8"/>
  <c r="AR33" i="8"/>
  <c r="AP34" i="8"/>
  <c r="AQ34" i="8"/>
  <c r="AR34" i="8"/>
  <c r="AP35" i="8"/>
  <c r="AQ35" i="8"/>
  <c r="AR35" i="8"/>
  <c r="AP36" i="8"/>
  <c r="AQ36" i="8"/>
  <c r="AR36" i="8"/>
  <c r="AP37" i="8"/>
  <c r="AQ37" i="8"/>
  <c r="AR37" i="8" s="1"/>
  <c r="AP38" i="8"/>
  <c r="AQ38" i="8"/>
  <c r="AR38" i="8"/>
  <c r="AP39" i="8"/>
  <c r="AQ39" i="8"/>
  <c r="AR39" i="8"/>
  <c r="AP40" i="8"/>
  <c r="AQ40" i="8"/>
  <c r="AR40" i="8"/>
  <c r="AP41" i="8"/>
  <c r="AQ41" i="8"/>
  <c r="AR41" i="8"/>
  <c r="AP42" i="8"/>
  <c r="AQ42" i="8"/>
  <c r="AR42" i="8"/>
  <c r="AP43" i="8"/>
  <c r="AQ43" i="8" s="1"/>
  <c r="AR43" i="8" s="1"/>
  <c r="AP44" i="8"/>
  <c r="AQ44" i="8"/>
  <c r="AR44" i="8"/>
  <c r="AP10" i="8"/>
  <c r="AQ10" i="8" s="1"/>
  <c r="AR10" i="8" s="1"/>
  <c r="AL11" i="8"/>
  <c r="AM11" i="8"/>
  <c r="AN11" i="8"/>
  <c r="AL12" i="8"/>
  <c r="AM12" i="8"/>
  <c r="AN12" i="8" s="1"/>
  <c r="AL13" i="8"/>
  <c r="AM13" i="8"/>
  <c r="AN13" i="8"/>
  <c r="AL14" i="8"/>
  <c r="AM14" i="8"/>
  <c r="AN14" i="8"/>
  <c r="AL15" i="8"/>
  <c r="AM15" i="8"/>
  <c r="AN15" i="8"/>
  <c r="AL16" i="8"/>
  <c r="AM16" i="8"/>
  <c r="AN16" i="8" s="1"/>
  <c r="AL17" i="8"/>
  <c r="AM17" i="8"/>
  <c r="AN17" i="8"/>
  <c r="AL18" i="8"/>
  <c r="AM18" i="8"/>
  <c r="AN18" i="8"/>
  <c r="AL19" i="8"/>
  <c r="AM19" i="8"/>
  <c r="AN19" i="8"/>
  <c r="AL20" i="8"/>
  <c r="AM20" i="8"/>
  <c r="AN20" i="8"/>
  <c r="AL21" i="8"/>
  <c r="AM21" i="8"/>
  <c r="AN21" i="8"/>
  <c r="AL22" i="8"/>
  <c r="AM22" i="8"/>
  <c r="AN22" i="8"/>
  <c r="AL23" i="8"/>
  <c r="AM23" i="8" s="1"/>
  <c r="AN23" i="8" s="1"/>
  <c r="AL24" i="8"/>
  <c r="AM24" i="8"/>
  <c r="AN24" i="8"/>
  <c r="AL25" i="8"/>
  <c r="AM25" i="8"/>
  <c r="AN25" i="8"/>
  <c r="AL26" i="8"/>
  <c r="AM26" i="8"/>
  <c r="AN26" i="8"/>
  <c r="AL27" i="8"/>
  <c r="AM27" i="8"/>
  <c r="AN27" i="8"/>
  <c r="AL28" i="8"/>
  <c r="AM28" i="8"/>
  <c r="AN28" i="8" s="1"/>
  <c r="AL29" i="8"/>
  <c r="AM29" i="8"/>
  <c r="AN29" i="8"/>
  <c r="AL30" i="8"/>
  <c r="AM30" i="8"/>
  <c r="AN30" i="8"/>
  <c r="AL31" i="8"/>
  <c r="AM31" i="8"/>
  <c r="AN31" i="8"/>
  <c r="AL32" i="8"/>
  <c r="AM32" i="8"/>
  <c r="AN32" i="8"/>
  <c r="AL33" i="8"/>
  <c r="AM33" i="8"/>
  <c r="AN33" i="8"/>
  <c r="AL34" i="8"/>
  <c r="AM34" i="8"/>
  <c r="AN34" i="8"/>
  <c r="AL35" i="8"/>
  <c r="AM35" i="8"/>
  <c r="AN35" i="8"/>
  <c r="AL36" i="8"/>
  <c r="AM36" i="8"/>
  <c r="AN36" i="8"/>
  <c r="AL37" i="8"/>
  <c r="AM37" i="8"/>
  <c r="AN37" i="8"/>
  <c r="AL38" i="8"/>
  <c r="AM38" i="8"/>
  <c r="AN38" i="8"/>
  <c r="AL39" i="8"/>
  <c r="AM39" i="8" s="1"/>
  <c r="AN39" i="8" s="1"/>
  <c r="AL40" i="8"/>
  <c r="AM40" i="8"/>
  <c r="AN40" i="8"/>
  <c r="AL41" i="8"/>
  <c r="AM41" i="8"/>
  <c r="AN41" i="8"/>
  <c r="AL42" i="8"/>
  <c r="AM42" i="8"/>
  <c r="AN42" i="8"/>
  <c r="AL43" i="8"/>
  <c r="AM43" i="8"/>
  <c r="AN43" i="8"/>
  <c r="AL44" i="8"/>
  <c r="AM44" i="8"/>
  <c r="AN44" i="8" s="1"/>
  <c r="AL10" i="8"/>
  <c r="AJ10" i="8"/>
  <c r="AM10" i="8"/>
  <c r="AN10" i="8" s="1"/>
  <c r="AH11" i="8"/>
  <c r="AI11" i="8"/>
  <c r="AJ11" i="8"/>
  <c r="AH12" i="8"/>
  <c r="AI12" i="8"/>
  <c r="AJ12" i="8"/>
  <c r="AH13" i="8"/>
  <c r="AI13" i="8"/>
  <c r="AJ13" i="8"/>
  <c r="AH14" i="8"/>
  <c r="AI14" i="8"/>
  <c r="AJ14" i="8"/>
  <c r="AH15" i="8"/>
  <c r="AI15" i="8"/>
  <c r="AJ15" i="8"/>
  <c r="AH16" i="8"/>
  <c r="AI16" i="8" s="1"/>
  <c r="AJ16" i="8" s="1"/>
  <c r="AH17" i="8"/>
  <c r="AI17" i="8"/>
  <c r="AJ17" i="8"/>
  <c r="AH18" i="8"/>
  <c r="AI18" i="8"/>
  <c r="AJ18" i="8"/>
  <c r="AH19" i="8"/>
  <c r="AI19" i="8"/>
  <c r="AJ19" i="8"/>
  <c r="AH20" i="8"/>
  <c r="AI20" i="8"/>
  <c r="AJ20" i="8"/>
  <c r="AH21" i="8"/>
  <c r="AI21" i="8"/>
  <c r="AJ21" i="8" s="1"/>
  <c r="AH22" i="8"/>
  <c r="AI22" i="8"/>
  <c r="AJ22" i="8"/>
  <c r="AH23" i="8"/>
  <c r="AI23" i="8"/>
  <c r="AJ23" i="8"/>
  <c r="AH24" i="8"/>
  <c r="AI24" i="8"/>
  <c r="AJ24" i="8"/>
  <c r="AH25" i="8"/>
  <c r="AI25" i="8"/>
  <c r="AJ25" i="8"/>
  <c r="AH26" i="8"/>
  <c r="AI26" i="8"/>
  <c r="AJ26" i="8"/>
  <c r="AH27" i="8"/>
  <c r="AI27" i="8"/>
  <c r="AJ27" i="8"/>
  <c r="AH28" i="8"/>
  <c r="AI28" i="8"/>
  <c r="AJ28" i="8"/>
  <c r="AH29" i="8"/>
  <c r="AI29" i="8"/>
  <c r="AJ29" i="8"/>
  <c r="AH30" i="8"/>
  <c r="AI30" i="8"/>
  <c r="AJ30" i="8"/>
  <c r="AH31" i="8"/>
  <c r="AI31" i="8"/>
  <c r="AJ31" i="8"/>
  <c r="AH32" i="8"/>
  <c r="AI32" i="8" s="1"/>
  <c r="AJ32" i="8" s="1"/>
  <c r="AH33" i="8"/>
  <c r="AI33" i="8"/>
  <c r="AJ33" i="8"/>
  <c r="AH34" i="8"/>
  <c r="AI34" i="8"/>
  <c r="AJ34" i="8"/>
  <c r="AH35" i="8"/>
  <c r="AI35" i="8"/>
  <c r="AJ35" i="8"/>
  <c r="AH36" i="8"/>
  <c r="AI36" i="8"/>
  <c r="AJ36" i="8"/>
  <c r="AH37" i="8"/>
  <c r="AI37" i="8"/>
  <c r="AJ37" i="8" s="1"/>
  <c r="AH38" i="8"/>
  <c r="AI38" i="8"/>
  <c r="AJ38" i="8"/>
  <c r="AH39" i="8"/>
  <c r="AI39" i="8"/>
  <c r="AJ39" i="8"/>
  <c r="AH40" i="8"/>
  <c r="AI40" i="8"/>
  <c r="AJ40" i="8"/>
  <c r="AH41" i="8"/>
  <c r="AI41" i="8"/>
  <c r="AJ41" i="8"/>
  <c r="AH42" i="8"/>
  <c r="AI42" i="8"/>
  <c r="AJ42" i="8"/>
  <c r="AH43" i="8"/>
  <c r="AI43" i="8"/>
  <c r="AJ43" i="8"/>
  <c r="AH44" i="8"/>
  <c r="AI44" i="8"/>
  <c r="AJ44" i="8"/>
  <c r="AH10" i="8"/>
  <c r="AI10" i="8" s="1"/>
  <c r="AF10" i="8"/>
  <c r="AD11" i="8"/>
  <c r="AE11" i="8"/>
  <c r="AF11" i="8"/>
  <c r="AD12" i="8"/>
  <c r="AE12" i="8"/>
  <c r="AF12" i="8"/>
  <c r="AD13" i="8"/>
  <c r="AE13" i="8"/>
  <c r="AF13" i="8"/>
  <c r="AD14" i="8"/>
  <c r="AE14" i="8"/>
  <c r="AF14" i="8"/>
  <c r="AD15" i="8"/>
  <c r="AE15" i="8"/>
  <c r="AF15" i="8"/>
  <c r="AD16" i="8"/>
  <c r="AE16" i="8" s="1"/>
  <c r="AF16" i="8" s="1"/>
  <c r="AD17" i="8"/>
  <c r="AE17" i="8"/>
  <c r="AF17" i="8"/>
  <c r="AD18" i="8"/>
  <c r="AE18" i="8"/>
  <c r="AF18" i="8"/>
  <c r="AD19" i="8"/>
  <c r="AE19" i="8"/>
  <c r="AF19" i="8"/>
  <c r="AD20" i="8"/>
  <c r="AE20" i="8"/>
  <c r="AF20" i="8"/>
  <c r="AD21" i="8"/>
  <c r="AE21" i="8"/>
  <c r="AF21" i="8" s="1"/>
  <c r="AD22" i="8"/>
  <c r="AE22" i="8"/>
  <c r="AF22" i="8"/>
  <c r="AD23" i="8"/>
  <c r="AE23" i="8"/>
  <c r="AF23" i="8"/>
  <c r="AD24" i="8"/>
  <c r="AE24" i="8"/>
  <c r="AF24" i="8"/>
  <c r="AD25" i="8"/>
  <c r="AE25" i="8"/>
  <c r="AF25" i="8"/>
  <c r="AD26" i="8"/>
  <c r="AE26" i="8"/>
  <c r="AF26" i="8"/>
  <c r="AD27" i="8"/>
  <c r="AE27" i="8"/>
  <c r="AF27" i="8"/>
  <c r="AD28" i="8"/>
  <c r="AE28" i="8"/>
  <c r="AF28" i="8"/>
  <c r="AD29" i="8"/>
  <c r="AE29" i="8"/>
  <c r="AF29" i="8"/>
  <c r="AD30" i="8"/>
  <c r="AE30" i="8"/>
  <c r="AF30" i="8"/>
  <c r="AD31" i="8"/>
  <c r="AE31" i="8"/>
  <c r="AF31" i="8"/>
  <c r="AD32" i="8"/>
  <c r="AE32" i="8" s="1"/>
  <c r="AF32" i="8" s="1"/>
  <c r="AD33" i="8"/>
  <c r="AE33" i="8"/>
  <c r="AF33" i="8"/>
  <c r="AD34" i="8"/>
  <c r="AE34" i="8"/>
  <c r="AF34" i="8"/>
  <c r="AD35" i="8"/>
  <c r="AE35" i="8"/>
  <c r="AF35" i="8"/>
  <c r="AD36" i="8"/>
  <c r="AE36" i="8"/>
  <c r="AF36" i="8"/>
  <c r="AD37" i="8"/>
  <c r="AE37" i="8"/>
  <c r="AF37" i="8" s="1"/>
  <c r="AD38" i="8"/>
  <c r="AE38" i="8"/>
  <c r="AF38" i="8"/>
  <c r="AD39" i="8"/>
  <c r="AE39" i="8"/>
  <c r="AF39" i="8"/>
  <c r="AD40" i="8"/>
  <c r="AE40" i="8"/>
  <c r="AF40" i="8"/>
  <c r="AD41" i="8"/>
  <c r="AE41" i="8"/>
  <c r="AF41" i="8"/>
  <c r="AD42" i="8"/>
  <c r="AE42" i="8"/>
  <c r="AF42" i="8"/>
  <c r="AD43" i="8"/>
  <c r="AE43" i="8"/>
  <c r="AF43" i="8"/>
  <c r="AD44" i="8"/>
  <c r="AE44" i="8"/>
  <c r="AF44" i="8"/>
  <c r="AD10" i="8"/>
  <c r="AE10" i="8" s="1"/>
  <c r="AB10" i="8"/>
  <c r="Z11" i="8"/>
  <c r="AA11" i="8"/>
  <c r="AB11" i="8"/>
  <c r="Z12" i="8"/>
  <c r="AA12" i="8" s="1"/>
  <c r="AB12" i="8" s="1"/>
  <c r="Z13" i="8"/>
  <c r="AA13" i="8"/>
  <c r="AB13" i="8"/>
  <c r="Z14" i="8"/>
  <c r="AA14" i="8"/>
  <c r="AB14" i="8"/>
  <c r="Z15" i="8"/>
  <c r="AA15" i="8"/>
  <c r="AB15" i="8"/>
  <c r="Z16" i="8"/>
  <c r="AA16" i="8" s="1"/>
  <c r="AB16" i="8" s="1"/>
  <c r="Z17" i="8"/>
  <c r="AA17" i="8"/>
  <c r="AB17" i="8" s="1"/>
  <c r="Z18" i="8"/>
  <c r="AA18" i="8"/>
  <c r="AB18" i="8"/>
  <c r="Z19" i="8"/>
  <c r="AA19" i="8"/>
  <c r="AB19" i="8"/>
  <c r="Z20" i="8"/>
  <c r="AA20" i="8"/>
  <c r="AB20" i="8"/>
  <c r="Z21" i="8"/>
  <c r="AA21" i="8"/>
  <c r="AB21" i="8" s="1"/>
  <c r="Z22" i="8"/>
  <c r="AA22" i="8"/>
  <c r="AB22" i="8"/>
  <c r="Z23" i="8"/>
  <c r="AA23" i="8"/>
  <c r="AB23" i="8"/>
  <c r="Z24" i="8"/>
  <c r="AA24" i="8"/>
  <c r="AB24" i="8"/>
  <c r="Z25" i="8"/>
  <c r="AA25" i="8"/>
  <c r="AB25" i="8"/>
  <c r="Z26" i="8"/>
  <c r="AA26" i="8"/>
  <c r="AB26" i="8"/>
  <c r="Z27" i="8"/>
  <c r="AA27" i="8"/>
  <c r="AB27" i="8"/>
  <c r="Z28" i="8"/>
  <c r="AA28" i="8" s="1"/>
  <c r="AB28" i="8" s="1"/>
  <c r="Z29" i="8"/>
  <c r="AA29" i="8"/>
  <c r="AB29" i="8"/>
  <c r="Z30" i="8"/>
  <c r="AA30" i="8"/>
  <c r="AB30" i="8"/>
  <c r="Z31" i="8"/>
  <c r="AA31" i="8"/>
  <c r="AB31" i="8"/>
  <c r="Z32" i="8"/>
  <c r="AA32" i="8" s="1"/>
  <c r="AB32" i="8" s="1"/>
  <c r="Z33" i="8"/>
  <c r="AA33" i="8"/>
  <c r="AB33" i="8" s="1"/>
  <c r="Z34" i="8"/>
  <c r="AA34" i="8"/>
  <c r="AB34" i="8"/>
  <c r="Z35" i="8"/>
  <c r="AA35" i="8"/>
  <c r="AB35" i="8"/>
  <c r="Z36" i="8"/>
  <c r="AA36" i="8"/>
  <c r="AB36" i="8"/>
  <c r="Z37" i="8"/>
  <c r="AA37" i="8"/>
  <c r="AB37" i="8" s="1"/>
  <c r="Z38" i="8"/>
  <c r="AA38" i="8"/>
  <c r="AB38" i="8"/>
  <c r="Z39" i="8"/>
  <c r="AA39" i="8"/>
  <c r="AB39" i="8"/>
  <c r="Z40" i="8"/>
  <c r="AA40" i="8"/>
  <c r="AB40" i="8"/>
  <c r="Z41" i="8"/>
  <c r="AA41" i="8"/>
  <c r="AB41" i="8"/>
  <c r="Z42" i="8"/>
  <c r="AA42" i="8"/>
  <c r="AB42" i="8"/>
  <c r="Z43" i="8"/>
  <c r="AA43" i="8"/>
  <c r="AB43" i="8"/>
  <c r="Z44" i="8"/>
  <c r="AA44" i="8" s="1"/>
  <c r="AB44" i="8" s="1"/>
  <c r="Z10" i="8"/>
  <c r="AA10" i="8" s="1"/>
  <c r="X10" i="8"/>
  <c r="V11" i="8"/>
  <c r="W11" i="8"/>
  <c r="X11" i="8"/>
  <c r="V12" i="8"/>
  <c r="W12" i="8"/>
  <c r="X12" i="8"/>
  <c r="V13" i="8"/>
  <c r="W13" i="8"/>
  <c r="X13" i="8"/>
  <c r="V14" i="8"/>
  <c r="W14" i="8"/>
  <c r="X14" i="8"/>
  <c r="V15" i="8"/>
  <c r="W15" i="8"/>
  <c r="X15" i="8"/>
  <c r="V16" i="8"/>
  <c r="W16" i="8" s="1"/>
  <c r="X16" i="8" s="1"/>
  <c r="V17" i="8"/>
  <c r="W17" i="8"/>
  <c r="X17" i="8"/>
  <c r="V18" i="8"/>
  <c r="W18" i="8"/>
  <c r="X18" i="8"/>
  <c r="V19" i="8"/>
  <c r="W19" i="8"/>
  <c r="X19" i="8"/>
  <c r="V20" i="8"/>
  <c r="W20" i="8"/>
  <c r="X20" i="8"/>
  <c r="V21" i="8"/>
  <c r="W21" i="8"/>
  <c r="X21" i="8" s="1"/>
  <c r="V22" i="8"/>
  <c r="W22" i="8"/>
  <c r="X22" i="8"/>
  <c r="V23" i="8"/>
  <c r="W23" i="8"/>
  <c r="X23" i="8"/>
  <c r="V24" i="8"/>
  <c r="W24" i="8"/>
  <c r="X24" i="8"/>
  <c r="V25" i="8"/>
  <c r="W25" i="8"/>
  <c r="X25" i="8"/>
  <c r="V26" i="8"/>
  <c r="W26" i="8"/>
  <c r="X26" i="8"/>
  <c r="V27" i="8"/>
  <c r="W27" i="8"/>
  <c r="X27" i="8"/>
  <c r="V28" i="8"/>
  <c r="W28" i="8"/>
  <c r="X28" i="8"/>
  <c r="V29" i="8"/>
  <c r="W29" i="8"/>
  <c r="X29" i="8"/>
  <c r="V30" i="8"/>
  <c r="W30" i="8"/>
  <c r="X30" i="8"/>
  <c r="V31" i="8"/>
  <c r="W31" i="8"/>
  <c r="X31" i="8"/>
  <c r="V32" i="8"/>
  <c r="W32" i="8" s="1"/>
  <c r="X32" i="8" s="1"/>
  <c r="V33" i="8"/>
  <c r="W33" i="8"/>
  <c r="X33" i="8"/>
  <c r="V34" i="8"/>
  <c r="W34" i="8"/>
  <c r="X34" i="8"/>
  <c r="V35" i="8"/>
  <c r="W35" i="8"/>
  <c r="X35" i="8"/>
  <c r="V36" i="8"/>
  <c r="W36" i="8"/>
  <c r="X36" i="8"/>
  <c r="V37" i="8"/>
  <c r="W37" i="8"/>
  <c r="X37" i="8" s="1"/>
  <c r="V38" i="8"/>
  <c r="W38" i="8"/>
  <c r="X38" i="8"/>
  <c r="V39" i="8"/>
  <c r="W39" i="8"/>
  <c r="X39" i="8"/>
  <c r="V40" i="8"/>
  <c r="W40" i="8"/>
  <c r="X40" i="8"/>
  <c r="V41" i="8"/>
  <c r="W41" i="8"/>
  <c r="X41" i="8"/>
  <c r="V42" i="8"/>
  <c r="W42" i="8"/>
  <c r="X42" i="8"/>
  <c r="V43" i="8"/>
  <c r="W43" i="8"/>
  <c r="X43" i="8"/>
  <c r="V44" i="8"/>
  <c r="W44" i="8"/>
  <c r="X44" i="8"/>
  <c r="V10" i="8"/>
  <c r="T10" i="8"/>
  <c r="W10" i="8"/>
  <c r="R11" i="8"/>
  <c r="S11" i="8"/>
  <c r="T11" i="8"/>
  <c r="R12" i="8"/>
  <c r="S12" i="8"/>
  <c r="T12" i="8"/>
  <c r="R13" i="8"/>
  <c r="S13" i="8"/>
  <c r="T13" i="8"/>
  <c r="R14" i="8"/>
  <c r="S14" i="8"/>
  <c r="T14" i="8"/>
  <c r="R15" i="8"/>
  <c r="S15" i="8"/>
  <c r="T15" i="8"/>
  <c r="R16" i="8"/>
  <c r="S16" i="8" s="1"/>
  <c r="T16" i="8" s="1"/>
  <c r="R17" i="8"/>
  <c r="S17" i="8"/>
  <c r="T17" i="8"/>
  <c r="R18" i="8"/>
  <c r="S18" i="8"/>
  <c r="T18" i="8"/>
  <c r="R19" i="8"/>
  <c r="S19" i="8"/>
  <c r="T19" i="8"/>
  <c r="R20" i="8"/>
  <c r="S20" i="8"/>
  <c r="T20" i="8"/>
  <c r="R21" i="8"/>
  <c r="S21" i="8"/>
  <c r="T21" i="8" s="1"/>
  <c r="R22" i="8"/>
  <c r="S22" i="8"/>
  <c r="T22" i="8"/>
  <c r="R23" i="8"/>
  <c r="S23" i="8"/>
  <c r="T23" i="8"/>
  <c r="R24" i="8"/>
  <c r="S24" i="8"/>
  <c r="T24" i="8"/>
  <c r="R25" i="8"/>
  <c r="S25" i="8"/>
  <c r="T25" i="8"/>
  <c r="R26" i="8"/>
  <c r="S26" i="8"/>
  <c r="T26" i="8"/>
  <c r="R27" i="8"/>
  <c r="S27" i="8"/>
  <c r="T27" i="8"/>
  <c r="R28" i="8"/>
  <c r="S28" i="8"/>
  <c r="T28" i="8"/>
  <c r="R29" i="8"/>
  <c r="S29" i="8"/>
  <c r="T29" i="8"/>
  <c r="R30" i="8"/>
  <c r="S30" i="8"/>
  <c r="T30" i="8"/>
  <c r="R31" i="8"/>
  <c r="S31" i="8"/>
  <c r="T31" i="8"/>
  <c r="R32" i="8"/>
  <c r="S32" i="8" s="1"/>
  <c r="T32" i="8" s="1"/>
  <c r="R33" i="8"/>
  <c r="S33" i="8"/>
  <c r="T33" i="8"/>
  <c r="R34" i="8"/>
  <c r="S34" i="8"/>
  <c r="T34" i="8"/>
  <c r="R35" i="8"/>
  <c r="S35" i="8"/>
  <c r="T35" i="8"/>
  <c r="R36" i="8"/>
  <c r="S36" i="8"/>
  <c r="T36" i="8"/>
  <c r="R37" i="8"/>
  <c r="S37" i="8"/>
  <c r="T37" i="8" s="1"/>
  <c r="R38" i="8"/>
  <c r="S38" i="8"/>
  <c r="T38" i="8"/>
  <c r="R39" i="8"/>
  <c r="S39" i="8"/>
  <c r="T39" i="8"/>
  <c r="R40" i="8"/>
  <c r="S40" i="8"/>
  <c r="T40" i="8"/>
  <c r="R41" i="8"/>
  <c r="S41" i="8"/>
  <c r="T41" i="8"/>
  <c r="R42" i="8"/>
  <c r="S42" i="8"/>
  <c r="T42" i="8"/>
  <c r="R43" i="8"/>
  <c r="S43" i="8"/>
  <c r="T43" i="8"/>
  <c r="R44" i="8"/>
  <c r="S44" i="8"/>
  <c r="T44" i="8"/>
  <c r="R10" i="8"/>
  <c r="S10" i="8"/>
  <c r="N11" i="8"/>
  <c r="O11" i="8"/>
  <c r="N12" i="8"/>
  <c r="O12" i="8"/>
  <c r="N13" i="8"/>
  <c r="O13" i="8"/>
  <c r="N14" i="8"/>
  <c r="O14" i="8"/>
  <c r="N15" i="8"/>
  <c r="O15" i="8"/>
  <c r="N16" i="8"/>
  <c r="O16" i="8"/>
  <c r="N17" i="8"/>
  <c r="O17" i="8"/>
  <c r="N18" i="8"/>
  <c r="O18" i="8"/>
  <c r="N19" i="8"/>
  <c r="O19" i="8"/>
  <c r="N20" i="8"/>
  <c r="O20" i="8"/>
  <c r="N21" i="8"/>
  <c r="O21" i="8"/>
  <c r="N22" i="8"/>
  <c r="O22" i="8" s="1"/>
  <c r="N23" i="8"/>
  <c r="O23" i="8"/>
  <c r="N24" i="8"/>
  <c r="O24" i="8"/>
  <c r="N25" i="8"/>
  <c r="O25" i="8"/>
  <c r="N26" i="8"/>
  <c r="O26" i="8"/>
  <c r="N27" i="8"/>
  <c r="O27" i="8"/>
  <c r="N28" i="8"/>
  <c r="O28" i="8"/>
  <c r="N29" i="8"/>
  <c r="O29" i="8"/>
  <c r="N30" i="8"/>
  <c r="O30" i="8"/>
  <c r="N31" i="8"/>
  <c r="O31" i="8"/>
  <c r="N32" i="8"/>
  <c r="O32" i="8"/>
  <c r="N33" i="8"/>
  <c r="O33" i="8"/>
  <c r="N34" i="8"/>
  <c r="O34" i="8"/>
  <c r="N35" i="8"/>
  <c r="O35" i="8"/>
  <c r="N36" i="8"/>
  <c r="O36" i="8"/>
  <c r="N37" i="8"/>
  <c r="O37" i="8"/>
  <c r="N38" i="8"/>
  <c r="O38" i="8" s="1"/>
  <c r="N39" i="8"/>
  <c r="O39" i="8"/>
  <c r="N40" i="8"/>
  <c r="O40" i="8"/>
  <c r="N41" i="8"/>
  <c r="O41" i="8"/>
  <c r="N42" i="8"/>
  <c r="O42" i="8"/>
  <c r="N43" i="8"/>
  <c r="O43" i="8"/>
  <c r="N44" i="8"/>
  <c r="O44" i="8"/>
  <c r="N10" i="8"/>
  <c r="O10" i="8"/>
  <c r="P4" i="8"/>
  <c r="Q4" i="8"/>
  <c r="R4" i="8"/>
  <c r="S4" i="8"/>
  <c r="T4" i="8"/>
  <c r="U4" i="8"/>
  <c r="V4" i="8"/>
  <c r="W4" i="8"/>
  <c r="X4" i="8"/>
  <c r="Y4" i="8"/>
  <c r="P5" i="8"/>
  <c r="Q5" i="8"/>
  <c r="R5" i="8"/>
  <c r="S5" i="8"/>
  <c r="T5" i="8"/>
  <c r="U5" i="8"/>
  <c r="V5" i="8"/>
  <c r="W5" i="8"/>
  <c r="X5" i="8"/>
  <c r="Y5" i="8"/>
  <c r="O5" i="8"/>
  <c r="O4" i="8"/>
  <c r="B52" i="1"/>
  <c r="C52" i="1"/>
  <c r="L53" i="1"/>
  <c r="B50" i="1"/>
  <c r="C50" i="1"/>
  <c r="B51" i="1"/>
  <c r="C51" i="1"/>
  <c r="B53" i="1"/>
  <c r="C53" i="1"/>
  <c r="K53" i="1"/>
  <c r="J53" i="1"/>
  <c r="I53" i="1"/>
  <c r="H53" i="1"/>
  <c r="D53" i="1"/>
  <c r="E53" i="1"/>
  <c r="F53" i="1"/>
  <c r="G53" i="1"/>
  <c r="D52" i="1"/>
  <c r="E52" i="1"/>
  <c r="F52" i="1"/>
  <c r="G52" i="1"/>
  <c r="H52" i="1"/>
  <c r="I52" i="1"/>
  <c r="J52" i="1"/>
  <c r="K52" i="1"/>
  <c r="L52" i="1"/>
  <c r="I51" i="1"/>
  <c r="J51" i="1"/>
  <c r="K51" i="1"/>
  <c r="L51" i="1"/>
  <c r="H51" i="1"/>
  <c r="D51" i="1"/>
  <c r="E51" i="1"/>
  <c r="F51" i="1"/>
  <c r="G51" i="1"/>
  <c r="E50" i="1"/>
  <c r="L50" i="1"/>
  <c r="I50" i="1"/>
  <c r="J50" i="1"/>
  <c r="K50" i="1"/>
  <c r="D50" i="1"/>
  <c r="F50" i="1"/>
  <c r="G50" i="1"/>
  <c r="H5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C9A3D-9174-49F0-986F-5ED859D4E87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101C2F5-47CD-4C42-8CC5-A96608EFFE00}" name="WorksheetConnection_PIVOT TABLE!$B$11:$C$16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PIVOTTABLEB11C161"/>
        </x15:connection>
      </ext>
    </extLst>
  </connection>
  <connection id="3" xr16:uid="{95BC6E2C-EA77-47CD-B0B4-342298AB1D8D}" name="WorksheetConnection_PIVOT TABLE!$B$18:$C$22" type="102" refreshedVersion="8" minRefreshableVersion="5">
    <extLst>
      <ext xmlns:x15="http://schemas.microsoft.com/office/spreadsheetml/2010/11/main" uri="{DE250136-89BD-433C-8126-D09CA5730AF9}">
        <x15:connection id="Range 2" autoDelete="1">
          <x15:rangePr sourceName="_xlcn.WorksheetConnection_PIVOTTABLEB18C221"/>
        </x15:connection>
      </ext>
    </extLst>
  </connection>
  <connection id="4" xr16:uid="{6506FD00-E690-47E7-9D83-76DB646C799E}" name="WorksheetConnection_PIVOT TABLE!$B$24:$C$29" type="102" refreshedVersion="8" minRefreshableVersion="5">
    <extLst>
      <ext xmlns:x15="http://schemas.microsoft.com/office/spreadsheetml/2010/11/main" uri="{DE250136-89BD-433C-8126-D09CA5730AF9}">
        <x15:connection id="Range 3" autoDelete="1">
          <x15:rangePr sourceName="_xlcn.WorksheetConnection_PIVOTTABLEB24C291"/>
        </x15:connection>
      </ext>
    </extLst>
  </connection>
  <connection id="5" xr16:uid="{B065B0F9-4B95-4705-9541-ACF54F6766C7}" name="WorksheetConnection_PIVOT TABLE!$B$31:$C$36" type="102" refreshedVersion="8" minRefreshableVersion="5">
    <extLst>
      <ext xmlns:x15="http://schemas.microsoft.com/office/spreadsheetml/2010/11/main" uri="{DE250136-89BD-433C-8126-D09CA5730AF9}">
        <x15:connection id="Range 4" autoDelete="1">
          <x15:rangePr sourceName="_xlcn.WorksheetConnection_PIVOTTABLEB31C361"/>
        </x15:connection>
      </ext>
    </extLst>
  </connection>
  <connection id="6" xr16:uid="{C97368DD-4406-4815-B101-A81D83F69FD8}" name="WorksheetConnection_PIVOT TABLE!$B$38:$C$43" type="102" refreshedVersion="8" minRefreshableVersion="5">
    <extLst>
      <ext xmlns:x15="http://schemas.microsoft.com/office/spreadsheetml/2010/11/main" uri="{DE250136-89BD-433C-8126-D09CA5730AF9}">
        <x15:connection id="Range 5" autoDelete="1">
          <x15:rangePr sourceName="_xlcn.WorksheetConnection_PIVOTTABLEB38C431"/>
        </x15:connection>
      </ext>
    </extLst>
  </connection>
  <connection id="7" xr16:uid="{7C313E60-A1F3-49AA-9EA1-80C323B004D7}" name="WorksheetConnection_PIVOT TABLE!$B$4:$C$9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PIVOTTABLEB4C91"/>
        </x15:connection>
      </ext>
    </extLst>
  </connection>
  <connection id="8" xr16:uid="{6DC76207-8527-4FF1-A13E-3F15027DD10B}" name="WorksheetConnection_PIVOT TABLE!$E$11:$F$16" type="102" refreshedVersion="8" minRefreshableVersion="5">
    <extLst>
      <ext xmlns:x15="http://schemas.microsoft.com/office/spreadsheetml/2010/11/main" uri="{DE250136-89BD-433C-8126-D09CA5730AF9}">
        <x15:connection id="Range 7" autoDelete="1">
          <x15:rangePr sourceName="_xlcn.WorksheetConnection_PIVOTTABLEE11F161"/>
        </x15:connection>
      </ext>
    </extLst>
  </connection>
  <connection id="9" xr16:uid="{E4700F0F-C083-4781-BC6D-8041586790A3}" name="WorksheetConnection_PIVOT TABLE!$E$18:$F$22" type="102" refreshedVersion="8" minRefreshableVersion="5">
    <extLst>
      <ext xmlns:x15="http://schemas.microsoft.com/office/spreadsheetml/2010/11/main" uri="{DE250136-89BD-433C-8126-D09CA5730AF9}">
        <x15:connection id="Range 8" autoDelete="1">
          <x15:rangePr sourceName="_xlcn.WorksheetConnection_PIVOTTABLEE18F221"/>
        </x15:connection>
      </ext>
    </extLst>
  </connection>
  <connection id="10" xr16:uid="{F410C790-88EB-4B68-A18E-9DAB90E0EFCB}" name="WorksheetConnection_PIVOT TABLE!$E$24:$F$29" type="102" refreshedVersion="8" minRefreshableVersion="5">
    <extLst>
      <ext xmlns:x15="http://schemas.microsoft.com/office/spreadsheetml/2010/11/main" uri="{DE250136-89BD-433C-8126-D09CA5730AF9}">
        <x15:connection id="Range 9" autoDelete="1">
          <x15:rangePr sourceName="_xlcn.WorksheetConnection_PIVOTTABLEE24F291"/>
        </x15:connection>
      </ext>
    </extLst>
  </connection>
  <connection id="11" xr16:uid="{04E138CF-D8E7-4D27-84C3-E214FDE00796}" name="WorksheetConnection_PIVOT TABLE!$E$31:$F$33" type="102" refreshedVersion="8" minRefreshableVersion="5">
    <extLst>
      <ext xmlns:x15="http://schemas.microsoft.com/office/spreadsheetml/2010/11/main" uri="{DE250136-89BD-433C-8126-D09CA5730AF9}">
        <x15:connection id="Range 10" autoDelete="1">
          <x15:rangePr sourceName="_xlcn.WorksheetConnection_PIVOTTABLEE31F331"/>
        </x15:connection>
      </ext>
    </extLst>
  </connection>
  <connection id="12" xr16:uid="{385E3ECB-8351-4B91-A716-FC370491E484}" name="WorksheetConnection_PIVOT TABLE!$E$4:$F$9" type="102" refreshedVersion="8" minRefreshableVersion="5">
    <extLst>
      <ext xmlns:x15="http://schemas.microsoft.com/office/spreadsheetml/2010/11/main" uri="{DE250136-89BD-433C-8126-D09CA5730AF9}">
        <x15:connection id="Range 6" autoDelete="1">
          <x15:rangePr sourceName="_xlcn.WorksheetConnection_PIVOTTABLEE4F91"/>
        </x15:connection>
      </ext>
    </extLst>
  </connection>
</connections>
</file>

<file path=xl/sharedStrings.xml><?xml version="1.0" encoding="utf-8"?>
<sst xmlns="http://schemas.openxmlformats.org/spreadsheetml/2006/main" count="430" uniqueCount="147">
  <si>
    <t>Kabupaten/Kota</t>
  </si>
  <si>
    <t>Status Gizi Balita Berdasarkan Indeks BB/U, TB/U, dan BB/ TB Menurut Kabupaten/Kota di Provinsi Jawa Tengah</t>
  </si>
  <si>
    <t>Jumlah Balita Ditimbang</t>
  </si>
  <si>
    <t>Jumlah Balita Berat Badan Kurang (BB/U)</t>
  </si>
  <si>
    <t>Persentase Balita Berat Badan Kurang (BB/U)</t>
  </si>
  <si>
    <t>Jumlah Balita Diukur Tinggi Badan</t>
  </si>
  <si>
    <t>Jumlah Balita Pendek (TB/U)</t>
  </si>
  <si>
    <t>Persentase Balita Pendek (TB/U)</t>
  </si>
  <si>
    <t>Jumlah Balita Diukur</t>
  </si>
  <si>
    <t>Jumlah Balita Gizi Kurang (BB/TB : &lt;–2 s.d –3 SD)</t>
  </si>
  <si>
    <t>Persentase Balita Gizi Kurang (BB/TB : &lt;–2 s.d –3 SD)</t>
  </si>
  <si>
    <t>Jumlah Balita Gizi Buruk (BB/TB : &lt; –2 s.d –3 SD)</t>
  </si>
  <si>
    <t>Persentase Balita Gizi Buruk (BB/TB : &lt; –2 s.d –3 SD)</t>
  </si>
  <si>
    <t>3301 Kab. Cilacap</t>
  </si>
  <si>
    <t>3302 Kab. Banyumas</t>
  </si>
  <si>
    <t>3303 Kab. Purbalingga</t>
  </si>
  <si>
    <t>3304 Kab. Banjarnegara</t>
  </si>
  <si>
    <t>3305 Kab. Kebumen</t>
  </si>
  <si>
    <t>-</t>
  </si>
  <si>
    <t>3306 Kab. Purworejo</t>
  </si>
  <si>
    <t>3307 Kab. Wonosobo</t>
  </si>
  <si>
    <t>3308 Kab. Magelang</t>
  </si>
  <si>
    <t>3309 Kab. Boyolali</t>
  </si>
  <si>
    <t>3310 Kab. Klaten</t>
  </si>
  <si>
    <t>3311 Kab. Sukoharjo</t>
  </si>
  <si>
    <t>3312 Kab. Wonogiri</t>
  </si>
  <si>
    <t>3313 Kab. Karanganyar</t>
  </si>
  <si>
    <t>3314 Kab. Sragen</t>
  </si>
  <si>
    <t>3315 Kab. Grobogan</t>
  </si>
  <si>
    <t>3316 Kab. Blora</t>
  </si>
  <si>
    <t>3317 Kab. Rembang</t>
  </si>
  <si>
    <t>3318 Kab.Pati</t>
  </si>
  <si>
    <t>3319 Kab. Kudus</t>
  </si>
  <si>
    <t>3320 Kab. Jepara</t>
  </si>
  <si>
    <t>3321 Kab. Demak</t>
  </si>
  <si>
    <t>3322 Kab. Semarang</t>
  </si>
  <si>
    <t>3323 Kab. Temanggung</t>
  </si>
  <si>
    <t>3324 Kab. Kendal</t>
  </si>
  <si>
    <t>3325 Kab. Batang</t>
  </si>
  <si>
    <t>3326 Kab. Pekalongan</t>
  </si>
  <si>
    <t>3327 Kab. Pemalang</t>
  </si>
  <si>
    <t>3328 Kab. Tegal</t>
  </si>
  <si>
    <t>3329 Kab. Brebes</t>
  </si>
  <si>
    <t>3371 Kota Magelang</t>
  </si>
  <si>
    <t>3372 Kota Surakarta</t>
  </si>
  <si>
    <t>3373 Kota Salatiga</t>
  </si>
  <si>
    <t>3374 Kota Semarang</t>
  </si>
  <si>
    <t>3375 Kota Pekalongan</t>
  </si>
  <si>
    <t>3376 Kota Tegal</t>
  </si>
  <si>
    <t>3300 Provinsi Jawa Tengah</t>
  </si>
  <si>
    <t>Average (Rata-Rata)</t>
  </si>
  <si>
    <t xml:space="preserve">Median </t>
  </si>
  <si>
    <t>Mode (Modus)</t>
  </si>
  <si>
    <t>Stdev (Standar Deviasi)</t>
  </si>
  <si>
    <t>ANALISIS DESKRIPTIF</t>
  </si>
  <si>
    <t xml:space="preserve">Range </t>
  </si>
  <si>
    <t>4.000-22.000</t>
  </si>
  <si>
    <t>22.001-44.000</t>
  </si>
  <si>
    <t>44.001-66.000</t>
  </si>
  <si>
    <t>66.001-88.000</t>
  </si>
  <si>
    <t>88.001-110.000</t>
  </si>
  <si>
    <t>400-3.000</t>
  </si>
  <si>
    <t>3.001-6.000</t>
  </si>
  <si>
    <t>6.001-9.000</t>
  </si>
  <si>
    <t>9.001-11.500</t>
  </si>
  <si>
    <t>11.501-14.000</t>
  </si>
  <si>
    <t>4-7,5</t>
  </si>
  <si>
    <t>7,6-10</t>
  </si>
  <si>
    <t>10,1-13,5</t>
  </si>
  <si>
    <t>13,6-18</t>
  </si>
  <si>
    <t>Range</t>
  </si>
  <si>
    <t>500-3.000</t>
  </si>
  <si>
    <t>9.001-12.000</t>
  </si>
  <si>
    <t>12.001-15.000</t>
  </si>
  <si>
    <t>2,0-4,0</t>
  </si>
  <si>
    <t>4,1-8</t>
  </si>
  <si>
    <t>8,1-12</t>
  </si>
  <si>
    <t>12,1-16</t>
  </si>
  <si>
    <t>16,1-19</t>
  </si>
  <si>
    <t>150-1.500</t>
  </si>
  <si>
    <t>1.501-3.000</t>
  </si>
  <si>
    <t>3.001-4.500</t>
  </si>
  <si>
    <t>4.501-6.000</t>
  </si>
  <si>
    <t>6.000-8.000</t>
  </si>
  <si>
    <t>6,1-8</t>
  </si>
  <si>
    <t>4,1-6</t>
  </si>
  <si>
    <t>8,1-9</t>
  </si>
  <si>
    <t>201-400</t>
  </si>
  <si>
    <t>401-600</t>
  </si>
  <si>
    <t>601-800</t>
  </si>
  <si>
    <t>801-1.100</t>
  </si>
  <si>
    <t>0-200</t>
  </si>
  <si>
    <t>1,1-1,5</t>
  </si>
  <si>
    <t>0,0-1</t>
  </si>
  <si>
    <t>1.</t>
  </si>
  <si>
    <t>Histogram Status Gizi Balita Berdasarkan Indeks BB/U, TB/U, dan BB/ TB di Provinsi Jawa Tengah</t>
  </si>
  <si>
    <t>2.</t>
  </si>
  <si>
    <t xml:space="preserve">3. </t>
  </si>
  <si>
    <t xml:space="preserve">4. </t>
  </si>
  <si>
    <t xml:space="preserve">5. </t>
  </si>
  <si>
    <t xml:space="preserve">6. </t>
  </si>
  <si>
    <t xml:space="preserve">7. </t>
  </si>
  <si>
    <t>8.</t>
  </si>
  <si>
    <t>9.</t>
  </si>
  <si>
    <t>10.</t>
  </si>
  <si>
    <t>11.</t>
  </si>
  <si>
    <t>3.</t>
  </si>
  <si>
    <t>4.</t>
  </si>
  <si>
    <t>5.</t>
  </si>
  <si>
    <t>7.</t>
  </si>
  <si>
    <t xml:space="preserve">9. </t>
  </si>
  <si>
    <t xml:space="preserve">1. </t>
  </si>
  <si>
    <t xml:space="preserve">2. </t>
  </si>
  <si>
    <t>6.</t>
  </si>
  <si>
    <t>Sumber Data : https://jateng.bps.go.id/id/statistics-table/2/MjU1NCMy/status-gizi-balita-berdasarkan-indeks-bb-u--tb-u--dan-bb--tb-menurut-kabupaten-kota-di-provinsi-jawa-tengah.html</t>
  </si>
  <si>
    <t>Status Gizi Balita Berdasarkan Indeks BB/U, TB/U, dan BB/ TB Menurut Kabupaten/Kota di Provinsi Jawa Tengah 2024</t>
  </si>
  <si>
    <t>Mean</t>
  </si>
  <si>
    <t>Standar Deviasi</t>
  </si>
  <si>
    <t>Standar Dize</t>
  </si>
  <si>
    <t>Absolut Standar Dize</t>
  </si>
  <si>
    <t>Outlier</t>
  </si>
  <si>
    <t>Berdasarkan hasil analisis menggunakan boxplot pada seluruh variabel (jumlah balita, persentase balita dengan status gizi kurang, stunting, gizi buruk, maupun gizi kurang berdasarkan indeks BB/U, TB/U, dan BB/TB), tidak ditemukan adanya outlier.
Hal ini berarti:
1. Sebaran data relatif konsisten antar-kabupaten/kota di Jawa Tengah. Tidak ada daerah dengan nilai yang jauh menyimpang dari distribusi umum.
2. Rentang variabel masih berada dalam batas wajar (Q1 – 1.5 IQR hingga Q3 + 1.5 IQR).
3. Kondisi ini menunjukkan bahwa meskipun terdapat variasi antar daerah, tidak ada wilayah dengan angka status gizi balita yang ekstrem dibandingkan kabupaten/kota lainnya.
4. Hasil ini juga mengindikasikan bahwa kualitas data terjaga baik, tanpa adanya pencatatan nilai ekstrim yang tidak wajar.</t>
  </si>
  <si>
    <t>Observasi tentang Outlier
1. Daerah dengan angka sangat tinggi (contoh: Wonosobo untuk stunting, Tegal untuk gizi buruk &amp; kurang) perlu perhatian lebih, karena prevalensi kasus jauh di atas rata-rata provinsi.
2. Daerah dengan angka sangat rendah (contoh: Kota Semarang, Kudus, Demak) bisa jadi memang performanya bagus, atau bisa juga ada faktor pelaporan/pencatatan yang berbeda.
3. Outlier atas biasanya menandakan beban masalah gizi yang lebih berat.
4. Outlier bawah bisa berarti keberhasilan program gizi atau kemungkinan under-reporting.</t>
  </si>
  <si>
    <t>Max</t>
  </si>
  <si>
    <t xml:space="preserve">Note : </t>
  </si>
  <si>
    <t>Data berwarna biru adalah nilai data tertinggi</t>
  </si>
  <si>
    <t>Row Labels</t>
  </si>
  <si>
    <t>Grand Total</t>
  </si>
  <si>
    <t>Sum of Jumlah Balita Ditimbang</t>
  </si>
  <si>
    <t>Sum of Jumlah Balita Berat Badan Kurang (BB/U)</t>
  </si>
  <si>
    <t>Sum of Persentase Balita Berat Badan Kurang (BB/U)</t>
  </si>
  <si>
    <t>Sum of Jumlah Balita Diukur Tinggi Badan</t>
  </si>
  <si>
    <t>Sum of Jumlah Balita Pendek (TB/U)</t>
  </si>
  <si>
    <t>Sum of Persentase Balita Pendek (TB/U)</t>
  </si>
  <si>
    <t>Sum of Jumlah Balita Gizi Kurang (BB/TB : &lt;–2 s.d –3 SD)</t>
  </si>
  <si>
    <t>Sum of Jumlah Balita Diukur</t>
  </si>
  <si>
    <t>Sum of Persentase Balita Gizi Kurang (BB/TB : &lt;–2 s.d –3 SD)</t>
  </si>
  <si>
    <t>Sum of Jumlah Balita Gizi Buruk (BB/TB : &lt; –2 s.d –3 SD)</t>
  </si>
  <si>
    <t>Sum of Persentase Balita Gizi Buruk (BB/TB : &lt; –2 s.d –3 SD)</t>
  </si>
  <si>
    <t>Min</t>
  </si>
  <si>
    <t>BOXPLOT &amp; OUTLIER Status Gizi Balita Berdasarkan Indeks BB/U, TB/U, dan BB/ TB di Provinsi Jawa Tengah</t>
  </si>
  <si>
    <t>Persentase</t>
  </si>
  <si>
    <t xml:space="preserve">Total </t>
  </si>
  <si>
    <t>Total</t>
  </si>
  <si>
    <t>pie chart Status Gizi Balita Berdasarkan Indeks BB/U, TB/U, dan BB/ TB di Provinsi Jawa Tengah</t>
  </si>
  <si>
    <t>PIVOT TABLE Status Gizi Balita Berdasarkan Indeks BB/U, TB/U, dan BB/ TB Menurut Kabupaten/Kota di Provinsi Jawa Tengah</t>
  </si>
  <si>
    <t>BARCHART Status Gizi Balita Berdasarkan Indeks BB/U, TB/U, dan BB/ TB di Provinsi 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</si>
</sst>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lgerian"/>
      <family val="5"/>
    </font>
    <font>
      <sz val="12"/>
      <color theme="1"/>
      <name val="Algerian"/>
      <family val="5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6"/>
      <color theme="1"/>
      <name val="Algerian"/>
      <family val="5"/>
    </font>
    <font>
      <sz val="20"/>
      <color theme="1"/>
      <name val="Algerian"/>
      <family val="5"/>
    </font>
    <font>
      <sz val="22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4" borderId="0" xfId="0" applyFill="1"/>
    <xf numFmtId="0" fontId="8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22"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pivotCacheDefinition" Target="pivotCache/pivotCacheDefinition10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9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24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23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19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>
                <a:latin typeface="Algerian" panose="04020705040A02060702" pitchFamily="82" charset="0"/>
              </a:rPr>
              <a:t>Jumlah Balita Ditimbang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'Pembagian Banyaknya Data'!$C$4</c:f>
              <c:strCache>
                <c:ptCount val="1"/>
                <c:pt idx="0">
                  <c:v>Jumlah Balita Ditimbang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'Pembagian Banyaknya Data'!$B$5:$B$9</c:f>
              <c:strCache>
                <c:ptCount val="5"/>
                <c:pt idx="0">
                  <c:v>4.000-22.000</c:v>
                </c:pt>
                <c:pt idx="1">
                  <c:v>22.001-44.000</c:v>
                </c:pt>
                <c:pt idx="2">
                  <c:v>44.001-66.000</c:v>
                </c:pt>
                <c:pt idx="3">
                  <c:v>66.001-88.000</c:v>
                </c:pt>
                <c:pt idx="4">
                  <c:v>88.001-110.000</c:v>
                </c:pt>
              </c:strCache>
            </c:strRef>
          </c:cat>
          <c:val>
            <c:numRef>
              <c:f>'Pembagian Banyaknya Data'!$C$5:$C$9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14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0-42CD-BF1E-261F22479B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71407296"/>
        <c:axId val="1571405856"/>
        <c:axId val="0"/>
      </c:bar3DChart>
      <c:catAx>
        <c:axId val="15714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405856"/>
        <c:crosses val="autoZero"/>
        <c:auto val="1"/>
        <c:lblAlgn val="ctr"/>
        <c:lblOffset val="100"/>
        <c:noMultiLvlLbl val="0"/>
      </c:catAx>
      <c:valAx>
        <c:axId val="15714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40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Algerian" panose="04020705040A02060702" pitchFamily="82" charset="0"/>
              </a:rPr>
              <a:t>Jumlah Balita Berat Badan Kurang (BB/U)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'Pembagian Banyaknya Data'!$C$12</c:f>
              <c:strCache>
                <c:ptCount val="1"/>
                <c:pt idx="0">
                  <c:v>Jumlah Balita Berat Badan Kurang (BB/U)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'Pembagian Banyaknya Data'!$B$13:$B$17</c:f>
              <c:strCache>
                <c:ptCount val="5"/>
                <c:pt idx="0">
                  <c:v>400-3.000</c:v>
                </c:pt>
                <c:pt idx="1">
                  <c:v>3.001-6.000</c:v>
                </c:pt>
                <c:pt idx="2">
                  <c:v>6.001-9.000</c:v>
                </c:pt>
                <c:pt idx="3">
                  <c:v>9.001-11.500</c:v>
                </c:pt>
                <c:pt idx="4">
                  <c:v>11.501-14.000</c:v>
                </c:pt>
              </c:strCache>
            </c:strRef>
          </c:cat>
          <c:val>
            <c:numRef>
              <c:f>'Pembagian Banyaknya Data'!$C$13:$C$17</c:f>
              <c:numCache>
                <c:formatCode>General</c:formatCode>
                <c:ptCount val="5"/>
                <c:pt idx="0">
                  <c:v>6</c:v>
                </c:pt>
                <c:pt idx="1">
                  <c:v>14</c:v>
                </c:pt>
                <c:pt idx="2">
                  <c:v>10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E-42C5-B0B7-D9109E6788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20510560"/>
        <c:axId val="1520512000"/>
        <c:axId val="0"/>
      </c:bar3DChart>
      <c:catAx>
        <c:axId val="15205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512000"/>
        <c:crosses val="autoZero"/>
        <c:auto val="1"/>
        <c:lblAlgn val="ctr"/>
        <c:lblOffset val="100"/>
        <c:noMultiLvlLbl val="0"/>
      </c:catAx>
      <c:valAx>
        <c:axId val="15205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51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lgerian" panose="04020705040A02060702" pitchFamily="82" charset="0"/>
              </a:rPr>
              <a:t>Persentase Balita Berat Badan Kurang (BB/U)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'Pembagian Banyaknya Data'!$C$20</c:f>
              <c:strCache>
                <c:ptCount val="1"/>
                <c:pt idx="0">
                  <c:v>Persentase Balita Berat Badan Kurang (BB/U)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'Pembagian Banyaknya Data'!$B$21:$B$24</c:f>
              <c:strCache>
                <c:ptCount val="4"/>
                <c:pt idx="0">
                  <c:v>4-7,5</c:v>
                </c:pt>
                <c:pt idx="1">
                  <c:v>7,6-10</c:v>
                </c:pt>
                <c:pt idx="2">
                  <c:v>10,1-13,5</c:v>
                </c:pt>
                <c:pt idx="3">
                  <c:v>13,6-18</c:v>
                </c:pt>
              </c:strCache>
            </c:strRef>
          </c:cat>
          <c:val>
            <c:numRef>
              <c:f>'Pembagian Banyaknya Data'!$C$21:$C$24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18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2-4D9A-9DEF-87B6D7909B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66732144"/>
        <c:axId val="1666736464"/>
        <c:axId val="0"/>
      </c:bar3DChart>
      <c:catAx>
        <c:axId val="166673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36464"/>
        <c:crosses val="autoZero"/>
        <c:auto val="1"/>
        <c:lblAlgn val="ctr"/>
        <c:lblOffset val="100"/>
        <c:noMultiLvlLbl val="0"/>
      </c:catAx>
      <c:valAx>
        <c:axId val="166673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3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Algerian" panose="04020705040A02060702" pitchFamily="82" charset="0"/>
              </a:rPr>
              <a:t>Jumlah Balita Diukur Tinggi Badan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'Pembagian Banyaknya Data'!$C$27</c:f>
              <c:strCache>
                <c:ptCount val="1"/>
                <c:pt idx="0">
                  <c:v>Jumlah Balita Diukur Tinggi Badan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'Pembagian Banyaknya Data'!$B$28:$B$32</c:f>
              <c:strCache>
                <c:ptCount val="5"/>
                <c:pt idx="0">
                  <c:v>4.000-22.000</c:v>
                </c:pt>
                <c:pt idx="1">
                  <c:v>22.001-44.000</c:v>
                </c:pt>
                <c:pt idx="2">
                  <c:v>44.001-66.000</c:v>
                </c:pt>
                <c:pt idx="3">
                  <c:v>66.001-88.000</c:v>
                </c:pt>
                <c:pt idx="4">
                  <c:v>88.001-110.000</c:v>
                </c:pt>
              </c:strCache>
            </c:strRef>
          </c:cat>
          <c:val>
            <c:numRef>
              <c:f>'Pembagian Banyaknya Data'!$C$28:$C$32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14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EA-41CA-B6B4-8923B10D6C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61901488"/>
        <c:axId val="1661901968"/>
        <c:axId val="0"/>
      </c:bar3DChart>
      <c:catAx>
        <c:axId val="166190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901968"/>
        <c:crosses val="autoZero"/>
        <c:auto val="1"/>
        <c:lblAlgn val="ctr"/>
        <c:lblOffset val="100"/>
        <c:noMultiLvlLbl val="0"/>
      </c:catAx>
      <c:valAx>
        <c:axId val="166190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90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lgerian" panose="04020705040A02060702" pitchFamily="82" charset="0"/>
              </a:rPr>
              <a:t>Jumlah Balita Pendek (TB/U)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'Pembagian Banyaknya Data'!$C$35</c:f>
              <c:strCache>
                <c:ptCount val="1"/>
                <c:pt idx="0">
                  <c:v>Jumlah Balita Pendek (TB/U)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'Pembagian Banyaknya Data'!$B$36:$B$40</c:f>
              <c:strCache>
                <c:ptCount val="5"/>
                <c:pt idx="0">
                  <c:v>500-3.000</c:v>
                </c:pt>
                <c:pt idx="1">
                  <c:v>3.001-6.000</c:v>
                </c:pt>
                <c:pt idx="2">
                  <c:v>6.001-9.000</c:v>
                </c:pt>
                <c:pt idx="3">
                  <c:v>9.001-12.000</c:v>
                </c:pt>
                <c:pt idx="4">
                  <c:v>12.001-15.000</c:v>
                </c:pt>
              </c:strCache>
            </c:strRef>
          </c:cat>
          <c:val>
            <c:numRef>
              <c:f>'Pembagian Banyaknya Data'!$C$36:$C$40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8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B-4B34-8CC0-CF996E1731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03834400"/>
        <c:axId val="1703826720"/>
        <c:axId val="0"/>
      </c:bar3DChart>
      <c:catAx>
        <c:axId val="170383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26720"/>
        <c:crosses val="autoZero"/>
        <c:auto val="1"/>
        <c:lblAlgn val="ctr"/>
        <c:lblOffset val="100"/>
        <c:noMultiLvlLbl val="0"/>
      </c:catAx>
      <c:valAx>
        <c:axId val="17038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3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lgerian" panose="04020705040A02060702" pitchFamily="82" charset="0"/>
              </a:rPr>
              <a:t>Persentase Balita Pendek (TB/U)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'Pembagian Banyaknya Data'!$C$43</c:f>
              <c:strCache>
                <c:ptCount val="1"/>
                <c:pt idx="0">
                  <c:v>Persentase Balita Pendek (TB/U)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solidFill>
                <a:schemeClr val="accent4">
                  <a:lumMod val="20000"/>
                  <a:lumOff val="80000"/>
                </a:schemeClr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  <a:contourClr>
                <a:schemeClr val="accent4">
                  <a:lumMod val="20000"/>
                  <a:lumOff val="8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'Pembagian Banyaknya Data'!$B$44:$B$48</c:f>
              <c:strCache>
                <c:ptCount val="5"/>
                <c:pt idx="0">
                  <c:v>2,0-4,0</c:v>
                </c:pt>
                <c:pt idx="1">
                  <c:v>4,1-8</c:v>
                </c:pt>
                <c:pt idx="2">
                  <c:v>8,1-12</c:v>
                </c:pt>
                <c:pt idx="3">
                  <c:v>12,1-16</c:v>
                </c:pt>
                <c:pt idx="4">
                  <c:v>16,1-19</c:v>
                </c:pt>
              </c:strCache>
            </c:strRef>
          </c:cat>
          <c:val>
            <c:numRef>
              <c:f>'Pembagian Banyaknya Data'!$C$44:$C$48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12</c:v>
                </c:pt>
                <c:pt idx="3">
                  <c:v>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F-40EB-98FE-F5E785D39A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81478752"/>
        <c:axId val="1681479232"/>
        <c:axId val="0"/>
      </c:bar3DChart>
      <c:catAx>
        <c:axId val="168147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79232"/>
        <c:crosses val="autoZero"/>
        <c:auto val="1"/>
        <c:lblAlgn val="ctr"/>
        <c:lblOffset val="100"/>
        <c:noMultiLvlLbl val="0"/>
      </c:catAx>
      <c:valAx>
        <c:axId val="168147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78752"/>
        <c:crosses val="autoZero"/>
        <c:crossBetween val="between"/>
      </c:valAx>
      <c:spPr>
        <a:noFill/>
        <a:ln>
          <a:solidFill>
            <a:schemeClr val="accent4">
              <a:lumMod val="20000"/>
              <a:lumOff val="80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4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lgerian" panose="04020705040A02060702" pitchFamily="82" charset="0"/>
              </a:rPr>
              <a:t>Jumlah Balita Diukur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'Pembagian Banyaknya Data'!$G$4</c:f>
              <c:strCache>
                <c:ptCount val="1"/>
                <c:pt idx="0">
                  <c:v>Jumlah Balita Diukur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'Pembagian Banyaknya Data'!$F$5:$F$9</c:f>
              <c:strCache>
                <c:ptCount val="5"/>
                <c:pt idx="0">
                  <c:v>4.000-22.000</c:v>
                </c:pt>
                <c:pt idx="1">
                  <c:v>22.001-44.000</c:v>
                </c:pt>
                <c:pt idx="2">
                  <c:v>44.001-66.000</c:v>
                </c:pt>
                <c:pt idx="3">
                  <c:v>66.001-88.000</c:v>
                </c:pt>
                <c:pt idx="4">
                  <c:v>88.001-110.000</c:v>
                </c:pt>
              </c:strCache>
            </c:strRef>
          </c:cat>
          <c:val>
            <c:numRef>
              <c:f>'Pembagian Banyaknya Data'!$G$5:$G$9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14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D-4F0E-9FE8-3D638A3BEB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97054016"/>
        <c:axId val="1565728928"/>
        <c:axId val="0"/>
      </c:bar3DChart>
      <c:catAx>
        <c:axId val="109705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728928"/>
        <c:crosses val="autoZero"/>
        <c:auto val="1"/>
        <c:lblAlgn val="ctr"/>
        <c:lblOffset val="100"/>
        <c:noMultiLvlLbl val="0"/>
      </c:catAx>
      <c:valAx>
        <c:axId val="15657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05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lgerian" panose="04020705040A02060702" pitchFamily="82" charset="0"/>
              </a:rPr>
              <a:t>Jumlah Balita Gizi Kurang (BB/TB : &lt;–2 s.d –3 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'Pembagian Banyaknya Data'!$G$12</c:f>
              <c:strCache>
                <c:ptCount val="1"/>
                <c:pt idx="0">
                  <c:v>Jumlah Balita Gizi Kurang (BB/TB : &lt;–2 s.d –3 SD)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'Pembagian Banyaknya Data'!$F$13:$F$17</c:f>
              <c:strCache>
                <c:ptCount val="5"/>
                <c:pt idx="0">
                  <c:v>150-1.500</c:v>
                </c:pt>
                <c:pt idx="1">
                  <c:v>1.501-3.000</c:v>
                </c:pt>
                <c:pt idx="2">
                  <c:v>3.001-4.500</c:v>
                </c:pt>
                <c:pt idx="3">
                  <c:v>4.501-6.000</c:v>
                </c:pt>
                <c:pt idx="4">
                  <c:v>6.000-8.000</c:v>
                </c:pt>
              </c:strCache>
            </c:strRef>
          </c:cat>
          <c:val>
            <c:numRef>
              <c:f>'Pembagian Banyaknya Data'!$G$13:$G$17</c:f>
              <c:numCache>
                <c:formatCode>General</c:formatCode>
                <c:ptCount val="5"/>
                <c:pt idx="0">
                  <c:v>6</c:v>
                </c:pt>
                <c:pt idx="1">
                  <c:v>14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A-4FC9-BE24-7E6DD25B86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86580640"/>
        <c:axId val="1686581120"/>
        <c:axId val="0"/>
      </c:bar3DChart>
      <c:catAx>
        <c:axId val="168658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581120"/>
        <c:crosses val="autoZero"/>
        <c:auto val="1"/>
        <c:lblAlgn val="ctr"/>
        <c:lblOffset val="100"/>
        <c:noMultiLvlLbl val="0"/>
      </c:catAx>
      <c:valAx>
        <c:axId val="168658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58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lgerian" panose="04020705040A02060702" pitchFamily="82" charset="0"/>
              </a:rPr>
              <a:t>Persentase Balita Gizi Kurang (BB/TB : &lt;–2 s.d –3 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'Pembagian Banyaknya Data'!$G$20</c:f>
              <c:strCache>
                <c:ptCount val="1"/>
                <c:pt idx="0">
                  <c:v>Persentase Balita Gizi Kurang (BB/TB : &lt;–2 s.d –3 SD)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'Pembagian Banyaknya Data'!$F$21:$F$24</c:f>
              <c:strCache>
                <c:ptCount val="4"/>
                <c:pt idx="0">
                  <c:v>2,0-4,0</c:v>
                </c:pt>
                <c:pt idx="1">
                  <c:v>4,1-6</c:v>
                </c:pt>
                <c:pt idx="2">
                  <c:v>6,1-8</c:v>
                </c:pt>
                <c:pt idx="3">
                  <c:v>8,1-9</c:v>
                </c:pt>
              </c:strCache>
            </c:strRef>
          </c:cat>
          <c:val>
            <c:numRef>
              <c:f>'Pembagian Banyaknya Data'!$G$21:$G$24</c:f>
              <c:numCache>
                <c:formatCode>General</c:formatCode>
                <c:ptCount val="4"/>
                <c:pt idx="0">
                  <c:v>10</c:v>
                </c:pt>
                <c:pt idx="1">
                  <c:v>13</c:v>
                </c:pt>
                <c:pt idx="2">
                  <c:v>10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3-4903-A7EB-5F27A0AD94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81485472"/>
        <c:axId val="1681486912"/>
        <c:axId val="0"/>
      </c:bar3DChart>
      <c:catAx>
        <c:axId val="168148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86912"/>
        <c:crosses val="autoZero"/>
        <c:auto val="1"/>
        <c:lblAlgn val="ctr"/>
        <c:lblOffset val="100"/>
        <c:noMultiLvlLbl val="0"/>
      </c:catAx>
      <c:valAx>
        <c:axId val="16814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8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lgerian" panose="04020705040A02060702" pitchFamily="82" charset="0"/>
              </a:rPr>
              <a:t>Jumlah Balita Gizi Buruk</a:t>
            </a:r>
          </a:p>
          <a:p>
            <a:pPr>
              <a:defRPr/>
            </a:pPr>
            <a:r>
              <a:rPr lang="en-US" sz="1600">
                <a:latin typeface="Algerian" panose="04020705040A02060702" pitchFamily="82" charset="0"/>
              </a:rPr>
              <a:t> (BB/TB : &lt; –2 s.d –3 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'Pembagian Banyaknya Data'!$G$27</c:f>
              <c:strCache>
                <c:ptCount val="1"/>
                <c:pt idx="0">
                  <c:v>Jumlah Balita Gizi Buruk (BB/TB : &lt; –2 s.d –3 SD)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'Pembagian Banyaknya Data'!$F$28:$F$32</c:f>
              <c:strCache>
                <c:ptCount val="5"/>
                <c:pt idx="0">
                  <c:v>0-200</c:v>
                </c:pt>
                <c:pt idx="1">
                  <c:v>201-400</c:v>
                </c:pt>
                <c:pt idx="2">
                  <c:v>401-600</c:v>
                </c:pt>
                <c:pt idx="3">
                  <c:v>601-800</c:v>
                </c:pt>
                <c:pt idx="4">
                  <c:v>801-1.100</c:v>
                </c:pt>
              </c:strCache>
            </c:strRef>
          </c:cat>
          <c:val>
            <c:numRef>
              <c:f>'Pembagian Banyaknya Data'!$G$28:$G$32</c:f>
              <c:numCache>
                <c:formatCode>General</c:formatCode>
                <c:ptCount val="5"/>
                <c:pt idx="0">
                  <c:v>22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A-4D0B-A035-D737C93DF7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12946912"/>
        <c:axId val="1712945472"/>
        <c:axId val="0"/>
      </c:bar3DChart>
      <c:catAx>
        <c:axId val="171294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45472"/>
        <c:crosses val="autoZero"/>
        <c:auto val="1"/>
        <c:lblAlgn val="ctr"/>
        <c:lblOffset val="100"/>
        <c:noMultiLvlLbl val="0"/>
      </c:catAx>
      <c:valAx>
        <c:axId val="17129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4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lgerian" panose="04020705040A02060702" pitchFamily="82" charset="0"/>
              </a:rPr>
              <a:t>Persentase Balita Gizi Buruk (BB/TB : &lt; –2 s.d –3 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'Pembagian Banyaknya Data'!$G$35</c:f>
              <c:strCache>
                <c:ptCount val="1"/>
                <c:pt idx="0">
                  <c:v>Persentase Balita Gizi Buruk (BB/TB : &lt; –2 s.d –3 SD)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'Pembagian Banyaknya Data'!$F$36:$F$37</c:f>
              <c:strCache>
                <c:ptCount val="2"/>
                <c:pt idx="0">
                  <c:v>0,0-1</c:v>
                </c:pt>
                <c:pt idx="1">
                  <c:v>1,1-1,5</c:v>
                </c:pt>
              </c:strCache>
            </c:strRef>
          </c:cat>
          <c:val>
            <c:numRef>
              <c:f>'Pembagian Banyaknya Data'!$G$36:$G$37</c:f>
              <c:numCache>
                <c:formatCode>General</c:formatCode>
                <c:ptCount val="2"/>
                <c:pt idx="0">
                  <c:v>31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9-42DB-B1FB-6EB54D43AE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31570992"/>
        <c:axId val="1831571472"/>
        <c:axId val="0"/>
      </c:bar3DChart>
      <c:catAx>
        <c:axId val="183157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571472"/>
        <c:crosses val="autoZero"/>
        <c:auto val="1"/>
        <c:lblAlgn val="ctr"/>
        <c:lblOffset val="100"/>
        <c:noMultiLvlLbl val="0"/>
      </c:catAx>
      <c:valAx>
        <c:axId val="18315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57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[Marcella Ariani_Statistika_Tugas 1 Pengantar Sains Data.xlsx]PIVOT TABLE!PivotTable6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TABLE'!$C$35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2B-497C-AE24-195B8AC8FE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2B-497C-AE24-195B8AC8FE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2B-497C-AE24-195B8AC8FE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2B-497C-AE24-195B8AC8FE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2B-497C-AE24-195B8AC8FE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TABLE'!$B$36:$B$41</c:f>
              <c:strCache>
                <c:ptCount val="5"/>
                <c:pt idx="0">
                  <c:v>12.001-15.000</c:v>
                </c:pt>
                <c:pt idx="1">
                  <c:v>3.001-6.000</c:v>
                </c:pt>
                <c:pt idx="2">
                  <c:v>500-3.000</c:v>
                </c:pt>
                <c:pt idx="3">
                  <c:v>6.001-9.000</c:v>
                </c:pt>
                <c:pt idx="4">
                  <c:v>9.001-12.000</c:v>
                </c:pt>
              </c:strCache>
            </c:strRef>
          </c:cat>
          <c:val>
            <c:numRef>
              <c:f>'PIVOT TABLE'!$C$36:$C$41</c:f>
              <c:numCache>
                <c:formatCode>General</c:formatCode>
                <c:ptCount val="5"/>
                <c:pt idx="0">
                  <c:v>3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3-4AE6-A67E-4A079934B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lgerian" panose="04020705040A02060702" pitchFamily="82" charset="0"/>
              </a:rPr>
              <a:t>jUMlah</a:t>
            </a:r>
            <a:r>
              <a:rPr lang="en-US" baseline="0">
                <a:latin typeface="Algerian" panose="04020705040A02060702" pitchFamily="82" charset="0"/>
              </a:rPr>
              <a:t> balita ditimbang</a:t>
            </a:r>
            <a:endParaRPr lang="en-US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'Pembagian Banyaknya Data'!$D$4</c:f>
              <c:strCache>
                <c:ptCount val="1"/>
                <c:pt idx="0">
                  <c:v>Persentase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52A-4F9B-953E-22F0268854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52A-4F9B-953E-22F0268854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52A-4F9B-953E-22F0268854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52A-4F9B-953E-22F0268854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52A-4F9B-953E-22F0268854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'Pembagian Banyaknya Data'!$B$5:$B$9</c:f>
              <c:strCache>
                <c:ptCount val="5"/>
                <c:pt idx="0">
                  <c:v>4.000-22.000</c:v>
                </c:pt>
                <c:pt idx="1">
                  <c:v>22.001-44.000</c:v>
                </c:pt>
                <c:pt idx="2">
                  <c:v>44.001-66.000</c:v>
                </c:pt>
                <c:pt idx="3">
                  <c:v>66.001-88.000</c:v>
                </c:pt>
                <c:pt idx="4">
                  <c:v>88.001-110.000</c:v>
                </c:pt>
              </c:strCache>
            </c:strRef>
          </c:cat>
          <c:val>
            <c:numRef>
              <c:f>'Pembagian Banyaknya Data'!$D$5:$D$9</c:f>
              <c:numCache>
                <c:formatCode>General</c:formatCode>
                <c:ptCount val="5"/>
                <c:pt idx="0">
                  <c:v>14.285714285714285</c:v>
                </c:pt>
                <c:pt idx="1">
                  <c:v>14.285714285714285</c:v>
                </c:pt>
                <c:pt idx="2">
                  <c:v>40</c:v>
                </c:pt>
                <c:pt idx="3">
                  <c:v>20</c:v>
                </c:pt>
                <c:pt idx="4">
                  <c:v>11.428571428571429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2A-4F9B-953E-22F0268854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>
                <a:latin typeface="Algerian" panose="04020705040A02060702" pitchFamily="82" charset="0"/>
              </a:rPr>
              <a:t>Jumlah</a:t>
            </a:r>
            <a:r>
              <a:rPr lang="en-ID" baseline="0">
                <a:latin typeface="Algerian" panose="04020705040A02060702" pitchFamily="82" charset="0"/>
              </a:rPr>
              <a:t> Balita BB Kurang (BB/U)</a:t>
            </a:r>
            <a:endParaRPr lang="en-ID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8D-4A1B-9789-9F536FCD72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8D-4A1B-9789-9F536FCD72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18D-4A1B-9789-9F536FCD72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18D-4A1B-9789-9F536FCD72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18D-4A1B-9789-9F536FCD72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'Pembagian Banyaknya Data'!$B$13:$B$17</c:f>
              <c:strCache>
                <c:ptCount val="5"/>
                <c:pt idx="0">
                  <c:v>400-3.000</c:v>
                </c:pt>
                <c:pt idx="1">
                  <c:v>3.001-6.000</c:v>
                </c:pt>
                <c:pt idx="2">
                  <c:v>6.001-9.000</c:v>
                </c:pt>
                <c:pt idx="3">
                  <c:v>9.001-11.500</c:v>
                </c:pt>
                <c:pt idx="4">
                  <c:v>11.501-14.000</c:v>
                </c:pt>
              </c:strCache>
            </c:strRef>
          </c:cat>
          <c:val>
            <c:numRef>
              <c:f>'Pembagian Banyaknya Data'!$D$13:$D$17</c:f>
              <c:numCache>
                <c:formatCode>General</c:formatCode>
                <c:ptCount val="5"/>
                <c:pt idx="0">
                  <c:v>17.142857142857142</c:v>
                </c:pt>
                <c:pt idx="1">
                  <c:v>40</c:v>
                </c:pt>
                <c:pt idx="2">
                  <c:v>28.571428571428569</c:v>
                </c:pt>
                <c:pt idx="3">
                  <c:v>5.7142857142857144</c:v>
                </c:pt>
                <c:pt idx="4">
                  <c:v>8.5714285714285712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8D-4A1B-9789-9F536FCD72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aseline="0">
                <a:latin typeface="Algerian" panose="04020705040A02060702" pitchFamily="82" charset="0"/>
              </a:rPr>
              <a:t>persentase Balita bb kurang (BB/U)</a:t>
            </a:r>
            <a:endParaRPr lang="en-ID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FD8-4002-8C3D-6C58528A55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FD8-4002-8C3D-6C58528A55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FD8-4002-8C3D-6C58528A55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FD8-4002-8C3D-6C58528A554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'Pembagian Banyaknya Data'!$B$21:$B$24</c:f>
              <c:strCache>
                <c:ptCount val="4"/>
                <c:pt idx="0">
                  <c:v>4-7,5</c:v>
                </c:pt>
                <c:pt idx="1">
                  <c:v>7,6-10</c:v>
                </c:pt>
                <c:pt idx="2">
                  <c:v>10,1-13,5</c:v>
                </c:pt>
                <c:pt idx="3">
                  <c:v>13,6-18</c:v>
                </c:pt>
              </c:strCache>
            </c:strRef>
          </c:cat>
          <c:val>
            <c:numRef>
              <c:f>'Pembagian Banyaknya Data'!$D$21:$D$24</c:f>
              <c:numCache>
                <c:formatCode>General</c:formatCode>
                <c:ptCount val="4"/>
                <c:pt idx="0">
                  <c:v>11.428571428571429</c:v>
                </c:pt>
                <c:pt idx="1">
                  <c:v>17.142857142857142</c:v>
                </c:pt>
                <c:pt idx="2">
                  <c:v>51.428571428571423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D8-4002-8C3D-6C58528A55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aseline="0">
                <a:latin typeface="Algerian" panose="04020705040A02060702" pitchFamily="82" charset="0"/>
              </a:rPr>
              <a:t>persentase Balita bb kurang (BB/U)</a:t>
            </a:r>
            <a:endParaRPr lang="en-ID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26A-4221-87DA-917AAF1C77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26A-4221-87DA-917AAF1C77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26A-4221-87DA-917AAF1C77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26A-4221-87DA-917AAF1C77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26A-4221-87DA-917AAF1C77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'Pembagian Banyaknya Data'!$B$28:$B$32</c:f>
              <c:strCache>
                <c:ptCount val="5"/>
                <c:pt idx="0">
                  <c:v>4.000-22.000</c:v>
                </c:pt>
                <c:pt idx="1">
                  <c:v>22.001-44.000</c:v>
                </c:pt>
                <c:pt idx="2">
                  <c:v>44.001-66.000</c:v>
                </c:pt>
                <c:pt idx="3">
                  <c:v>66.001-88.000</c:v>
                </c:pt>
                <c:pt idx="4">
                  <c:v>88.001-110.000</c:v>
                </c:pt>
              </c:strCache>
            </c:strRef>
          </c:cat>
          <c:val>
            <c:numRef>
              <c:f>'Pembagian Banyaknya Data'!$D$28:$D$32</c:f>
              <c:numCache>
                <c:formatCode>General</c:formatCode>
                <c:ptCount val="5"/>
                <c:pt idx="0">
                  <c:v>14.285714285714285</c:v>
                </c:pt>
                <c:pt idx="1">
                  <c:v>14.285714285714285</c:v>
                </c:pt>
                <c:pt idx="2">
                  <c:v>40</c:v>
                </c:pt>
                <c:pt idx="3">
                  <c:v>20</c:v>
                </c:pt>
                <c:pt idx="4">
                  <c:v>11.428571428571429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26A-4221-87DA-917AAF1C77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aseline="0">
                <a:latin typeface="Algerian" panose="04020705040A02060702" pitchFamily="82" charset="0"/>
              </a:rPr>
              <a:t>jumlah balita pendek (tB/U)</a:t>
            </a:r>
            <a:endParaRPr lang="en-ID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C02-4633-B363-4ABB2819DA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C02-4633-B363-4ABB2819DA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C02-4633-B363-4ABB2819DAB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C02-4633-B363-4ABB2819DAB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C02-4633-B363-4ABB2819DA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'Pembagian Banyaknya Data'!$B$36:$B$40</c:f>
              <c:strCache>
                <c:ptCount val="5"/>
                <c:pt idx="0">
                  <c:v>500-3.000</c:v>
                </c:pt>
                <c:pt idx="1">
                  <c:v>3.001-6.000</c:v>
                </c:pt>
                <c:pt idx="2">
                  <c:v>6.001-9.000</c:v>
                </c:pt>
                <c:pt idx="3">
                  <c:v>9.001-12.000</c:v>
                </c:pt>
                <c:pt idx="4">
                  <c:v>12.001-15.000</c:v>
                </c:pt>
              </c:strCache>
            </c:strRef>
          </c:cat>
          <c:val>
            <c:numRef>
              <c:f>'Pembagian Banyaknya Data'!$D$36:$D$40</c:f>
              <c:numCache>
                <c:formatCode>General</c:formatCode>
                <c:ptCount val="5"/>
                <c:pt idx="0">
                  <c:v>28.571428571428569</c:v>
                </c:pt>
                <c:pt idx="1">
                  <c:v>34.285714285714285</c:v>
                </c:pt>
                <c:pt idx="2">
                  <c:v>22.857142857142858</c:v>
                </c:pt>
                <c:pt idx="3">
                  <c:v>5.7142857142857144</c:v>
                </c:pt>
                <c:pt idx="4">
                  <c:v>8.5714285714285712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02-4633-B363-4ABB2819DA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aseline="0">
                <a:latin typeface="Algerian" panose="04020705040A02060702" pitchFamily="82" charset="0"/>
              </a:rPr>
              <a:t>persentase balita pendek (tB/U)</a:t>
            </a:r>
            <a:endParaRPr lang="en-ID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700-4C69-B0FA-FCA3C40BE3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700-4C69-B0FA-FCA3C40BE3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700-4C69-B0FA-FCA3C40BE3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700-4C69-B0FA-FCA3C40BE3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700-4C69-B0FA-FCA3C40BE3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'Pembagian Banyaknya Data'!$B$44:$B$48</c:f>
              <c:strCache>
                <c:ptCount val="5"/>
                <c:pt idx="0">
                  <c:v>2,0-4,0</c:v>
                </c:pt>
                <c:pt idx="1">
                  <c:v>4,1-8</c:v>
                </c:pt>
                <c:pt idx="2">
                  <c:v>8,1-12</c:v>
                </c:pt>
                <c:pt idx="3">
                  <c:v>12,1-16</c:v>
                </c:pt>
                <c:pt idx="4">
                  <c:v>16,1-19</c:v>
                </c:pt>
              </c:strCache>
            </c:strRef>
          </c:cat>
          <c:val>
            <c:numRef>
              <c:f>'Pembagian Banyaknya Data'!$D$44:$D$48</c:f>
              <c:numCache>
                <c:formatCode>General</c:formatCode>
                <c:ptCount val="5"/>
                <c:pt idx="0">
                  <c:v>8.5714285714285712</c:v>
                </c:pt>
                <c:pt idx="1">
                  <c:v>25.714285714285712</c:v>
                </c:pt>
                <c:pt idx="2">
                  <c:v>34.285714285714285</c:v>
                </c:pt>
                <c:pt idx="3">
                  <c:v>22.857142857142858</c:v>
                </c:pt>
                <c:pt idx="4">
                  <c:v>8.5714285714285712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700-4C69-B0FA-FCA3C40BE3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>
                <a:latin typeface="Algerian" panose="04020705040A02060702" pitchFamily="82" charset="0"/>
              </a:rPr>
              <a:t>jumlah</a:t>
            </a:r>
            <a:r>
              <a:rPr lang="en-ID" baseline="0">
                <a:latin typeface="Algerian" panose="04020705040A02060702" pitchFamily="82" charset="0"/>
              </a:rPr>
              <a:t> balita diukur</a:t>
            </a:r>
            <a:endParaRPr lang="en-ID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B11-451E-8F6E-43B61165F6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B11-451E-8F6E-43B61165F6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B11-451E-8F6E-43B61165F6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B11-451E-8F6E-43B61165F6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B11-451E-8F6E-43B61165F6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'Pembagian Banyaknya Data'!$F$5:$F$9</c:f>
              <c:strCache>
                <c:ptCount val="5"/>
                <c:pt idx="0">
                  <c:v>4.000-22.000</c:v>
                </c:pt>
                <c:pt idx="1">
                  <c:v>22.001-44.000</c:v>
                </c:pt>
                <c:pt idx="2">
                  <c:v>44.001-66.000</c:v>
                </c:pt>
                <c:pt idx="3">
                  <c:v>66.001-88.000</c:v>
                </c:pt>
                <c:pt idx="4">
                  <c:v>88.001-110.000</c:v>
                </c:pt>
              </c:strCache>
            </c:strRef>
          </c:cat>
          <c:val>
            <c:numRef>
              <c:f>'Pembagian Banyaknya Data'!$H$5:$H$9</c:f>
              <c:numCache>
                <c:formatCode>General</c:formatCode>
                <c:ptCount val="5"/>
                <c:pt idx="0">
                  <c:v>14.285714285714285</c:v>
                </c:pt>
                <c:pt idx="1">
                  <c:v>14.285714285714285</c:v>
                </c:pt>
                <c:pt idx="2">
                  <c:v>40</c:v>
                </c:pt>
                <c:pt idx="3">
                  <c:v>20</c:v>
                </c:pt>
                <c:pt idx="4">
                  <c:v>11.428571428571429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11-451E-8F6E-43B61165F6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aseline="0">
                <a:latin typeface="Algerian" panose="04020705040A02060702" pitchFamily="82" charset="0"/>
              </a:rPr>
              <a:t>jumlah balita gizi kurang </a:t>
            </a:r>
            <a:br>
              <a:rPr lang="en-ID" baseline="0">
                <a:latin typeface="Algerian" panose="04020705040A02060702" pitchFamily="82" charset="0"/>
              </a:rPr>
            </a:br>
            <a:r>
              <a:rPr lang="en-ID" baseline="0">
                <a:latin typeface="Algerian" panose="04020705040A02060702" pitchFamily="82" charset="0"/>
              </a:rPr>
              <a:t>(bb/tb :&lt;-2 s.d -3 sd)</a:t>
            </a:r>
            <a:endParaRPr lang="en-ID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CEA-4FE8-973C-1A3EEFE935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CEA-4FE8-973C-1A3EEFE935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CEA-4FE8-973C-1A3EEFE935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CEA-4FE8-973C-1A3EEFE935F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CEA-4FE8-973C-1A3EEFE935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'Pembagian Banyaknya Data'!$F$13:$F$17</c:f>
              <c:strCache>
                <c:ptCount val="5"/>
                <c:pt idx="0">
                  <c:v>150-1.500</c:v>
                </c:pt>
                <c:pt idx="1">
                  <c:v>1.501-3.000</c:v>
                </c:pt>
                <c:pt idx="2">
                  <c:v>3.001-4.500</c:v>
                </c:pt>
                <c:pt idx="3">
                  <c:v>4.501-6.000</c:v>
                </c:pt>
                <c:pt idx="4">
                  <c:v>6.000-8.000</c:v>
                </c:pt>
              </c:strCache>
            </c:strRef>
          </c:cat>
          <c:val>
            <c:numRef>
              <c:f>'Pembagian Banyaknya Data'!$H$13:$H$17</c:f>
              <c:numCache>
                <c:formatCode>General</c:formatCode>
                <c:ptCount val="5"/>
                <c:pt idx="0">
                  <c:v>17.142857142857142</c:v>
                </c:pt>
                <c:pt idx="1">
                  <c:v>40</c:v>
                </c:pt>
                <c:pt idx="2">
                  <c:v>22.857142857142858</c:v>
                </c:pt>
                <c:pt idx="3">
                  <c:v>11.428571428571429</c:v>
                </c:pt>
                <c:pt idx="4">
                  <c:v>8.5714285714285712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EA-4FE8-973C-1A3EEFE935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aseline="0">
                <a:latin typeface="Algerian" panose="04020705040A02060702" pitchFamily="82" charset="0"/>
              </a:rPr>
              <a:t>Persentase balita gizi kurang </a:t>
            </a:r>
            <a:br>
              <a:rPr lang="en-ID" baseline="0">
                <a:latin typeface="Algerian" panose="04020705040A02060702" pitchFamily="82" charset="0"/>
              </a:rPr>
            </a:br>
            <a:r>
              <a:rPr lang="en-ID" baseline="0">
                <a:latin typeface="Algerian" panose="04020705040A02060702" pitchFamily="82" charset="0"/>
              </a:rPr>
              <a:t>(bb/tb :&lt;-2 s.d -3 sd)</a:t>
            </a:r>
            <a:endParaRPr lang="en-ID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AF7-42B6-B4AE-2F04298334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AF7-42B6-B4AE-2F04298334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AF7-42B6-B4AE-2F04298334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AF7-42B6-B4AE-2F04298334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'Pembagian Banyaknya Data'!$F$21:$F$24</c:f>
              <c:strCache>
                <c:ptCount val="4"/>
                <c:pt idx="0">
                  <c:v>2,0-4,0</c:v>
                </c:pt>
                <c:pt idx="1">
                  <c:v>4,1-6</c:v>
                </c:pt>
                <c:pt idx="2">
                  <c:v>6,1-8</c:v>
                </c:pt>
                <c:pt idx="3">
                  <c:v>8,1-9</c:v>
                </c:pt>
              </c:strCache>
            </c:strRef>
          </c:cat>
          <c:val>
            <c:numRef>
              <c:f>'Pembagian Banyaknya Data'!$H$21:$H$24</c:f>
              <c:numCache>
                <c:formatCode>General</c:formatCode>
                <c:ptCount val="4"/>
                <c:pt idx="0">
                  <c:v>28.571428571428569</c:v>
                </c:pt>
                <c:pt idx="1">
                  <c:v>37.142857142857146</c:v>
                </c:pt>
                <c:pt idx="2">
                  <c:v>28.571428571428569</c:v>
                </c:pt>
                <c:pt idx="3">
                  <c:v>5.7142857142857144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F7-42B6-B4AE-2F04298334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aseline="0">
                <a:latin typeface="Algerian" panose="04020705040A02060702" pitchFamily="82" charset="0"/>
              </a:rPr>
              <a:t>jumlah balita gizi buruk </a:t>
            </a:r>
            <a:br>
              <a:rPr lang="en-ID" baseline="0">
                <a:latin typeface="Algerian" panose="04020705040A02060702" pitchFamily="82" charset="0"/>
              </a:rPr>
            </a:br>
            <a:r>
              <a:rPr lang="en-ID" baseline="0">
                <a:latin typeface="Algerian" panose="04020705040A02060702" pitchFamily="82" charset="0"/>
              </a:rPr>
              <a:t>(bb/tb :&lt;-2 s.d -3 sd)</a:t>
            </a:r>
            <a:endParaRPr lang="en-ID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ABF-42DE-AAE1-8566F9409C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ABF-42DE-AAE1-8566F9409C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ABF-42DE-AAE1-8566F9409C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ABF-42DE-AAE1-8566F9409C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ABF-42DE-AAE1-8566F9409C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'Pembagian Banyaknya Data'!$F$28:$F$32</c:f>
              <c:strCache>
                <c:ptCount val="5"/>
                <c:pt idx="0">
                  <c:v>0-200</c:v>
                </c:pt>
                <c:pt idx="1">
                  <c:v>201-400</c:v>
                </c:pt>
                <c:pt idx="2">
                  <c:v>401-600</c:v>
                </c:pt>
                <c:pt idx="3">
                  <c:v>601-800</c:v>
                </c:pt>
                <c:pt idx="4">
                  <c:v>801-1.100</c:v>
                </c:pt>
              </c:strCache>
            </c:strRef>
          </c:cat>
          <c:val>
            <c:numRef>
              <c:f>'Pembagian Banyaknya Data'!$H$28:$H$32</c:f>
              <c:numCache>
                <c:formatCode>General</c:formatCode>
                <c:ptCount val="5"/>
                <c:pt idx="0">
                  <c:v>62.857142857142854</c:v>
                </c:pt>
                <c:pt idx="1">
                  <c:v>20</c:v>
                </c:pt>
                <c:pt idx="2">
                  <c:v>5.7142857142857144</c:v>
                </c:pt>
                <c:pt idx="3">
                  <c:v>2.8571428571428572</c:v>
                </c:pt>
                <c:pt idx="4">
                  <c:v>8.5714285714285712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BF-42DE-AAE1-8566F9409C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aseline="0">
                <a:latin typeface="Algerian" panose="04020705040A02060702" pitchFamily="82" charset="0"/>
              </a:rPr>
              <a:t>persentase balita gizi buruk </a:t>
            </a:r>
            <a:br>
              <a:rPr lang="en-ID" baseline="0">
                <a:latin typeface="Algerian" panose="04020705040A02060702" pitchFamily="82" charset="0"/>
              </a:rPr>
            </a:br>
            <a:r>
              <a:rPr lang="en-ID" baseline="0">
                <a:latin typeface="Algerian" panose="04020705040A02060702" pitchFamily="82" charset="0"/>
              </a:rPr>
              <a:t>(bb/tb :&lt;-2 s.d -3 sd)</a:t>
            </a:r>
            <a:endParaRPr lang="en-ID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439-4590-BB66-A3D1C0C38D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439-4590-BB66-A3D1C0C38D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'Pembagian Banyaknya Data'!$F$36:$F$37</c:f>
              <c:strCache>
                <c:ptCount val="2"/>
                <c:pt idx="0">
                  <c:v>0,0-1</c:v>
                </c:pt>
                <c:pt idx="1">
                  <c:v>1,1-1,5</c:v>
                </c:pt>
              </c:strCache>
            </c:strRef>
          </c:cat>
          <c:val>
            <c:numRef>
              <c:f>'Pembagian Banyaknya Data'!$H$36:$H$37</c:f>
              <c:numCache>
                <c:formatCode>General</c:formatCode>
                <c:ptCount val="2"/>
                <c:pt idx="0">
                  <c:v>88.571428571428569</c:v>
                </c:pt>
                <c:pt idx="1">
                  <c:v>11.428571428571429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39-4590-BB66-A3D1C0C38D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Jumlah Balita Ditimbang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Jumlah Balita Ditimbang</a:t>
          </a:r>
        </a:p>
      </cx:txPr>
    </cx:title>
    <cx:plotArea>
      <cx:plotAreaRegion>
        <cx:series layoutId="clusteredColumn" uniqueId="{DBBF7615-C22D-4E9F-A3AD-5B10F27E7CD1}" formatIdx="0">
          <cx:tx>
            <cx:txData>
              <cx:f>_xlchart.v1.1</cx:f>
              <cx:v>Jumlah Balita Ditimbang</cx:v>
            </cx:txData>
          </cx:tx>
          <cx:dataLabels pos="ctr">
            <cx:visibility seriesName="0" categoryName="0" value="1"/>
            <cx:separator>, </cx:separator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endParaRPr>
            </a:p>
          </cx:txPr>
        </cx:title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</cx:chartData>
  <cx:chart>
    <cx:title pos="t" align="ctr" overlay="0">
      <cx:tx>
        <cx:txData>
          <cx:v>Jumlah Balita Berat Badan Kurang (BB/U)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Jumlah Balita Berat Badan Kurang (BB/U)</a:t>
          </a:r>
        </a:p>
      </cx:txPr>
    </cx:title>
    <cx:plotArea>
      <cx:plotAreaRegion>
        <cx:series layoutId="clusteredColumn" uniqueId="{6B2909F5-5050-4F6D-BF03-2E59E2150E6C}" formatIdx="0">
          <cx:tx>
            <cx:txData>
              <cx:f>_xlchart.v1.31</cx:f>
              <cx:v>Jumlah Balita Berat Badan Kurang (BB/U)</cx:v>
            </cx:txData>
          </cx:tx>
          <cx:dataLabels pos="ctr">
            <cx:visibility seriesName="0" categoryName="0" value="1"/>
            <cx:separator>, </cx:separator>
          </cx:dataLabels>
          <cx:dataId val="0"/>
          <cx:layoutPr>
            <cx:aggregation/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Gridlines/>
        <cx:majorTickMarks type="out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Persentase Balita Berat Badan Kurang (BB/U)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Persentase Balita Berat Badan Kurang (BB/U)</a:t>
          </a:r>
        </a:p>
      </cx:txPr>
    </cx:title>
    <cx:plotArea>
      <cx:plotAreaRegion>
        <cx:series layoutId="clusteredColumn" uniqueId="{781381EF-B374-471E-8311-6ABDD8EDCF0A}" formatIdx="0">
          <cx:tx>
            <cx:txData>
              <cx:f>_xlchart.v1.13</cx:f>
              <cx:v>Persentase Balita Berat Badan Kurang (BB/U)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Jumlah Balita Diukur Tinggi Badan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Jumlah Balita Diukur Tinggi Badan </a:t>
          </a:r>
        </a:p>
      </cx:txPr>
    </cx:title>
    <cx:plotArea>
      <cx:plotAreaRegion>
        <cx:series layoutId="clusteredColumn" uniqueId="{CB31DAA7-01BE-4E96-9C2E-46943291ECC8}" formatIdx="0">
          <cx:tx>
            <cx:txData>
              <cx:f>_xlchart.v1.19</cx:f>
              <cx:v>Jumlah Balita Diukur Tinggi Badan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Jumlah Balita Pendek (TB/U)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Jumlah Balita Pendek (TB/U)</a:t>
          </a:r>
        </a:p>
      </cx:txPr>
    </cx:title>
    <cx:plotArea>
      <cx:plotAreaRegion>
        <cx:series layoutId="clusteredColumn" uniqueId="{7E0C3B6D-882B-47AB-BB23-58D1CF32593B}" formatIdx="0">
          <cx:tx>
            <cx:txData>
              <cx:f>_xlchart.v1.4</cx:f>
              <cx:v>Jumlah Balita Pendek (TB/U)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Persentase Balita Pendek (TB/U)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Persentase Balita Pendek (TB/U) </a:t>
          </a:r>
        </a:p>
      </cx:txPr>
    </cx:title>
    <cx:plotArea>
      <cx:plotAreaRegion>
        <cx:series layoutId="clusteredColumn" uniqueId="{F68DF468-C50F-4882-93F2-CDB0349AC429}" formatIdx="0">
          <cx:tx>
            <cx:txData>
              <cx:f>_xlchart.v1.22</cx:f>
              <cx:v>Persentase Balita Pendek (TB/U)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</cx:chartData>
  <cx:chart>
    <cx:title pos="t" align="ctr" overlay="0">
      <cx:tx>
        <cx:txData>
          <cx:v>Jumlah Balita Diukur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Jumlah Balita Diukur</a:t>
          </a:r>
        </a:p>
      </cx:txPr>
    </cx:title>
    <cx:plotArea>
      <cx:plotAreaRegion>
        <cx:series layoutId="clusteredColumn" uniqueId="{7376FF9F-3F84-4466-A8EE-D6AF346B1216}" formatIdx="0">
          <cx:tx>
            <cx:txData>
              <cx:f>_xlchart.v1.28</cx:f>
              <cx:v>Jumlah Balita Diukur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txData>
          <cx:v>Jumlah Balita Gizi Kurang (BB/TB : &lt;–2 s.d –3 SD)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Jumlah Balita Gizi Kurang (BB/TB : &lt;–2 s.d –3 SD)</a:t>
          </a:r>
        </a:p>
      </cx:txPr>
    </cx:title>
    <cx:plotArea>
      <cx:plotAreaRegion>
        <cx:series layoutId="clusteredColumn" uniqueId="{D309D751-71C4-47AB-B8C1-2DB624A2A27F}" formatIdx="0">
          <cx:tx>
            <cx:txData>
              <cx:f>_xlchart.v1.25</cx:f>
              <cx:v>Jumlah Balita Gizi Kurang (BB/TB : &lt;–2 s.d –3 SD)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Persentase Balita Gizi Kurang (BB/TB : &lt;–2 s.d –3 SD)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Persentase Balita Gizi Kurang (BB/TB : &lt;–2 s.d –3 SD)</a:t>
          </a:r>
        </a:p>
      </cx:txPr>
    </cx:title>
    <cx:plotArea>
      <cx:plotAreaRegion>
        <cx:series layoutId="clusteredColumn" uniqueId="{6FEEACDD-D245-41B3-B9A5-D387547BDBEB}" formatIdx="0">
          <cx:tx>
            <cx:txData>
              <cx:f>_xlchart.v1.10</cx:f>
              <cx:v>Persentase Balita Gizi Kurang (BB/TB : &lt;–2 s.d –3 SD)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Jumlah Balita Gizi Buruk (BB/TB : &lt; –2 s.d –3 SD)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Jumlah Balita Gizi Buruk (BB/TB : &lt; –2 s.d –3 SD)</a:t>
          </a:r>
        </a:p>
      </cx:txPr>
    </cx:title>
    <cx:plotArea>
      <cx:plotAreaRegion>
        <cx:series layoutId="clusteredColumn" uniqueId="{854795DC-D545-4027-A0AA-B9D7C91CF814}" formatIdx="0">
          <cx:tx>
            <cx:txData>
              <cx:f>_xlchart.v1.16</cx:f>
              <cx:v>Jumlah Balita Gizi Buruk (BB/TB : &lt; –2 s.d –3 SD)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Persentase Balita Gizi Buruk (BB/TB : &lt; –2 s.d –3 SD)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Persentase Balita Gizi Buruk (BB/TB : &lt; –2 s.d –3 SD)</a:t>
          </a:r>
        </a:p>
      </cx:txPr>
    </cx:title>
    <cx:plotArea>
      <cx:plotAreaRegion>
        <cx:series layoutId="clusteredColumn" uniqueId="{CFA7E7C2-CA02-4860-A1EA-A4103FCF4228}" formatIdx="0">
          <cx:tx>
            <cx:txData>
              <cx:f>_xlchart.v1.7</cx:f>
              <cx:v>Persentase Balita Gizi Buruk (BB/TB : &lt; –2 s.d –3 SD)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>
      <cx:tx>
        <cx:txData>
          <cx:v>Balita Ditimbang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Balita Ditimbang</a:t>
          </a:r>
        </a:p>
      </cx:txPr>
    </cx:title>
    <cx:plotArea>
      <cx:plotAreaRegion>
        <cx:series layoutId="boxWhisker" uniqueId="{DD37610C-3EB3-4A05-B9A8-7A28EB383A40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minorGridlines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</cx:chartData>
  <cx:chart>
    <cx:title pos="t" align="ctr" overlay="0">
      <cx:tx>
        <cx:txData>
          <cx:v>Balita Berat Badan Kurang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Balita Berat Badan Kurang</a:t>
          </a:r>
        </a:p>
      </cx:txPr>
    </cx:title>
    <cx:plotArea>
      <cx:plotAreaRegion>
        <cx:series layoutId="boxWhisker" uniqueId="{1F90040C-1393-4AB4-A6F2-4826E0EA36FC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</cx:chartData>
  <cx:chart>
    <cx:title pos="t" align="ctr" overlay="0">
      <cx:tx>
        <cx:txData>
          <cx:v>Persentase Berat Badan Balita Kurang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Persentase Berat Badan Balita Kurang</a:t>
          </a:r>
        </a:p>
      </cx:txPr>
    </cx:title>
    <cx:plotArea>
      <cx:plotAreaRegion>
        <cx:series layoutId="boxWhisker" uniqueId="{BD3152E2-E7FC-454D-A346-7DC12307E96B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</cx:chartData>
  <cx:chart>
    <cx:title pos="t" align="ctr" overlay="0">
      <cx:tx>
        <cx:txData>
          <cx:v>Balita Diukur Tinggi Badan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Balita Diukur Tinggi Badan</a:t>
          </a:r>
        </a:p>
      </cx:txPr>
    </cx:title>
    <cx:plotArea>
      <cx:plotAreaRegion>
        <cx:series layoutId="boxWhisker" uniqueId="{D5444778-9D03-4128-9C76-8F70F66AAB05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en-US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</cx:chartData>
  <cx:chart>
    <cx:title pos="t" align="ctr" overlay="0">
      <cx:tx>
        <cx:txData>
          <cx:v>Balita Pendek (TB/U)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Balita Pendek (TB/U)</a:t>
          </a:r>
        </a:p>
      </cx:txPr>
    </cx:title>
    <cx:plotArea>
      <cx:plotAreaRegion>
        <cx:series layoutId="boxWhisker" uniqueId="{DADA93D7-6BFE-4A49-9C45-C2BAF7BD6679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txPr>
            <cx:visibility seriesName="0" categoryName="0" value="1"/>
            <cx:dataLabel idx="3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/>
                    </a:rPr>
                    <a:t>14477</a:t>
                  </a:r>
                </a:p>
              </cx:txPr>
              <cx:visibility seriesName="0" categoryName="0" value="1"/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>
      <cx:tx>
        <cx:txData>
          <cx:v>Persentase Balita Pendek (TB/U)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Persentase Balita Pendek (TB/U)</a:t>
          </a:r>
        </a:p>
      </cx:txPr>
    </cx:title>
    <cx:plotArea>
      <cx:plotAreaRegion>
        <cx:series layoutId="boxWhisker" uniqueId="{83E52A68-E6DD-4670-AC72-5E836448236F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>
      <cx:tx>
        <cx:txData>
          <cx:v>Balita Diukur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Balita Diukur</a:t>
          </a:r>
        </a:p>
      </cx:txPr>
    </cx:title>
    <cx:plotArea>
      <cx:plotAreaRegion>
        <cx:series layoutId="boxWhisker" uniqueId="{E8F581D8-E01B-4292-839C-6AB561F946C5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</cx:f>
      </cx:numDim>
    </cx:data>
  </cx:chartData>
  <cx:chart>
    <cx:title pos="t" align="ctr" overlay="0">
      <cx:tx>
        <cx:txData>
          <cx:v>Balita Gizi Kurang (BB/TB : &lt;-2 s.d -3 SD)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>
              <a:latin typeface="Algerian" panose="04020705040A02060702" pitchFamily="82" charset="0"/>
              <a:ea typeface="Algerian" panose="04020705040A02060702" pitchFamily="82" charset="0"/>
              <a:cs typeface="Algerian" panose="04020705040A02060702" pitchFamily="82" charset="0"/>
            </a:defRPr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Balita Gizi Kurang (BB/TB : &lt;-2 s.d -3 SD)</a:t>
          </a:r>
        </a:p>
      </cx:txPr>
    </cx:title>
    <cx:plotArea>
      <cx:plotAreaRegion>
        <cx:series layoutId="boxWhisker" uniqueId="{B68684B4-7AA7-4112-9433-092939E2F447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</cx:chartData>
  <cx:chart>
    <cx:title pos="t" align="ctr" overlay="0">
      <cx:tx>
        <cx:txData>
          <cx:v>Persentase Balita Gizi Kurang (BB/TB: &lt;- 2 S.d -3 SD)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Persentase Balita Gizi Kurang (BB/TB: &lt;- 2 S.d -3 SD)</a:t>
          </a:r>
        </a:p>
      </cx:txPr>
    </cx:title>
    <cx:plotArea>
      <cx:plotAreaRegion>
        <cx:series layoutId="boxWhisker" uniqueId="{7681523C-4829-4E25-923E-DE02340BB38C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/>
                </a:pPr>
                <a:endParaRPr lang="en-US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_xlchart.v1.42</cx:f>
      </cx:numDim>
    </cx:data>
  </cx:chartData>
  <cx:chart>
    <cx:title pos="t" align="ctr" overlay="0">
      <cx:tx>
        <cx:txData>
          <cx:v>GIZI BURUK (BB/TB : &lt;- 2 S.D -3 SD)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GIZI BURUK (BB/TB : &lt;- 2 S.D -3 SD)</a:t>
          </a:r>
        </a:p>
      </cx:txPr>
    </cx:title>
    <cx:plotArea>
      <cx:plotAreaRegion>
        <cx:series layoutId="boxWhisker" uniqueId="{26CC500A-64BD-4DAC-ACF4-44711017E3D4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</cx:chartData>
  <cx:chart>
    <cx:title pos="t" align="ctr" overlay="0">
      <cx:tx>
        <cx:txData>
          <cx:v>Persentase Balita Gizi Buruk (BB/TB : &lt;-2 S.D -3 SD)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lgerian" panose="04020705040A02060702" pitchFamily="82" charset="0"/>
            </a:rPr>
            <a:t>Persentase Balita Gizi Buruk (BB/TB : &lt;-2 S.D -3 SD)</a:t>
          </a:r>
        </a:p>
      </cx:txPr>
    </cx:title>
    <cx:plotArea>
      <cx:plotAreaRegion>
        <cx:series layoutId="boxWhisker" uniqueId="{4491A482-2FE7-42F5-91E3-DA512102751D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19.xml"/><Relationship Id="rId3" Type="http://schemas.microsoft.com/office/2014/relationships/chartEx" Target="../charts/chartEx14.xml"/><Relationship Id="rId7" Type="http://schemas.microsoft.com/office/2014/relationships/chartEx" Target="../charts/chartEx18.xml"/><Relationship Id="rId2" Type="http://schemas.microsoft.com/office/2014/relationships/chartEx" Target="../charts/chartEx13.xml"/><Relationship Id="rId1" Type="http://schemas.microsoft.com/office/2014/relationships/chartEx" Target="../charts/chartEx12.xml"/><Relationship Id="rId6" Type="http://schemas.microsoft.com/office/2014/relationships/chartEx" Target="../charts/chartEx17.xml"/><Relationship Id="rId11" Type="http://schemas.microsoft.com/office/2014/relationships/chartEx" Target="../charts/chartEx22.xml"/><Relationship Id="rId5" Type="http://schemas.microsoft.com/office/2014/relationships/chartEx" Target="../charts/chartEx16.xml"/><Relationship Id="rId10" Type="http://schemas.microsoft.com/office/2014/relationships/chartEx" Target="../charts/chartEx21.xml"/><Relationship Id="rId4" Type="http://schemas.microsoft.com/office/2014/relationships/chartEx" Target="../charts/chartEx15.xml"/><Relationship Id="rId9" Type="http://schemas.microsoft.com/office/2014/relationships/chartEx" Target="../charts/chartEx2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</xdr:colOff>
      <xdr:row>2</xdr:row>
      <xdr:rowOff>190500</xdr:rowOff>
    </xdr:from>
    <xdr:to>
      <xdr:col>9</xdr:col>
      <xdr:colOff>77303</xdr:colOff>
      <xdr:row>19</xdr:row>
      <xdr:rowOff>176695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69D01B3-5A1C-49E5-B9BE-AABE093EB0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890" y="586740"/>
              <a:ext cx="5441453" cy="33542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11042</xdr:colOff>
      <xdr:row>21</xdr:row>
      <xdr:rowOff>11043</xdr:rowOff>
    </xdr:from>
    <xdr:to>
      <xdr:col>9</xdr:col>
      <xdr:colOff>110433</xdr:colOff>
      <xdr:row>37</xdr:row>
      <xdr:rowOff>176694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A8858E7-1A0F-4CB1-BB68-F6F9FAB388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602" y="4171563"/>
              <a:ext cx="5463871" cy="33355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673651</xdr:colOff>
      <xdr:row>39</xdr:row>
      <xdr:rowOff>0</xdr:rowOff>
    </xdr:from>
    <xdr:to>
      <xdr:col>9</xdr:col>
      <xdr:colOff>88346</xdr:colOff>
      <xdr:row>55</xdr:row>
      <xdr:rowOff>176697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52E7E05-6AFF-4405-A21C-82E2EDF12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651" y="7726680"/>
              <a:ext cx="5449735" cy="33466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673651</xdr:colOff>
      <xdr:row>57</xdr:row>
      <xdr:rowOff>-1</xdr:rowOff>
    </xdr:from>
    <xdr:to>
      <xdr:col>9</xdr:col>
      <xdr:colOff>99390</xdr:colOff>
      <xdr:row>73</xdr:row>
      <xdr:rowOff>44173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8BCD1CA-0DA8-44E1-A61B-0FA398DC1D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651" y="11292839"/>
              <a:ext cx="5460779" cy="32140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673651</xdr:colOff>
      <xdr:row>73</xdr:row>
      <xdr:rowOff>198782</xdr:rowOff>
    </xdr:from>
    <xdr:to>
      <xdr:col>9</xdr:col>
      <xdr:colOff>132521</xdr:colOff>
      <xdr:row>88</xdr:row>
      <xdr:rowOff>187739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B37F293-25BC-4AA4-963C-C7DB19113C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651" y="14661542"/>
              <a:ext cx="5493910" cy="29607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673651</xdr:colOff>
      <xdr:row>89</xdr:row>
      <xdr:rowOff>198782</xdr:rowOff>
    </xdr:from>
    <xdr:to>
      <xdr:col>9</xdr:col>
      <xdr:colOff>99390</xdr:colOff>
      <xdr:row>105</xdr:row>
      <xdr:rowOff>121477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241F53E-A4C9-439E-BFBD-A9DDD584F2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651" y="17831462"/>
              <a:ext cx="5460779" cy="30926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3</xdr:row>
      <xdr:rowOff>0</xdr:rowOff>
    </xdr:from>
    <xdr:to>
      <xdr:col>20</xdr:col>
      <xdr:colOff>198783</xdr:colOff>
      <xdr:row>19</xdr:row>
      <xdr:rowOff>187739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11C9282-9357-4B33-AE1C-4DE6543C36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6720" y="594360"/>
              <a:ext cx="5563263" cy="33576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21</xdr:row>
      <xdr:rowOff>0</xdr:rowOff>
    </xdr:from>
    <xdr:to>
      <xdr:col>20</xdr:col>
      <xdr:colOff>154609</xdr:colOff>
      <xdr:row>38</xdr:row>
      <xdr:rowOff>11044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BFF81FA-C8ED-4DD7-9A26-2CE6B0CD90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6720" y="4160520"/>
              <a:ext cx="5519089" cy="33790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39</xdr:row>
      <xdr:rowOff>0</xdr:rowOff>
    </xdr:from>
    <xdr:to>
      <xdr:col>20</xdr:col>
      <xdr:colOff>132522</xdr:colOff>
      <xdr:row>55</xdr:row>
      <xdr:rowOff>187741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27910347-EA93-4F15-92B5-83FD14928B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6720" y="7726680"/>
              <a:ext cx="5497002" cy="33576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673651</xdr:colOff>
      <xdr:row>57</xdr:row>
      <xdr:rowOff>-1</xdr:rowOff>
    </xdr:from>
    <xdr:to>
      <xdr:col>20</xdr:col>
      <xdr:colOff>132521</xdr:colOff>
      <xdr:row>73</xdr:row>
      <xdr:rowOff>11043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737A401A-2D82-4483-9B78-126B2D06DE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9811" y="11292839"/>
              <a:ext cx="5493910" cy="31809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74</xdr:row>
      <xdr:rowOff>0</xdr:rowOff>
    </xdr:from>
    <xdr:to>
      <xdr:col>20</xdr:col>
      <xdr:colOff>165653</xdr:colOff>
      <xdr:row>88</xdr:row>
      <xdr:rowOff>187739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7BBF02E8-715F-40F3-9BEE-2CB701D2D1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6720" y="14660880"/>
              <a:ext cx="5530133" cy="29614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</xdr:rowOff>
    </xdr:from>
    <xdr:to>
      <xdr:col>12</xdr:col>
      <xdr:colOff>200025</xdr:colOff>
      <xdr:row>29</xdr:row>
      <xdr:rowOff>19051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3297425-983C-4984-805D-BE8AC0924D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560" y="594361"/>
              <a:ext cx="7576185" cy="51701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670033</xdr:colOff>
      <xdr:row>30</xdr:row>
      <xdr:rowOff>0</xdr:rowOff>
    </xdr:from>
    <xdr:to>
      <xdr:col>12</xdr:col>
      <xdr:colOff>170792</xdr:colOff>
      <xdr:row>55</xdr:row>
      <xdr:rowOff>39414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872BDBD-33A1-4CD6-9537-4BBE18A1C9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033" y="5943600"/>
              <a:ext cx="7547479" cy="49924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670033</xdr:colOff>
      <xdr:row>56</xdr:row>
      <xdr:rowOff>0</xdr:rowOff>
    </xdr:from>
    <xdr:to>
      <xdr:col>12</xdr:col>
      <xdr:colOff>118240</xdr:colOff>
      <xdr:row>82</xdr:row>
      <xdr:rowOff>183931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BB85E41-6532-460F-8C7E-731825471B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033" y="11094720"/>
              <a:ext cx="7494927" cy="5335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670033</xdr:colOff>
      <xdr:row>84</xdr:row>
      <xdr:rowOff>13138</xdr:rowOff>
    </xdr:from>
    <xdr:to>
      <xdr:col>12</xdr:col>
      <xdr:colOff>91964</xdr:colOff>
      <xdr:row>112</xdr:row>
      <xdr:rowOff>39414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E1AECE9-5A19-4A9B-93DF-1FF5CAF36F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033" y="16655218"/>
              <a:ext cx="7468651" cy="55736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113</xdr:row>
      <xdr:rowOff>0</xdr:rowOff>
    </xdr:from>
    <xdr:to>
      <xdr:col>12</xdr:col>
      <xdr:colOff>105103</xdr:colOff>
      <xdr:row>138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89151F8-357A-4EEA-B090-DDB15A88E6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560" y="22387560"/>
              <a:ext cx="7481263" cy="495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670033</xdr:colOff>
      <xdr:row>138</xdr:row>
      <xdr:rowOff>197068</xdr:rowOff>
    </xdr:from>
    <xdr:to>
      <xdr:col>12</xdr:col>
      <xdr:colOff>131378</xdr:colOff>
      <xdr:row>163</xdr:row>
      <xdr:rowOff>65689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63AE177-1778-4121-B74A-38D265F96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033" y="27537628"/>
              <a:ext cx="7508065" cy="48216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670033</xdr:colOff>
      <xdr:row>3</xdr:row>
      <xdr:rowOff>0</xdr:rowOff>
    </xdr:from>
    <xdr:to>
      <xdr:col>24</xdr:col>
      <xdr:colOff>656895</xdr:colOff>
      <xdr:row>28</xdr:row>
      <xdr:rowOff>26276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A972BB8-2924-4F33-A27D-8AB5B3EB3A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7873" y="594360"/>
              <a:ext cx="6692462" cy="49792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30</xdr:row>
      <xdr:rowOff>0</xdr:rowOff>
    </xdr:from>
    <xdr:to>
      <xdr:col>24</xdr:col>
      <xdr:colOff>630620</xdr:colOff>
      <xdr:row>52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2FF5860-82F2-45E0-8091-673D7C8CFA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0" y="5943600"/>
              <a:ext cx="666566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53</xdr:row>
      <xdr:rowOff>0</xdr:rowOff>
    </xdr:from>
    <xdr:to>
      <xdr:col>25</xdr:col>
      <xdr:colOff>81455</xdr:colOff>
      <xdr:row>77</xdr:row>
      <xdr:rowOff>1673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8DF397E-D47A-4074-AC59-549EDCCD0D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0" y="10500360"/>
              <a:ext cx="6787055" cy="47565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78</xdr:row>
      <xdr:rowOff>0</xdr:rowOff>
    </xdr:from>
    <xdr:to>
      <xdr:col>25</xdr:col>
      <xdr:colOff>118241</xdr:colOff>
      <xdr:row>105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E6E192E1-EE46-428E-B0A9-E77C874964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0" y="15453360"/>
              <a:ext cx="6823841" cy="5349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106</xdr:row>
      <xdr:rowOff>0</xdr:rowOff>
    </xdr:from>
    <xdr:to>
      <xdr:col>25</xdr:col>
      <xdr:colOff>105104</xdr:colOff>
      <xdr:row>130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22C8E0C-8D3C-4043-AD10-67D5B18D8E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0" y="21000720"/>
              <a:ext cx="6810704" cy="4754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7</xdr:col>
      <xdr:colOff>548640</xdr:colOff>
      <xdr:row>17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907DD-480B-4B63-A4E3-4B1D9C0EF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7</xdr:col>
      <xdr:colOff>548640</xdr:colOff>
      <xdr:row>32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6C99C1-3E54-467C-9992-57EFC9253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7</xdr:col>
      <xdr:colOff>548640</xdr:colOff>
      <xdr:row>47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1BE99F-42F6-42F1-8407-E714846F1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7</xdr:col>
      <xdr:colOff>548640</xdr:colOff>
      <xdr:row>62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D2B73E-BA5C-4DB7-8347-1AD703E01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64</xdr:row>
      <xdr:rowOff>0</xdr:rowOff>
    </xdr:from>
    <xdr:to>
      <xdr:col>7</xdr:col>
      <xdr:colOff>548640</xdr:colOff>
      <xdr:row>77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E32B07-8F44-408B-B852-3722111AA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7</xdr:col>
      <xdr:colOff>548640</xdr:colOff>
      <xdr:row>92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A8F34E-B40A-4751-8C2C-06860C140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16</xdr:col>
      <xdr:colOff>548640</xdr:colOff>
      <xdr:row>17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86770C-D212-4B94-8B4B-A8E495155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19</xdr:row>
      <xdr:rowOff>0</xdr:rowOff>
    </xdr:from>
    <xdr:to>
      <xdr:col>16</xdr:col>
      <xdr:colOff>548640</xdr:colOff>
      <xdr:row>32</xdr:row>
      <xdr:rowOff>167640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B857456-0A24-40C6-A5D7-9071E526E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34</xdr:row>
      <xdr:rowOff>0</xdr:rowOff>
    </xdr:from>
    <xdr:to>
      <xdr:col>16</xdr:col>
      <xdr:colOff>548640</xdr:colOff>
      <xdr:row>47</xdr:row>
      <xdr:rowOff>167640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619F80B-1365-4B84-A343-4E960CEE7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49</xdr:row>
      <xdr:rowOff>0</xdr:rowOff>
    </xdr:from>
    <xdr:to>
      <xdr:col>17</xdr:col>
      <xdr:colOff>58732</xdr:colOff>
      <xdr:row>63</xdr:row>
      <xdr:rowOff>140396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ED056FB-90CC-4C53-A7B5-7F680B32B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65</xdr:row>
      <xdr:rowOff>0</xdr:rowOff>
    </xdr:from>
    <xdr:to>
      <xdr:col>16</xdr:col>
      <xdr:colOff>558800</xdr:colOff>
      <xdr:row>79</xdr:row>
      <xdr:rowOff>16934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1328F58-3888-4538-A8CE-94E8BCFD8D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2261886</xdr:colOff>
      <xdr:row>44</xdr:row>
      <xdr:rowOff>46299</xdr:rowOff>
    </xdr:from>
    <xdr:to>
      <xdr:col>6</xdr:col>
      <xdr:colOff>1046544</xdr:colOff>
      <xdr:row>57</xdr:row>
      <xdr:rowOff>156258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C5CD8B-DE0B-8E4A-816C-3470E8745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548640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D75DBE-18C2-455C-8F98-6E1C9DA24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7</xdr:col>
      <xdr:colOff>548640</xdr:colOff>
      <xdr:row>31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C9D319-23D2-4F58-8008-01F2EE0C8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7</xdr:col>
      <xdr:colOff>548640</xdr:colOff>
      <xdr:row>46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17EFDC-1C91-4370-92B7-D3E0A7D1D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7</xdr:col>
      <xdr:colOff>548640</xdr:colOff>
      <xdr:row>61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72B73A-F7EA-4405-AF34-AF4559F73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7</xdr:col>
      <xdr:colOff>548640</xdr:colOff>
      <xdr:row>76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9DD3B3-6316-43EC-80C0-7AF6C912B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78</xdr:row>
      <xdr:rowOff>0</xdr:rowOff>
    </xdr:from>
    <xdr:to>
      <xdr:col>7</xdr:col>
      <xdr:colOff>548640</xdr:colOff>
      <xdr:row>91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5BC86D-A9FE-4430-BE23-D8C98857A4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</xdr:row>
      <xdr:rowOff>0</xdr:rowOff>
    </xdr:from>
    <xdr:to>
      <xdr:col>15</xdr:col>
      <xdr:colOff>548640</xdr:colOff>
      <xdr:row>16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E306F6-0CA0-44A5-B1E6-5F68257A0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15</xdr:col>
      <xdr:colOff>548640</xdr:colOff>
      <xdr:row>31</xdr:row>
      <xdr:rowOff>167640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EFEA3AC-B827-4167-9CCA-9E878E9DB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33</xdr:row>
      <xdr:rowOff>0</xdr:rowOff>
    </xdr:from>
    <xdr:to>
      <xdr:col>15</xdr:col>
      <xdr:colOff>548640</xdr:colOff>
      <xdr:row>46</xdr:row>
      <xdr:rowOff>167640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E7106D-64ED-482D-B84C-E349E1AE8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48</xdr:row>
      <xdr:rowOff>0</xdr:rowOff>
    </xdr:from>
    <xdr:to>
      <xdr:col>15</xdr:col>
      <xdr:colOff>548640</xdr:colOff>
      <xdr:row>61</xdr:row>
      <xdr:rowOff>167640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8331263-26B4-4DDB-B228-AC420ED6A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63</xdr:row>
      <xdr:rowOff>0</xdr:rowOff>
    </xdr:from>
    <xdr:to>
      <xdr:col>15</xdr:col>
      <xdr:colOff>548640</xdr:colOff>
      <xdr:row>76</xdr:row>
      <xdr:rowOff>167640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128245E-FBD9-4907-8323-351CF694E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ella" refreshedDate="45924.406942013891" backgroundQuery="1" createdVersion="8" refreshedVersion="8" minRefreshableVersion="3" recordCount="0" supportSubquery="1" supportAdvancedDrill="1" xr:uid="{3EBB7F7C-C0CE-49F9-BFC6-ABB82209CE41}">
  <cacheSource type="external" connectionId="1"/>
  <cacheFields count="2">
    <cacheField name="[Range 9].[Range].[Range]" caption="Range" numFmtId="0" hierarchy="20" level="1">
      <sharedItems count="5">
        <s v="0-200"/>
        <s v="201-400"/>
        <s v="401-600"/>
        <s v="601-800"/>
        <s v="801-1.100"/>
      </sharedItems>
    </cacheField>
    <cacheField name="[Measures].[Sum of Jumlah Balita Gizi Buruk (BB/TB : &lt; –2 s.d –3 SD)]" caption="Sum of Jumlah Balita Gizi Buruk (BB/TB : &lt; –2 s.d –3 SD)" numFmtId="0" hierarchy="43" level="32767"/>
  </cacheFields>
  <cacheHierarchies count="45">
    <cacheHierarchy uniqueName="[Range].[Range]" caption="Range" attribute="1" defaultMemberUniqueName="[Range].[Range].[All]" allUniqueName="[Range].[Range].[All]" dimensionUniqueName="[Range]" displayFolder="" count="0" memberValueDatatype="130" unbalanced="0"/>
    <cacheHierarchy uniqueName="[Range].[Jumlah Balita Ditimbang]" caption="Jumlah Balita Ditimbang" attribute="1" defaultMemberUniqueName="[Range].[Jumlah Balita Ditimbang].[All]" allUniqueName="[Range].[Jumlah Balita Ditimbang].[All]" dimensionUniqueName="[Range]" displayFolder="" count="0" memberValueDatatype="20" unbalanced="0"/>
    <cacheHierarchy uniqueName="[Range 1].[Range]" caption="Range" attribute="1" defaultMemberUniqueName="[Range 1].[Range].[All]" allUniqueName="[Range 1].[Range].[All]" dimensionUniqueName="[Range 1]" displayFolder="" count="0" memberValueDatatype="130" unbalanced="0"/>
    <cacheHierarchy uniqueName="[Range 1].[Jumlah Balita Berat Badan Kurang (BB/U)]" caption="Jumlah Balita Berat Badan Kurang (BB/U)" attribute="1" defaultMemberUniqueName="[Range 1].[Jumlah Balita Berat Badan Kurang (BB/U)].[All]" allUniqueName="[Range 1].[Jumlah Balita Berat Badan Kurang (BB/U)].[All]" dimensionUniqueName="[Range 1]" displayFolder="" count="0" memberValueDatatype="20" unbalanced="0"/>
    <cacheHierarchy uniqueName="[Range 10].[Range]" caption="Range" attribute="1" defaultMemberUniqueName="[Range 10].[Range].[All]" allUniqueName="[Range 10].[Range].[All]" dimensionUniqueName="[Range 10]" displayFolder="" count="0" memberValueDatatype="130" unbalanced="0"/>
    <cacheHierarchy uniqueName="[Range 10].[Persentase Balita Gizi Buruk (BB/TB : &lt; –2 s.d –3 SD)]" caption="Persentase Balita Gizi Buruk (BB/TB : &lt; –2 s.d –3 SD)" attribute="1" defaultMemberUniqueName="[Range 10].[Persentase Balita Gizi Buruk (BB/TB : &lt; –2 s.d –3 SD)].[All]" allUniqueName="[Range 10].[Persentase Balita Gizi Buruk (BB/TB : &lt; –2 s.d –3 SD)].[All]" dimensionUniqueName="[Range 10]" displayFolder="" count="0" memberValueDatatype="20" unbalanced="0"/>
    <cacheHierarchy uniqueName="[Range 2].[Range]" caption="Range" attribute="1" defaultMemberUniqueName="[Range 2].[Range].[All]" allUniqueName="[Range 2].[Range].[All]" dimensionUniqueName="[Range 2]" displayFolder="" count="0" memberValueDatatype="130" unbalanced="0"/>
    <cacheHierarchy uniqueName="[Range 2].[Persentase Balita Berat Badan Kurang (BB/U)]" caption="Persentase Balita Berat Badan Kurang (BB/U)" attribute="1" defaultMemberUniqueName="[Range 2].[Persentase Balita Berat Badan Kurang (BB/U)].[All]" allUniqueName="[Range 2].[Persentase Balita Berat Badan Kurang (BB/U)].[All]" dimensionUniqueName="[Range 2]" displayFolder="" count="0" memberValueDatatype="20" unbalanced="0"/>
    <cacheHierarchy uniqueName="[Range 3].[Range]" caption="Range" attribute="1" defaultMemberUniqueName="[Range 3].[Range].[All]" allUniqueName="[Range 3].[Range].[All]" dimensionUniqueName="[Range 3]" displayFolder="" count="0" memberValueDatatype="130" unbalanced="0"/>
    <cacheHierarchy uniqueName="[Range 3].[Jumlah Balita Diukur Tinggi Badan]" caption="Jumlah Balita Diukur Tinggi Badan" attribute="1" defaultMemberUniqueName="[Range 3].[Jumlah Balita Diukur Tinggi Badan].[All]" allUniqueName="[Range 3].[Jumlah Balita Diukur Tinggi Badan].[All]" dimensionUniqueName="[Range 3]" displayFolder="" count="0" memberValueDatatype="20" unbalanced="0"/>
    <cacheHierarchy uniqueName="[Range 4].[Range]" caption="Range" attribute="1" defaultMemberUniqueName="[Range 4].[Range].[All]" allUniqueName="[Range 4].[Range].[All]" dimensionUniqueName="[Range 4]" displayFolder="" count="0" memberValueDatatype="130" unbalanced="0"/>
    <cacheHierarchy uniqueName="[Range 4].[Jumlah Balita Pendek (TB/U)]" caption="Jumlah Balita Pendek (TB/U)" attribute="1" defaultMemberUniqueName="[Range 4].[Jumlah Balita Pendek (TB/U)].[All]" allUniqueName="[Range 4].[Jumlah Balita Pendek (TB/U)].[All]" dimensionUniqueName="[Range 4]" displayFolder="" count="0" memberValueDatatype="20" unbalanced="0"/>
    <cacheHierarchy uniqueName="[Range 5].[Range]" caption="Range" attribute="1" defaultMemberUniqueName="[Range 5].[Range].[All]" allUniqueName="[Range 5].[Range].[All]" dimensionUniqueName="[Range 5]" displayFolder="" count="0" memberValueDatatype="130" unbalanced="0"/>
    <cacheHierarchy uniqueName="[Range 5].[Persentase Balita Pendek (TB/U)]" caption="Persentase Balita Pendek (TB/U)" attribute="1" defaultMemberUniqueName="[Range 5].[Persentase Balita Pendek (TB/U)].[All]" allUniqueName="[Range 5].[Persentase Balita Pendek (TB/U)].[All]" dimensionUniqueName="[Range 5]" displayFolder="" count="0" memberValueDatatype="20" unbalanced="0"/>
    <cacheHierarchy uniqueName="[Range 6].[Range]" caption="Range" attribute="1" defaultMemberUniqueName="[Range 6].[Range].[All]" allUniqueName="[Range 6].[Range].[All]" dimensionUniqueName="[Range 6]" displayFolder="" count="0" memberValueDatatype="130" unbalanced="0"/>
    <cacheHierarchy uniqueName="[Range 6].[Jumlah Balita Diukur]" caption="Jumlah Balita Diukur" attribute="1" defaultMemberUniqueName="[Range 6].[Jumlah Balita Diukur].[All]" allUniqueName="[Range 6].[Jumlah Balita Diukur].[All]" dimensionUniqueName="[Range 6]" displayFolder="" count="0" memberValueDatatype="20" unbalanced="0"/>
    <cacheHierarchy uniqueName="[Range 7].[Range]" caption="Range" attribute="1" defaultMemberUniqueName="[Range 7].[Range].[All]" allUniqueName="[Range 7].[Range].[All]" dimensionUniqueName="[Range 7]" displayFolder="" count="0" memberValueDatatype="130" unbalanced="0"/>
    <cacheHierarchy uniqueName="[Range 7].[Jumlah Balita Gizi Kurang (BB/TB : &lt;–2 s.d –3 SD)]" caption="Jumlah Balita Gizi Kurang (BB/TB : &lt;–2 s.d –3 SD)" attribute="1" defaultMemberUniqueName="[Range 7].[Jumlah Balita Gizi Kurang (BB/TB : &lt;–2 s.d –3 SD)].[All]" allUniqueName="[Range 7].[Jumlah Balita Gizi Kurang (BB/TB : &lt;–2 s.d –3 SD)].[All]" dimensionUniqueName="[Range 7]" displayFolder="" count="0" memberValueDatatype="20" unbalanced="0"/>
    <cacheHierarchy uniqueName="[Range 8].[Range]" caption="Range" attribute="1" defaultMemberUniqueName="[Range 8].[Range].[All]" allUniqueName="[Range 8].[Range].[All]" dimensionUniqueName="[Range 8]" displayFolder="" count="0" memberValueDatatype="130" unbalanced="0"/>
    <cacheHierarchy uniqueName="[Range 8].[Persentase Balita Gizi Kurang (BB/TB : &lt;–2 s.d –3 SD)]" caption="Persentase Balita Gizi Kurang (BB/TB : &lt;–2 s.d –3 SD)" attribute="1" defaultMemberUniqueName="[Range 8].[Persentase Balita Gizi Kurang (BB/TB : &lt;–2 s.d –3 SD)].[All]" allUniqueName="[Range 8].[Persentase Balita Gizi Kurang (BB/TB : &lt;–2 s.d –3 SD)].[All]" dimensionUniqueName="[Range 8]" displayFolder="" count="0" memberValueDatatype="20" unbalanced="0"/>
    <cacheHierarchy uniqueName="[Range 9].[Range]" caption="Range" attribute="1" defaultMemberUniqueName="[Range 9].[Range].[All]" allUniqueName="[Range 9].[Range].[All]" dimensionUniqueName="[Range 9]" displayFolder="" count="2" memberValueDatatype="130" unbalanced="0">
      <fieldsUsage count="2">
        <fieldUsage x="-1"/>
        <fieldUsage x="0"/>
      </fieldsUsage>
    </cacheHierarchy>
    <cacheHierarchy uniqueName="[Range 9].[Jumlah Balita Gizi Buruk (BB/TB : &lt; –2 s.d –3 SD)]" caption="Jumlah Balita Gizi Buruk (BB/TB : &lt; –2 s.d –3 SD)" attribute="1" defaultMemberUniqueName="[Range 9].[Jumlah Balita Gizi Buruk (BB/TB : &lt; –2 s.d –3 SD)].[All]" allUniqueName="[Range 9].[Jumlah Balita Gizi Buruk (BB/TB : &lt; –2 s.d –3 SD)].[All]" dimensionUniqueName="[Range 9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XL_Count Range 9]" caption="__XL_Count Range 9" measure="1" displayFolder="" measureGroup="Range 9" count="0" hidden="1"/>
    <cacheHierarchy uniqueName="[Measures].[__XL_Count Range 10]" caption="__XL_Count Range 10" measure="1" displayFolder="" measureGroup="Range 10" count="0" hidden="1"/>
    <cacheHierarchy uniqueName="[Measures].[__No measures defined]" caption="__No measures defined" measure="1" displayFolder="" count="0" hidden="1"/>
    <cacheHierarchy uniqueName="[Measures].[Sum of Jumlah Balita Ditimbang]" caption="Sum of Jumlah Balita Ditimbang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Jumlah Balita Berat Badan Kurang (BB/U)]" caption="Sum of Jumlah Balita Berat Badan Kurang (BB/U)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ersentase Balita Berat Badan Kurang (BB/U)]" caption="Sum of Persentase Balita Berat Badan Kurang (BB/U)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umlah Balita Diukur Tinggi Badan]" caption="Sum of Jumlah Balita Diukur Tinggi Badan" measure="1" displayFolder="" measureGroup="Range 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Jumlah Balita Pendek (TB/U)]" caption="Sum of Jumlah Balita Pendek (TB/U)" measure="1" displayFolder="" measureGroup="Range 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ersentase Balita Pendek (TB/U)]" caption="Sum of Persentase Balita Pendek (TB/U)" measure="1" displayFolder="" measureGroup="Range 5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Jumlah Balita Diukur]" caption="Sum of Jumlah Balita Diukur" measure="1" displayFolder="" measureGroup="Range 6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Jumlah Balita Gizi Kurang (BB/TB : &lt;–2 s.d –3 SD)]" caption="Sum of Jumlah Balita Gizi Kurang (BB/TB : &lt;–2 s.d –3 SD)" measure="1" displayFolder="" measureGroup="Range 7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sentase Balita Gizi Kurang (BB/TB : &lt;–2 s.d –3 SD)]" caption="Sum of Persentase Balita Gizi Kurang (BB/TB : &lt;–2 s.d –3 SD)" measure="1" displayFolder="" measureGroup="Range 8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Jumlah Balita Gizi Buruk (BB/TB : &lt; –2 s.d –3 SD)]" caption="Sum of Jumlah Balita Gizi Buruk (BB/TB : &lt; –2 s.d –3 SD)" measure="1" displayFolder="" measureGroup="Range 9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Persentase Balita Gizi Buruk (BB/TB : &lt; –2 s.d –3 SD)]" caption="Sum of Persentase Balita Gizi Buruk (BB/TB : &lt; –2 s.d –3 SD)" measure="1" displayFolder="" measureGroup="Range 10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12">
    <dimension measure="1" name="Measures" uniqueName="[Measures]" caption="Measures"/>
    <dimension name="Range" uniqueName="[Range]" caption="Range"/>
    <dimension name="Range 1" uniqueName="[Range 1]" caption="Range 1"/>
    <dimension name="Range 10" uniqueName="[Range 10]" caption="Range 10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Range 9" uniqueName="[Range 9]" caption="Range 9"/>
  </dimensions>
  <measureGroups count="11">
    <measureGroup name="Range" caption="Range"/>
    <measureGroup name="Range 1" caption="Range 1"/>
    <measureGroup name="Range 10" caption="Range 10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Range 9" caption="Range 9"/>
  </measureGroups>
  <maps count="11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  <map measureGroup="1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ella" refreshedDate="45924.406537615738" backgroundQuery="1" createdVersion="8" refreshedVersion="8" minRefreshableVersion="3" recordCount="0" supportSubquery="1" supportAdvancedDrill="1" xr:uid="{1C11B122-D736-4794-90A8-B8B6B9D3E026}">
  <cacheSource type="external" connectionId="1"/>
  <cacheFields count="2">
    <cacheField name="[Range 8].[Range].[Range]" caption="Range" numFmtId="0" hierarchy="18" level="1">
      <sharedItems count="4">
        <s v="2,0-4,0"/>
        <s v="4,1-6"/>
        <s v="6,1-8"/>
        <s v="8,1-9"/>
      </sharedItems>
    </cacheField>
    <cacheField name="[Measures].[Sum of Persentase Balita Gizi Kurang (BB/TB : &lt;–2 s.d –3 SD)]" caption="Sum of Persentase Balita Gizi Kurang (BB/TB : &lt;–2 s.d –3 SD)" numFmtId="0" hierarchy="42" level="32767"/>
  </cacheFields>
  <cacheHierarchies count="45">
    <cacheHierarchy uniqueName="[Range].[Range]" caption="Range" attribute="1" defaultMemberUniqueName="[Range].[Range].[All]" allUniqueName="[Range].[Range].[All]" dimensionUniqueName="[Range]" displayFolder="" count="0" memberValueDatatype="130" unbalanced="0"/>
    <cacheHierarchy uniqueName="[Range].[Jumlah Balita Ditimbang]" caption="Jumlah Balita Ditimbang" attribute="1" defaultMemberUniqueName="[Range].[Jumlah Balita Ditimbang].[All]" allUniqueName="[Range].[Jumlah Balita Ditimbang].[All]" dimensionUniqueName="[Range]" displayFolder="" count="0" memberValueDatatype="20" unbalanced="0"/>
    <cacheHierarchy uniqueName="[Range 1].[Range]" caption="Range" attribute="1" defaultMemberUniqueName="[Range 1].[Range].[All]" allUniqueName="[Range 1].[Range].[All]" dimensionUniqueName="[Range 1]" displayFolder="" count="0" memberValueDatatype="130" unbalanced="0"/>
    <cacheHierarchy uniqueName="[Range 1].[Jumlah Balita Berat Badan Kurang (BB/U)]" caption="Jumlah Balita Berat Badan Kurang (BB/U)" attribute="1" defaultMemberUniqueName="[Range 1].[Jumlah Balita Berat Badan Kurang (BB/U)].[All]" allUniqueName="[Range 1].[Jumlah Balita Berat Badan Kurang (BB/U)].[All]" dimensionUniqueName="[Range 1]" displayFolder="" count="0" memberValueDatatype="20" unbalanced="0"/>
    <cacheHierarchy uniqueName="[Range 10].[Range]" caption="Range" attribute="1" defaultMemberUniqueName="[Range 10].[Range].[All]" allUniqueName="[Range 10].[Range].[All]" dimensionUniqueName="[Range 10]" displayFolder="" count="0" memberValueDatatype="130" unbalanced="0"/>
    <cacheHierarchy uniqueName="[Range 10].[Persentase Balita Gizi Buruk (BB/TB : &lt; –2 s.d –3 SD)]" caption="Persentase Balita Gizi Buruk (BB/TB : &lt; –2 s.d –3 SD)" attribute="1" defaultMemberUniqueName="[Range 10].[Persentase Balita Gizi Buruk (BB/TB : &lt; –2 s.d –3 SD)].[All]" allUniqueName="[Range 10].[Persentase Balita Gizi Buruk (BB/TB : &lt; –2 s.d –3 SD)].[All]" dimensionUniqueName="[Range 10]" displayFolder="" count="0" memberValueDatatype="20" unbalanced="0"/>
    <cacheHierarchy uniqueName="[Range 2].[Range]" caption="Range" attribute="1" defaultMemberUniqueName="[Range 2].[Range].[All]" allUniqueName="[Range 2].[Range].[All]" dimensionUniqueName="[Range 2]" displayFolder="" count="0" memberValueDatatype="130" unbalanced="0"/>
    <cacheHierarchy uniqueName="[Range 2].[Persentase Balita Berat Badan Kurang (BB/U)]" caption="Persentase Balita Berat Badan Kurang (BB/U)" attribute="1" defaultMemberUniqueName="[Range 2].[Persentase Balita Berat Badan Kurang (BB/U)].[All]" allUniqueName="[Range 2].[Persentase Balita Berat Badan Kurang (BB/U)].[All]" dimensionUniqueName="[Range 2]" displayFolder="" count="0" memberValueDatatype="20" unbalanced="0"/>
    <cacheHierarchy uniqueName="[Range 3].[Range]" caption="Range" attribute="1" defaultMemberUniqueName="[Range 3].[Range].[All]" allUniqueName="[Range 3].[Range].[All]" dimensionUniqueName="[Range 3]" displayFolder="" count="0" memberValueDatatype="130" unbalanced="0"/>
    <cacheHierarchy uniqueName="[Range 3].[Jumlah Balita Diukur Tinggi Badan]" caption="Jumlah Balita Diukur Tinggi Badan" attribute="1" defaultMemberUniqueName="[Range 3].[Jumlah Balita Diukur Tinggi Badan].[All]" allUniqueName="[Range 3].[Jumlah Balita Diukur Tinggi Badan].[All]" dimensionUniqueName="[Range 3]" displayFolder="" count="0" memberValueDatatype="20" unbalanced="0"/>
    <cacheHierarchy uniqueName="[Range 4].[Range]" caption="Range" attribute="1" defaultMemberUniqueName="[Range 4].[Range].[All]" allUniqueName="[Range 4].[Range].[All]" dimensionUniqueName="[Range 4]" displayFolder="" count="0" memberValueDatatype="130" unbalanced="0"/>
    <cacheHierarchy uniqueName="[Range 4].[Jumlah Balita Pendek (TB/U)]" caption="Jumlah Balita Pendek (TB/U)" attribute="1" defaultMemberUniqueName="[Range 4].[Jumlah Balita Pendek (TB/U)].[All]" allUniqueName="[Range 4].[Jumlah Balita Pendek (TB/U)].[All]" dimensionUniqueName="[Range 4]" displayFolder="" count="0" memberValueDatatype="20" unbalanced="0"/>
    <cacheHierarchy uniqueName="[Range 5].[Range]" caption="Range" attribute="1" defaultMemberUniqueName="[Range 5].[Range].[All]" allUniqueName="[Range 5].[Range].[All]" dimensionUniqueName="[Range 5]" displayFolder="" count="0" memberValueDatatype="130" unbalanced="0"/>
    <cacheHierarchy uniqueName="[Range 5].[Persentase Balita Pendek (TB/U)]" caption="Persentase Balita Pendek (TB/U)" attribute="1" defaultMemberUniqueName="[Range 5].[Persentase Balita Pendek (TB/U)].[All]" allUniqueName="[Range 5].[Persentase Balita Pendek (TB/U)].[All]" dimensionUniqueName="[Range 5]" displayFolder="" count="0" memberValueDatatype="20" unbalanced="0"/>
    <cacheHierarchy uniqueName="[Range 6].[Range]" caption="Range" attribute="1" defaultMemberUniqueName="[Range 6].[Range].[All]" allUniqueName="[Range 6].[Range].[All]" dimensionUniqueName="[Range 6]" displayFolder="" count="0" memberValueDatatype="130" unbalanced="0"/>
    <cacheHierarchy uniqueName="[Range 6].[Jumlah Balita Diukur]" caption="Jumlah Balita Diukur" attribute="1" defaultMemberUniqueName="[Range 6].[Jumlah Balita Diukur].[All]" allUniqueName="[Range 6].[Jumlah Balita Diukur].[All]" dimensionUniqueName="[Range 6]" displayFolder="" count="0" memberValueDatatype="20" unbalanced="0"/>
    <cacheHierarchy uniqueName="[Range 7].[Range]" caption="Range" attribute="1" defaultMemberUniqueName="[Range 7].[Range].[All]" allUniqueName="[Range 7].[Range].[All]" dimensionUniqueName="[Range 7]" displayFolder="" count="0" memberValueDatatype="130" unbalanced="0"/>
    <cacheHierarchy uniqueName="[Range 7].[Jumlah Balita Gizi Kurang (BB/TB : &lt;–2 s.d –3 SD)]" caption="Jumlah Balita Gizi Kurang (BB/TB : &lt;–2 s.d –3 SD)" attribute="1" defaultMemberUniqueName="[Range 7].[Jumlah Balita Gizi Kurang (BB/TB : &lt;–2 s.d –3 SD)].[All]" allUniqueName="[Range 7].[Jumlah Balita Gizi Kurang (BB/TB : &lt;–2 s.d –3 SD)].[All]" dimensionUniqueName="[Range 7]" displayFolder="" count="0" memberValueDatatype="20" unbalanced="0"/>
    <cacheHierarchy uniqueName="[Range 8].[Range]" caption="Range" attribute="1" defaultMemberUniqueName="[Range 8].[Range].[All]" allUniqueName="[Range 8].[Range].[All]" dimensionUniqueName="[Range 8]" displayFolder="" count="2" memberValueDatatype="130" unbalanced="0">
      <fieldsUsage count="2">
        <fieldUsage x="-1"/>
        <fieldUsage x="0"/>
      </fieldsUsage>
    </cacheHierarchy>
    <cacheHierarchy uniqueName="[Range 8].[Persentase Balita Gizi Kurang (BB/TB : &lt;–2 s.d –3 SD)]" caption="Persentase Balita Gizi Kurang (BB/TB : &lt;–2 s.d –3 SD)" attribute="1" defaultMemberUniqueName="[Range 8].[Persentase Balita Gizi Kurang (BB/TB : &lt;–2 s.d –3 SD)].[All]" allUniqueName="[Range 8].[Persentase Balita Gizi Kurang (BB/TB : &lt;–2 s.d –3 SD)].[All]" dimensionUniqueName="[Range 8]" displayFolder="" count="0" memberValueDatatype="20" unbalanced="0"/>
    <cacheHierarchy uniqueName="[Range 9].[Range]" caption="Range" attribute="1" defaultMemberUniqueName="[Range 9].[Range].[All]" allUniqueName="[Range 9].[Range].[All]" dimensionUniqueName="[Range 9]" displayFolder="" count="0" memberValueDatatype="130" unbalanced="0"/>
    <cacheHierarchy uniqueName="[Range 9].[Jumlah Balita Gizi Buruk (BB/TB : &lt; –2 s.d –3 SD)]" caption="Jumlah Balita Gizi Buruk (BB/TB : &lt; –2 s.d –3 SD)" attribute="1" defaultMemberUniqueName="[Range 9].[Jumlah Balita Gizi Buruk (BB/TB : &lt; –2 s.d –3 SD)].[All]" allUniqueName="[Range 9].[Jumlah Balita Gizi Buruk (BB/TB : &lt; –2 s.d –3 SD)].[All]" dimensionUniqueName="[Range 9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XL_Count Range 9]" caption="__XL_Count Range 9" measure="1" displayFolder="" measureGroup="Range 9" count="0" hidden="1"/>
    <cacheHierarchy uniqueName="[Measures].[__XL_Count Range 10]" caption="__XL_Count Range 10" measure="1" displayFolder="" measureGroup="Range 10" count="0" hidden="1"/>
    <cacheHierarchy uniqueName="[Measures].[__No measures defined]" caption="__No measures defined" measure="1" displayFolder="" count="0" hidden="1"/>
    <cacheHierarchy uniqueName="[Measures].[Sum of Jumlah Balita Ditimbang]" caption="Sum of Jumlah Balita Ditimbang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Jumlah Balita Berat Badan Kurang (BB/U)]" caption="Sum of Jumlah Balita Berat Badan Kurang (BB/U)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ersentase Balita Berat Badan Kurang (BB/U)]" caption="Sum of Persentase Balita Berat Badan Kurang (BB/U)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umlah Balita Diukur Tinggi Badan]" caption="Sum of Jumlah Balita Diukur Tinggi Badan" measure="1" displayFolder="" measureGroup="Range 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Jumlah Balita Pendek (TB/U)]" caption="Sum of Jumlah Balita Pendek (TB/U)" measure="1" displayFolder="" measureGroup="Range 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ersentase Balita Pendek (TB/U)]" caption="Sum of Persentase Balita Pendek (TB/U)" measure="1" displayFolder="" measureGroup="Range 5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Jumlah Balita Diukur]" caption="Sum of Jumlah Balita Diukur" measure="1" displayFolder="" measureGroup="Range 6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Jumlah Balita Gizi Kurang (BB/TB : &lt;–2 s.d –3 SD)]" caption="Sum of Jumlah Balita Gizi Kurang (BB/TB : &lt;–2 s.d –3 SD)" measure="1" displayFolder="" measureGroup="Range 7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sentase Balita Gizi Kurang (BB/TB : &lt;–2 s.d –3 SD)]" caption="Sum of Persentase Balita Gizi Kurang (BB/TB : &lt;–2 s.d –3 SD)" measure="1" displayFolder="" measureGroup="Range 8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Jumlah Balita Gizi Buruk (BB/TB : &lt; –2 s.d –3 SD)]" caption="Sum of Jumlah Balita Gizi Buruk (BB/TB : &lt; –2 s.d –3 SD)" measure="1" displayFolder="" measureGroup="Range 9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Persentase Balita Gizi Buruk (BB/TB : &lt; –2 s.d –3 SD)]" caption="Sum of Persentase Balita Gizi Buruk (BB/TB : &lt; –2 s.d –3 SD)" measure="1" displayFolder="" measureGroup="Range 10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12">
    <dimension measure="1" name="Measures" uniqueName="[Measures]" caption="Measures"/>
    <dimension name="Range" uniqueName="[Range]" caption="Range"/>
    <dimension name="Range 1" uniqueName="[Range 1]" caption="Range 1"/>
    <dimension name="Range 10" uniqueName="[Range 10]" caption="Range 10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Range 9" uniqueName="[Range 9]" caption="Range 9"/>
  </dimensions>
  <measureGroups count="11">
    <measureGroup name="Range" caption="Range"/>
    <measureGroup name="Range 1" caption="Range 1"/>
    <measureGroup name="Range 10" caption="Range 10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Range 9" caption="Range 9"/>
  </measureGroups>
  <maps count="11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  <map measureGroup="1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ella" refreshedDate="45924.406140740743" backgroundQuery="1" createdVersion="8" refreshedVersion="8" minRefreshableVersion="3" recordCount="0" supportSubquery="1" supportAdvancedDrill="1" xr:uid="{17CE1259-2B63-4A46-B4CE-7E55CD758451}">
  <cacheSource type="external" connectionId="1"/>
  <cacheFields count="2">
    <cacheField name="[Range 7].[Range].[Range]" caption="Range" numFmtId="0" hierarchy="16" level="1">
      <sharedItems count="5">
        <s v="1.501-3.000"/>
        <s v="150-1.500"/>
        <s v="3.001-4.500"/>
        <s v="4.501-6.000"/>
        <s v="6.000-8.000"/>
      </sharedItems>
    </cacheField>
    <cacheField name="[Measures].[Sum of Jumlah Balita Gizi Kurang (BB/TB : &lt;–2 s.d –3 SD)]" caption="Sum of Jumlah Balita Gizi Kurang (BB/TB : &lt;–2 s.d –3 SD)" numFmtId="0" hierarchy="41" level="32767"/>
  </cacheFields>
  <cacheHierarchies count="45">
    <cacheHierarchy uniqueName="[Range].[Range]" caption="Range" attribute="1" defaultMemberUniqueName="[Range].[Range].[All]" allUniqueName="[Range].[Range].[All]" dimensionUniqueName="[Range]" displayFolder="" count="0" memberValueDatatype="130" unbalanced="0"/>
    <cacheHierarchy uniqueName="[Range].[Jumlah Balita Ditimbang]" caption="Jumlah Balita Ditimbang" attribute="1" defaultMemberUniqueName="[Range].[Jumlah Balita Ditimbang].[All]" allUniqueName="[Range].[Jumlah Balita Ditimbang].[All]" dimensionUniqueName="[Range]" displayFolder="" count="0" memberValueDatatype="20" unbalanced="0"/>
    <cacheHierarchy uniqueName="[Range 1].[Range]" caption="Range" attribute="1" defaultMemberUniqueName="[Range 1].[Range].[All]" allUniqueName="[Range 1].[Range].[All]" dimensionUniqueName="[Range 1]" displayFolder="" count="0" memberValueDatatype="130" unbalanced="0"/>
    <cacheHierarchy uniqueName="[Range 1].[Jumlah Balita Berat Badan Kurang (BB/U)]" caption="Jumlah Balita Berat Badan Kurang (BB/U)" attribute="1" defaultMemberUniqueName="[Range 1].[Jumlah Balita Berat Badan Kurang (BB/U)].[All]" allUniqueName="[Range 1].[Jumlah Balita Berat Badan Kurang (BB/U)].[All]" dimensionUniqueName="[Range 1]" displayFolder="" count="0" memberValueDatatype="20" unbalanced="0"/>
    <cacheHierarchy uniqueName="[Range 10].[Range]" caption="Range" attribute="1" defaultMemberUniqueName="[Range 10].[Range].[All]" allUniqueName="[Range 10].[Range].[All]" dimensionUniqueName="[Range 10]" displayFolder="" count="0" memberValueDatatype="130" unbalanced="0"/>
    <cacheHierarchy uniqueName="[Range 10].[Persentase Balita Gizi Buruk (BB/TB : &lt; –2 s.d –3 SD)]" caption="Persentase Balita Gizi Buruk (BB/TB : &lt; –2 s.d –3 SD)" attribute="1" defaultMemberUniqueName="[Range 10].[Persentase Balita Gizi Buruk (BB/TB : &lt; –2 s.d –3 SD)].[All]" allUniqueName="[Range 10].[Persentase Balita Gizi Buruk (BB/TB : &lt; –2 s.d –3 SD)].[All]" dimensionUniqueName="[Range 10]" displayFolder="" count="0" memberValueDatatype="20" unbalanced="0"/>
    <cacheHierarchy uniqueName="[Range 2].[Range]" caption="Range" attribute="1" defaultMemberUniqueName="[Range 2].[Range].[All]" allUniqueName="[Range 2].[Range].[All]" dimensionUniqueName="[Range 2]" displayFolder="" count="0" memberValueDatatype="130" unbalanced="0"/>
    <cacheHierarchy uniqueName="[Range 2].[Persentase Balita Berat Badan Kurang (BB/U)]" caption="Persentase Balita Berat Badan Kurang (BB/U)" attribute="1" defaultMemberUniqueName="[Range 2].[Persentase Balita Berat Badan Kurang (BB/U)].[All]" allUniqueName="[Range 2].[Persentase Balita Berat Badan Kurang (BB/U)].[All]" dimensionUniqueName="[Range 2]" displayFolder="" count="0" memberValueDatatype="20" unbalanced="0"/>
    <cacheHierarchy uniqueName="[Range 3].[Range]" caption="Range" attribute="1" defaultMemberUniqueName="[Range 3].[Range].[All]" allUniqueName="[Range 3].[Range].[All]" dimensionUniqueName="[Range 3]" displayFolder="" count="0" memberValueDatatype="130" unbalanced="0"/>
    <cacheHierarchy uniqueName="[Range 3].[Jumlah Balita Diukur Tinggi Badan]" caption="Jumlah Balita Diukur Tinggi Badan" attribute="1" defaultMemberUniqueName="[Range 3].[Jumlah Balita Diukur Tinggi Badan].[All]" allUniqueName="[Range 3].[Jumlah Balita Diukur Tinggi Badan].[All]" dimensionUniqueName="[Range 3]" displayFolder="" count="0" memberValueDatatype="20" unbalanced="0"/>
    <cacheHierarchy uniqueName="[Range 4].[Range]" caption="Range" attribute="1" defaultMemberUniqueName="[Range 4].[Range].[All]" allUniqueName="[Range 4].[Range].[All]" dimensionUniqueName="[Range 4]" displayFolder="" count="0" memberValueDatatype="130" unbalanced="0"/>
    <cacheHierarchy uniqueName="[Range 4].[Jumlah Balita Pendek (TB/U)]" caption="Jumlah Balita Pendek (TB/U)" attribute="1" defaultMemberUniqueName="[Range 4].[Jumlah Balita Pendek (TB/U)].[All]" allUniqueName="[Range 4].[Jumlah Balita Pendek (TB/U)].[All]" dimensionUniqueName="[Range 4]" displayFolder="" count="0" memberValueDatatype="20" unbalanced="0"/>
    <cacheHierarchy uniqueName="[Range 5].[Range]" caption="Range" attribute="1" defaultMemberUniqueName="[Range 5].[Range].[All]" allUniqueName="[Range 5].[Range].[All]" dimensionUniqueName="[Range 5]" displayFolder="" count="0" memberValueDatatype="130" unbalanced="0"/>
    <cacheHierarchy uniqueName="[Range 5].[Persentase Balita Pendek (TB/U)]" caption="Persentase Balita Pendek (TB/U)" attribute="1" defaultMemberUniqueName="[Range 5].[Persentase Balita Pendek (TB/U)].[All]" allUniqueName="[Range 5].[Persentase Balita Pendek (TB/U)].[All]" dimensionUniqueName="[Range 5]" displayFolder="" count="0" memberValueDatatype="20" unbalanced="0"/>
    <cacheHierarchy uniqueName="[Range 6].[Range]" caption="Range" attribute="1" defaultMemberUniqueName="[Range 6].[Range].[All]" allUniqueName="[Range 6].[Range].[All]" dimensionUniqueName="[Range 6]" displayFolder="" count="0" memberValueDatatype="130" unbalanced="0"/>
    <cacheHierarchy uniqueName="[Range 6].[Jumlah Balita Diukur]" caption="Jumlah Balita Diukur" attribute="1" defaultMemberUniqueName="[Range 6].[Jumlah Balita Diukur].[All]" allUniqueName="[Range 6].[Jumlah Balita Diukur].[All]" dimensionUniqueName="[Range 6]" displayFolder="" count="0" memberValueDatatype="20" unbalanced="0"/>
    <cacheHierarchy uniqueName="[Range 7].[Range]" caption="Range" attribute="1" defaultMemberUniqueName="[Range 7].[Range].[All]" allUniqueName="[Range 7].[Range].[All]" dimensionUniqueName="[Range 7]" displayFolder="" count="2" memberValueDatatype="130" unbalanced="0">
      <fieldsUsage count="2">
        <fieldUsage x="-1"/>
        <fieldUsage x="0"/>
      </fieldsUsage>
    </cacheHierarchy>
    <cacheHierarchy uniqueName="[Range 7].[Jumlah Balita Gizi Kurang (BB/TB : &lt;–2 s.d –3 SD)]" caption="Jumlah Balita Gizi Kurang (BB/TB : &lt;–2 s.d –3 SD)" attribute="1" defaultMemberUniqueName="[Range 7].[Jumlah Balita Gizi Kurang (BB/TB : &lt;–2 s.d –3 SD)].[All]" allUniqueName="[Range 7].[Jumlah Balita Gizi Kurang (BB/TB : &lt;–2 s.d –3 SD)].[All]" dimensionUniqueName="[Range 7]" displayFolder="" count="0" memberValueDatatype="20" unbalanced="0"/>
    <cacheHierarchy uniqueName="[Range 8].[Range]" caption="Range" attribute="1" defaultMemberUniqueName="[Range 8].[Range].[All]" allUniqueName="[Range 8].[Range].[All]" dimensionUniqueName="[Range 8]" displayFolder="" count="0" memberValueDatatype="130" unbalanced="0"/>
    <cacheHierarchy uniqueName="[Range 8].[Persentase Balita Gizi Kurang (BB/TB : &lt;–2 s.d –3 SD)]" caption="Persentase Balita Gizi Kurang (BB/TB : &lt;–2 s.d –3 SD)" attribute="1" defaultMemberUniqueName="[Range 8].[Persentase Balita Gizi Kurang (BB/TB : &lt;–2 s.d –3 SD)].[All]" allUniqueName="[Range 8].[Persentase Balita Gizi Kurang (BB/TB : &lt;–2 s.d –3 SD)].[All]" dimensionUniqueName="[Range 8]" displayFolder="" count="0" memberValueDatatype="20" unbalanced="0"/>
    <cacheHierarchy uniqueName="[Range 9].[Range]" caption="Range" attribute="1" defaultMemberUniqueName="[Range 9].[Range].[All]" allUniqueName="[Range 9].[Range].[All]" dimensionUniqueName="[Range 9]" displayFolder="" count="0" memberValueDatatype="130" unbalanced="0"/>
    <cacheHierarchy uniqueName="[Range 9].[Jumlah Balita Gizi Buruk (BB/TB : &lt; –2 s.d –3 SD)]" caption="Jumlah Balita Gizi Buruk (BB/TB : &lt; –2 s.d –3 SD)" attribute="1" defaultMemberUniqueName="[Range 9].[Jumlah Balita Gizi Buruk (BB/TB : &lt; –2 s.d –3 SD)].[All]" allUniqueName="[Range 9].[Jumlah Balita Gizi Buruk (BB/TB : &lt; –2 s.d –3 SD)].[All]" dimensionUniqueName="[Range 9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XL_Count Range 9]" caption="__XL_Count Range 9" measure="1" displayFolder="" measureGroup="Range 9" count="0" hidden="1"/>
    <cacheHierarchy uniqueName="[Measures].[__XL_Count Range 10]" caption="__XL_Count Range 10" measure="1" displayFolder="" measureGroup="Range 10" count="0" hidden="1"/>
    <cacheHierarchy uniqueName="[Measures].[__No measures defined]" caption="__No measures defined" measure="1" displayFolder="" count="0" hidden="1"/>
    <cacheHierarchy uniqueName="[Measures].[Sum of Jumlah Balita Ditimbang]" caption="Sum of Jumlah Balita Ditimbang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Jumlah Balita Berat Badan Kurang (BB/U)]" caption="Sum of Jumlah Balita Berat Badan Kurang (BB/U)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ersentase Balita Berat Badan Kurang (BB/U)]" caption="Sum of Persentase Balita Berat Badan Kurang (BB/U)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umlah Balita Diukur Tinggi Badan]" caption="Sum of Jumlah Balita Diukur Tinggi Badan" measure="1" displayFolder="" measureGroup="Range 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Jumlah Balita Pendek (TB/U)]" caption="Sum of Jumlah Balita Pendek (TB/U)" measure="1" displayFolder="" measureGroup="Range 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ersentase Balita Pendek (TB/U)]" caption="Sum of Persentase Balita Pendek (TB/U)" measure="1" displayFolder="" measureGroup="Range 5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Jumlah Balita Diukur]" caption="Sum of Jumlah Balita Diukur" measure="1" displayFolder="" measureGroup="Range 6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Jumlah Balita Gizi Kurang (BB/TB : &lt;–2 s.d –3 SD)]" caption="Sum of Jumlah Balita Gizi Kurang (BB/TB : &lt;–2 s.d –3 SD)" measure="1" displayFolder="" measureGroup="Range 7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sentase Balita Gizi Kurang (BB/TB : &lt;–2 s.d –3 SD)]" caption="Sum of Persentase Balita Gizi Kurang (BB/TB : &lt;–2 s.d –3 SD)" measure="1" displayFolder="" measureGroup="Range 8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Jumlah Balita Gizi Buruk (BB/TB : &lt; –2 s.d –3 SD)]" caption="Sum of Jumlah Balita Gizi Buruk (BB/TB : &lt; –2 s.d –3 SD)" measure="1" displayFolder="" measureGroup="Range 9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Persentase Balita Gizi Buruk (BB/TB : &lt; –2 s.d –3 SD)]" caption="Sum of Persentase Balita Gizi Buruk (BB/TB : &lt; –2 s.d –3 SD)" measure="1" displayFolder="" measureGroup="Range 10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12">
    <dimension measure="1" name="Measures" uniqueName="[Measures]" caption="Measures"/>
    <dimension name="Range" uniqueName="[Range]" caption="Range"/>
    <dimension name="Range 1" uniqueName="[Range 1]" caption="Range 1"/>
    <dimension name="Range 10" uniqueName="[Range 10]" caption="Range 10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Range 9" uniqueName="[Range 9]" caption="Range 9"/>
  </dimensions>
  <measureGroups count="11">
    <measureGroup name="Range" caption="Range"/>
    <measureGroup name="Range 1" caption="Range 1"/>
    <measureGroup name="Range 10" caption="Range 10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Range 9" caption="Range 9"/>
  </measureGroups>
  <maps count="11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  <map measureGroup="1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ella" refreshedDate="45924.405881597224" backgroundQuery="1" createdVersion="8" refreshedVersion="8" minRefreshableVersion="3" recordCount="0" supportSubquery="1" supportAdvancedDrill="1" xr:uid="{727F808A-6B4B-42DF-9346-D6631BE853F7}">
  <cacheSource type="external" connectionId="1"/>
  <cacheFields count="2">
    <cacheField name="[Range 6].[Range].[Range]" caption="Range" numFmtId="0" hierarchy="14" level="1">
      <sharedItems count="5">
        <s v="22.001-44.000"/>
        <s v="4.000-22.000"/>
        <s v="44.001-66.000"/>
        <s v="66.001-88.000"/>
        <s v="88.001-110.000"/>
      </sharedItems>
    </cacheField>
    <cacheField name="[Measures].[Sum of Jumlah Balita Diukur]" caption="Sum of Jumlah Balita Diukur" numFmtId="0" hierarchy="40" level="32767"/>
  </cacheFields>
  <cacheHierarchies count="45">
    <cacheHierarchy uniqueName="[Range].[Range]" caption="Range" attribute="1" defaultMemberUniqueName="[Range].[Range].[All]" allUniqueName="[Range].[Range].[All]" dimensionUniqueName="[Range]" displayFolder="" count="0" memberValueDatatype="130" unbalanced="0"/>
    <cacheHierarchy uniqueName="[Range].[Jumlah Balita Ditimbang]" caption="Jumlah Balita Ditimbang" attribute="1" defaultMemberUniqueName="[Range].[Jumlah Balita Ditimbang].[All]" allUniqueName="[Range].[Jumlah Balita Ditimbang].[All]" dimensionUniqueName="[Range]" displayFolder="" count="0" memberValueDatatype="20" unbalanced="0"/>
    <cacheHierarchy uniqueName="[Range 1].[Range]" caption="Range" attribute="1" defaultMemberUniqueName="[Range 1].[Range].[All]" allUniqueName="[Range 1].[Range].[All]" dimensionUniqueName="[Range 1]" displayFolder="" count="0" memberValueDatatype="130" unbalanced="0"/>
    <cacheHierarchy uniqueName="[Range 1].[Jumlah Balita Berat Badan Kurang (BB/U)]" caption="Jumlah Balita Berat Badan Kurang (BB/U)" attribute="1" defaultMemberUniqueName="[Range 1].[Jumlah Balita Berat Badan Kurang (BB/U)].[All]" allUniqueName="[Range 1].[Jumlah Balita Berat Badan Kurang (BB/U)].[All]" dimensionUniqueName="[Range 1]" displayFolder="" count="0" memberValueDatatype="20" unbalanced="0"/>
    <cacheHierarchy uniqueName="[Range 10].[Range]" caption="Range" attribute="1" defaultMemberUniqueName="[Range 10].[Range].[All]" allUniqueName="[Range 10].[Range].[All]" dimensionUniqueName="[Range 10]" displayFolder="" count="0" memberValueDatatype="130" unbalanced="0"/>
    <cacheHierarchy uniqueName="[Range 10].[Persentase Balita Gizi Buruk (BB/TB : &lt; –2 s.d –3 SD)]" caption="Persentase Balita Gizi Buruk (BB/TB : &lt; –2 s.d –3 SD)" attribute="1" defaultMemberUniqueName="[Range 10].[Persentase Balita Gizi Buruk (BB/TB : &lt; –2 s.d –3 SD)].[All]" allUniqueName="[Range 10].[Persentase Balita Gizi Buruk (BB/TB : &lt; –2 s.d –3 SD)].[All]" dimensionUniqueName="[Range 10]" displayFolder="" count="0" memberValueDatatype="20" unbalanced="0"/>
    <cacheHierarchy uniqueName="[Range 2].[Range]" caption="Range" attribute="1" defaultMemberUniqueName="[Range 2].[Range].[All]" allUniqueName="[Range 2].[Range].[All]" dimensionUniqueName="[Range 2]" displayFolder="" count="0" memberValueDatatype="130" unbalanced="0"/>
    <cacheHierarchy uniqueName="[Range 2].[Persentase Balita Berat Badan Kurang (BB/U)]" caption="Persentase Balita Berat Badan Kurang (BB/U)" attribute="1" defaultMemberUniqueName="[Range 2].[Persentase Balita Berat Badan Kurang (BB/U)].[All]" allUniqueName="[Range 2].[Persentase Balita Berat Badan Kurang (BB/U)].[All]" dimensionUniqueName="[Range 2]" displayFolder="" count="0" memberValueDatatype="20" unbalanced="0"/>
    <cacheHierarchy uniqueName="[Range 3].[Range]" caption="Range" attribute="1" defaultMemberUniqueName="[Range 3].[Range].[All]" allUniqueName="[Range 3].[Range].[All]" dimensionUniqueName="[Range 3]" displayFolder="" count="0" memberValueDatatype="130" unbalanced="0"/>
    <cacheHierarchy uniqueName="[Range 3].[Jumlah Balita Diukur Tinggi Badan]" caption="Jumlah Balita Diukur Tinggi Badan" attribute="1" defaultMemberUniqueName="[Range 3].[Jumlah Balita Diukur Tinggi Badan].[All]" allUniqueName="[Range 3].[Jumlah Balita Diukur Tinggi Badan].[All]" dimensionUniqueName="[Range 3]" displayFolder="" count="0" memberValueDatatype="20" unbalanced="0"/>
    <cacheHierarchy uniqueName="[Range 4].[Range]" caption="Range" attribute="1" defaultMemberUniqueName="[Range 4].[Range].[All]" allUniqueName="[Range 4].[Range].[All]" dimensionUniqueName="[Range 4]" displayFolder="" count="0" memberValueDatatype="130" unbalanced="0"/>
    <cacheHierarchy uniqueName="[Range 4].[Jumlah Balita Pendek (TB/U)]" caption="Jumlah Balita Pendek (TB/U)" attribute="1" defaultMemberUniqueName="[Range 4].[Jumlah Balita Pendek (TB/U)].[All]" allUniqueName="[Range 4].[Jumlah Balita Pendek (TB/U)].[All]" dimensionUniqueName="[Range 4]" displayFolder="" count="0" memberValueDatatype="20" unbalanced="0"/>
    <cacheHierarchy uniqueName="[Range 5].[Range]" caption="Range" attribute="1" defaultMemberUniqueName="[Range 5].[Range].[All]" allUniqueName="[Range 5].[Range].[All]" dimensionUniqueName="[Range 5]" displayFolder="" count="0" memberValueDatatype="130" unbalanced="0"/>
    <cacheHierarchy uniqueName="[Range 5].[Persentase Balita Pendek (TB/U)]" caption="Persentase Balita Pendek (TB/U)" attribute="1" defaultMemberUniqueName="[Range 5].[Persentase Balita Pendek (TB/U)].[All]" allUniqueName="[Range 5].[Persentase Balita Pendek (TB/U)].[All]" dimensionUniqueName="[Range 5]" displayFolder="" count="0" memberValueDatatype="20" unbalanced="0"/>
    <cacheHierarchy uniqueName="[Range 6].[Range]" caption="Range" attribute="1" defaultMemberUniqueName="[Range 6].[Range].[All]" allUniqueName="[Range 6].[Range].[All]" dimensionUniqueName="[Range 6]" displayFolder="" count="2" memberValueDatatype="130" unbalanced="0">
      <fieldsUsage count="2">
        <fieldUsage x="-1"/>
        <fieldUsage x="0"/>
      </fieldsUsage>
    </cacheHierarchy>
    <cacheHierarchy uniqueName="[Range 6].[Jumlah Balita Diukur]" caption="Jumlah Balita Diukur" attribute="1" defaultMemberUniqueName="[Range 6].[Jumlah Balita Diukur].[All]" allUniqueName="[Range 6].[Jumlah Balita Diukur].[All]" dimensionUniqueName="[Range 6]" displayFolder="" count="0" memberValueDatatype="20" unbalanced="0"/>
    <cacheHierarchy uniqueName="[Range 7].[Range]" caption="Range" attribute="1" defaultMemberUniqueName="[Range 7].[Range].[All]" allUniqueName="[Range 7].[Range].[All]" dimensionUniqueName="[Range 7]" displayFolder="" count="0" memberValueDatatype="130" unbalanced="0"/>
    <cacheHierarchy uniqueName="[Range 7].[Jumlah Balita Gizi Kurang (BB/TB : &lt;–2 s.d –3 SD)]" caption="Jumlah Balita Gizi Kurang (BB/TB : &lt;–2 s.d –3 SD)" attribute="1" defaultMemberUniqueName="[Range 7].[Jumlah Balita Gizi Kurang (BB/TB : &lt;–2 s.d –3 SD)].[All]" allUniqueName="[Range 7].[Jumlah Balita Gizi Kurang (BB/TB : &lt;–2 s.d –3 SD)].[All]" dimensionUniqueName="[Range 7]" displayFolder="" count="0" memberValueDatatype="20" unbalanced="0"/>
    <cacheHierarchy uniqueName="[Range 8].[Range]" caption="Range" attribute="1" defaultMemberUniqueName="[Range 8].[Range].[All]" allUniqueName="[Range 8].[Range].[All]" dimensionUniqueName="[Range 8]" displayFolder="" count="0" memberValueDatatype="130" unbalanced="0"/>
    <cacheHierarchy uniqueName="[Range 8].[Persentase Balita Gizi Kurang (BB/TB : &lt;–2 s.d –3 SD)]" caption="Persentase Balita Gizi Kurang (BB/TB : &lt;–2 s.d –3 SD)" attribute="1" defaultMemberUniqueName="[Range 8].[Persentase Balita Gizi Kurang (BB/TB : &lt;–2 s.d –3 SD)].[All]" allUniqueName="[Range 8].[Persentase Balita Gizi Kurang (BB/TB : &lt;–2 s.d –3 SD)].[All]" dimensionUniqueName="[Range 8]" displayFolder="" count="0" memberValueDatatype="20" unbalanced="0"/>
    <cacheHierarchy uniqueName="[Range 9].[Range]" caption="Range" attribute="1" defaultMemberUniqueName="[Range 9].[Range].[All]" allUniqueName="[Range 9].[Range].[All]" dimensionUniqueName="[Range 9]" displayFolder="" count="0" memberValueDatatype="130" unbalanced="0"/>
    <cacheHierarchy uniqueName="[Range 9].[Jumlah Balita Gizi Buruk (BB/TB : &lt; –2 s.d –3 SD)]" caption="Jumlah Balita Gizi Buruk (BB/TB : &lt; –2 s.d –3 SD)" attribute="1" defaultMemberUniqueName="[Range 9].[Jumlah Balita Gizi Buruk (BB/TB : &lt; –2 s.d –3 SD)].[All]" allUniqueName="[Range 9].[Jumlah Balita Gizi Buruk (BB/TB : &lt; –2 s.d –3 SD)].[All]" dimensionUniqueName="[Range 9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XL_Count Range 9]" caption="__XL_Count Range 9" measure="1" displayFolder="" measureGroup="Range 9" count="0" hidden="1"/>
    <cacheHierarchy uniqueName="[Measures].[__XL_Count Range 10]" caption="__XL_Count Range 10" measure="1" displayFolder="" measureGroup="Range 10" count="0" hidden="1"/>
    <cacheHierarchy uniqueName="[Measures].[__No measures defined]" caption="__No measures defined" measure="1" displayFolder="" count="0" hidden="1"/>
    <cacheHierarchy uniqueName="[Measures].[Sum of Jumlah Balita Ditimbang]" caption="Sum of Jumlah Balita Ditimbang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Jumlah Balita Berat Badan Kurang (BB/U)]" caption="Sum of Jumlah Balita Berat Badan Kurang (BB/U)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ersentase Balita Berat Badan Kurang (BB/U)]" caption="Sum of Persentase Balita Berat Badan Kurang (BB/U)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umlah Balita Diukur Tinggi Badan]" caption="Sum of Jumlah Balita Diukur Tinggi Badan" measure="1" displayFolder="" measureGroup="Range 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Jumlah Balita Pendek (TB/U)]" caption="Sum of Jumlah Balita Pendek (TB/U)" measure="1" displayFolder="" measureGroup="Range 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ersentase Balita Pendek (TB/U)]" caption="Sum of Persentase Balita Pendek (TB/U)" measure="1" displayFolder="" measureGroup="Range 5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Jumlah Balita Diukur]" caption="Sum of Jumlah Balita Diukur" measure="1" displayFolder="" measureGroup="Range 6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Jumlah Balita Gizi Kurang (BB/TB : &lt;–2 s.d –3 SD)]" caption="Sum of Jumlah Balita Gizi Kurang (BB/TB : &lt;–2 s.d –3 SD)" measure="1" displayFolder="" measureGroup="Range 7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sentase Balita Gizi Kurang (BB/TB : &lt;–2 s.d –3 SD)]" caption="Sum of Persentase Balita Gizi Kurang (BB/TB : &lt;–2 s.d –3 SD)" measure="1" displayFolder="" measureGroup="Range 8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Jumlah Balita Gizi Buruk (BB/TB : &lt; –2 s.d –3 SD)]" caption="Sum of Jumlah Balita Gizi Buruk (BB/TB : &lt; –2 s.d –3 SD)" measure="1" displayFolder="" measureGroup="Range 9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Persentase Balita Gizi Buruk (BB/TB : &lt; –2 s.d –3 SD)]" caption="Sum of Persentase Balita Gizi Buruk (BB/TB : &lt; –2 s.d –3 SD)" measure="1" displayFolder="" measureGroup="Range 10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12">
    <dimension measure="1" name="Measures" uniqueName="[Measures]" caption="Measures"/>
    <dimension name="Range" uniqueName="[Range]" caption="Range"/>
    <dimension name="Range 1" uniqueName="[Range 1]" caption="Range 1"/>
    <dimension name="Range 10" uniqueName="[Range 10]" caption="Range 10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Range 9" uniqueName="[Range 9]" caption="Range 9"/>
  </dimensions>
  <measureGroups count="11">
    <measureGroup name="Range" caption="Range"/>
    <measureGroup name="Range 1" caption="Range 1"/>
    <measureGroup name="Range 10" caption="Range 10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Range 9" caption="Range 9"/>
  </measureGroups>
  <maps count="11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  <map measureGroup="1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ella" refreshedDate="45924.403217245374" backgroundQuery="1" createdVersion="8" refreshedVersion="8" minRefreshableVersion="3" recordCount="0" supportSubquery="1" supportAdvancedDrill="1" xr:uid="{D8B68B48-48E1-4087-B574-9F7F2E963081}">
  <cacheSource type="external" connectionId="1"/>
  <cacheFields count="2">
    <cacheField name="[Range 5].[Range].[Range]" caption="Range" numFmtId="0" hierarchy="12" level="1">
      <sharedItems count="5">
        <s v="12,1-16"/>
        <s v="16,1-19"/>
        <s v="2,0-4,0"/>
        <s v="4,1-8"/>
        <s v="8,1-12"/>
      </sharedItems>
    </cacheField>
    <cacheField name="[Measures].[Sum of Persentase Balita Pendek (TB/U)]" caption="Sum of Persentase Balita Pendek (TB/U)" numFmtId="0" hierarchy="39" level="32767"/>
  </cacheFields>
  <cacheHierarchies count="45">
    <cacheHierarchy uniqueName="[Range].[Range]" caption="Range" attribute="1" defaultMemberUniqueName="[Range].[Range].[All]" allUniqueName="[Range].[Range].[All]" dimensionUniqueName="[Range]" displayFolder="" count="0" memberValueDatatype="130" unbalanced="0"/>
    <cacheHierarchy uniqueName="[Range].[Jumlah Balita Ditimbang]" caption="Jumlah Balita Ditimbang" attribute="1" defaultMemberUniqueName="[Range].[Jumlah Balita Ditimbang].[All]" allUniqueName="[Range].[Jumlah Balita Ditimbang].[All]" dimensionUniqueName="[Range]" displayFolder="" count="0" memberValueDatatype="20" unbalanced="0"/>
    <cacheHierarchy uniqueName="[Range 1].[Range]" caption="Range" attribute="1" defaultMemberUniqueName="[Range 1].[Range].[All]" allUniqueName="[Range 1].[Range].[All]" dimensionUniqueName="[Range 1]" displayFolder="" count="0" memberValueDatatype="130" unbalanced="0"/>
    <cacheHierarchy uniqueName="[Range 1].[Jumlah Balita Berat Badan Kurang (BB/U)]" caption="Jumlah Balita Berat Badan Kurang (BB/U)" attribute="1" defaultMemberUniqueName="[Range 1].[Jumlah Balita Berat Badan Kurang (BB/U)].[All]" allUniqueName="[Range 1].[Jumlah Balita Berat Badan Kurang (BB/U)].[All]" dimensionUniqueName="[Range 1]" displayFolder="" count="0" memberValueDatatype="20" unbalanced="0"/>
    <cacheHierarchy uniqueName="[Range 10].[Range]" caption="Range" attribute="1" defaultMemberUniqueName="[Range 10].[Range].[All]" allUniqueName="[Range 10].[Range].[All]" dimensionUniqueName="[Range 10]" displayFolder="" count="0" memberValueDatatype="130" unbalanced="0"/>
    <cacheHierarchy uniqueName="[Range 10].[Persentase Balita Gizi Buruk (BB/TB : &lt; –2 s.d –3 SD)]" caption="Persentase Balita Gizi Buruk (BB/TB : &lt; –2 s.d –3 SD)" attribute="1" defaultMemberUniqueName="[Range 10].[Persentase Balita Gizi Buruk (BB/TB : &lt; –2 s.d –3 SD)].[All]" allUniqueName="[Range 10].[Persentase Balita Gizi Buruk (BB/TB : &lt; –2 s.d –3 SD)].[All]" dimensionUniqueName="[Range 10]" displayFolder="" count="0" memberValueDatatype="20" unbalanced="0"/>
    <cacheHierarchy uniqueName="[Range 2].[Range]" caption="Range" attribute="1" defaultMemberUniqueName="[Range 2].[Range].[All]" allUniqueName="[Range 2].[Range].[All]" dimensionUniqueName="[Range 2]" displayFolder="" count="0" memberValueDatatype="130" unbalanced="0"/>
    <cacheHierarchy uniqueName="[Range 2].[Persentase Balita Berat Badan Kurang (BB/U)]" caption="Persentase Balita Berat Badan Kurang (BB/U)" attribute="1" defaultMemberUniqueName="[Range 2].[Persentase Balita Berat Badan Kurang (BB/U)].[All]" allUniqueName="[Range 2].[Persentase Balita Berat Badan Kurang (BB/U)].[All]" dimensionUniqueName="[Range 2]" displayFolder="" count="0" memberValueDatatype="20" unbalanced="0"/>
    <cacheHierarchy uniqueName="[Range 3].[Range]" caption="Range" attribute="1" defaultMemberUniqueName="[Range 3].[Range].[All]" allUniqueName="[Range 3].[Range].[All]" dimensionUniqueName="[Range 3]" displayFolder="" count="0" memberValueDatatype="130" unbalanced="0"/>
    <cacheHierarchy uniqueName="[Range 3].[Jumlah Balita Diukur Tinggi Badan]" caption="Jumlah Balita Diukur Tinggi Badan" attribute="1" defaultMemberUniqueName="[Range 3].[Jumlah Balita Diukur Tinggi Badan].[All]" allUniqueName="[Range 3].[Jumlah Balita Diukur Tinggi Badan].[All]" dimensionUniqueName="[Range 3]" displayFolder="" count="0" memberValueDatatype="20" unbalanced="0"/>
    <cacheHierarchy uniqueName="[Range 4].[Range]" caption="Range" attribute="1" defaultMemberUniqueName="[Range 4].[Range].[All]" allUniqueName="[Range 4].[Range].[All]" dimensionUniqueName="[Range 4]" displayFolder="" count="0" memberValueDatatype="130" unbalanced="0"/>
    <cacheHierarchy uniqueName="[Range 4].[Jumlah Balita Pendek (TB/U)]" caption="Jumlah Balita Pendek (TB/U)" attribute="1" defaultMemberUniqueName="[Range 4].[Jumlah Balita Pendek (TB/U)].[All]" allUniqueName="[Range 4].[Jumlah Balita Pendek (TB/U)].[All]" dimensionUniqueName="[Range 4]" displayFolder="" count="0" memberValueDatatype="20" unbalanced="0"/>
    <cacheHierarchy uniqueName="[Range 5].[Range]" caption="Range" attribute="1" defaultMemberUniqueName="[Range 5].[Range].[All]" allUniqueName="[Range 5].[Range].[All]" dimensionUniqueName="[Range 5]" displayFolder="" count="2" memberValueDatatype="130" unbalanced="0">
      <fieldsUsage count="2">
        <fieldUsage x="-1"/>
        <fieldUsage x="0"/>
      </fieldsUsage>
    </cacheHierarchy>
    <cacheHierarchy uniqueName="[Range 5].[Persentase Balita Pendek (TB/U)]" caption="Persentase Balita Pendek (TB/U)" attribute="1" defaultMemberUniqueName="[Range 5].[Persentase Balita Pendek (TB/U)].[All]" allUniqueName="[Range 5].[Persentase Balita Pendek (TB/U)].[All]" dimensionUniqueName="[Range 5]" displayFolder="" count="0" memberValueDatatype="20" unbalanced="0"/>
    <cacheHierarchy uniqueName="[Range 6].[Range]" caption="Range" attribute="1" defaultMemberUniqueName="[Range 6].[Range].[All]" allUniqueName="[Range 6].[Range].[All]" dimensionUniqueName="[Range 6]" displayFolder="" count="0" memberValueDatatype="130" unbalanced="0"/>
    <cacheHierarchy uniqueName="[Range 6].[Jumlah Balita Diukur]" caption="Jumlah Balita Diukur" attribute="1" defaultMemberUniqueName="[Range 6].[Jumlah Balita Diukur].[All]" allUniqueName="[Range 6].[Jumlah Balita Diukur].[All]" dimensionUniqueName="[Range 6]" displayFolder="" count="0" memberValueDatatype="20" unbalanced="0"/>
    <cacheHierarchy uniqueName="[Range 7].[Range]" caption="Range" attribute="1" defaultMemberUniqueName="[Range 7].[Range].[All]" allUniqueName="[Range 7].[Range].[All]" dimensionUniqueName="[Range 7]" displayFolder="" count="0" memberValueDatatype="130" unbalanced="0"/>
    <cacheHierarchy uniqueName="[Range 7].[Jumlah Balita Gizi Kurang (BB/TB : &lt;–2 s.d –3 SD)]" caption="Jumlah Balita Gizi Kurang (BB/TB : &lt;–2 s.d –3 SD)" attribute="1" defaultMemberUniqueName="[Range 7].[Jumlah Balita Gizi Kurang (BB/TB : &lt;–2 s.d –3 SD)].[All]" allUniqueName="[Range 7].[Jumlah Balita Gizi Kurang (BB/TB : &lt;–2 s.d –3 SD)].[All]" dimensionUniqueName="[Range 7]" displayFolder="" count="0" memberValueDatatype="20" unbalanced="0"/>
    <cacheHierarchy uniqueName="[Range 8].[Range]" caption="Range" attribute="1" defaultMemberUniqueName="[Range 8].[Range].[All]" allUniqueName="[Range 8].[Range].[All]" dimensionUniqueName="[Range 8]" displayFolder="" count="0" memberValueDatatype="130" unbalanced="0"/>
    <cacheHierarchy uniqueName="[Range 8].[Persentase Balita Gizi Kurang (BB/TB : &lt;–2 s.d –3 SD)]" caption="Persentase Balita Gizi Kurang (BB/TB : &lt;–2 s.d –3 SD)" attribute="1" defaultMemberUniqueName="[Range 8].[Persentase Balita Gizi Kurang (BB/TB : &lt;–2 s.d –3 SD)].[All]" allUniqueName="[Range 8].[Persentase Balita Gizi Kurang (BB/TB : &lt;–2 s.d –3 SD)].[All]" dimensionUniqueName="[Range 8]" displayFolder="" count="0" memberValueDatatype="20" unbalanced="0"/>
    <cacheHierarchy uniqueName="[Range 9].[Range]" caption="Range" attribute="1" defaultMemberUniqueName="[Range 9].[Range].[All]" allUniqueName="[Range 9].[Range].[All]" dimensionUniqueName="[Range 9]" displayFolder="" count="0" memberValueDatatype="130" unbalanced="0"/>
    <cacheHierarchy uniqueName="[Range 9].[Jumlah Balita Gizi Buruk (BB/TB : &lt; –2 s.d –3 SD)]" caption="Jumlah Balita Gizi Buruk (BB/TB : &lt; –2 s.d –3 SD)" attribute="1" defaultMemberUniqueName="[Range 9].[Jumlah Balita Gizi Buruk (BB/TB : &lt; –2 s.d –3 SD)].[All]" allUniqueName="[Range 9].[Jumlah Balita Gizi Buruk (BB/TB : &lt; –2 s.d –3 SD)].[All]" dimensionUniqueName="[Range 9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XL_Count Range 9]" caption="__XL_Count Range 9" measure="1" displayFolder="" measureGroup="Range 9" count="0" hidden="1"/>
    <cacheHierarchy uniqueName="[Measures].[__XL_Count Range 10]" caption="__XL_Count Range 10" measure="1" displayFolder="" measureGroup="Range 10" count="0" hidden="1"/>
    <cacheHierarchy uniqueName="[Measures].[__No measures defined]" caption="__No measures defined" measure="1" displayFolder="" count="0" hidden="1"/>
    <cacheHierarchy uniqueName="[Measures].[Sum of Jumlah Balita Ditimbang]" caption="Sum of Jumlah Balita Ditimbang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Jumlah Balita Berat Badan Kurang (BB/U)]" caption="Sum of Jumlah Balita Berat Badan Kurang (BB/U)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ersentase Balita Berat Badan Kurang (BB/U)]" caption="Sum of Persentase Balita Berat Badan Kurang (BB/U)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umlah Balita Diukur Tinggi Badan]" caption="Sum of Jumlah Balita Diukur Tinggi Badan" measure="1" displayFolder="" measureGroup="Range 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Jumlah Balita Pendek (TB/U)]" caption="Sum of Jumlah Balita Pendek (TB/U)" measure="1" displayFolder="" measureGroup="Range 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ersentase Balita Pendek (TB/U)]" caption="Sum of Persentase Balita Pendek (TB/U)" measure="1" displayFolder="" measureGroup="Range 5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Jumlah Balita Diukur]" caption="Sum of Jumlah Balita Diukur" measure="1" displayFolder="" measureGroup="Range 6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Jumlah Balita Gizi Kurang (BB/TB : &lt;–2 s.d –3 SD)]" caption="Sum of Jumlah Balita Gizi Kurang (BB/TB : &lt;–2 s.d –3 SD)" measure="1" displayFolder="" measureGroup="Range 7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sentase Balita Gizi Kurang (BB/TB : &lt;–2 s.d –3 SD)]" caption="Sum of Persentase Balita Gizi Kurang (BB/TB : &lt;–2 s.d –3 SD)" measure="1" displayFolder="" measureGroup="Range 8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Jumlah Balita Gizi Buruk (BB/TB : &lt; –2 s.d –3 SD)]" caption="Sum of Jumlah Balita Gizi Buruk (BB/TB : &lt; –2 s.d –3 SD)" measure="1" displayFolder="" measureGroup="Range 9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Persentase Balita Gizi Buruk (BB/TB : &lt; –2 s.d –3 SD)]" caption="Sum of Persentase Balita Gizi Buruk (BB/TB : &lt; –2 s.d –3 SD)" measure="1" displayFolder="" measureGroup="Range 10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12">
    <dimension measure="1" name="Measures" uniqueName="[Measures]" caption="Measures"/>
    <dimension name="Range" uniqueName="[Range]" caption="Range"/>
    <dimension name="Range 1" uniqueName="[Range 1]" caption="Range 1"/>
    <dimension name="Range 10" uniqueName="[Range 10]" caption="Range 10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Range 9" uniqueName="[Range 9]" caption="Range 9"/>
  </dimensions>
  <measureGroups count="11">
    <measureGroup name="Range" caption="Range"/>
    <measureGroup name="Range 1" caption="Range 1"/>
    <measureGroup name="Range 10" caption="Range 10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Range 9" caption="Range 9"/>
  </measureGroups>
  <maps count="11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  <map measureGroup="1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ella" refreshedDate="45924.402496180555" backgroundQuery="1" createdVersion="8" refreshedVersion="8" minRefreshableVersion="3" recordCount="0" supportSubquery="1" supportAdvancedDrill="1" xr:uid="{2C1293A2-EDA2-47AE-8A63-A45C37213676}">
  <cacheSource type="external" connectionId="1"/>
  <cacheFields count="2">
    <cacheField name="[Range 4].[Range].[Range]" caption="Range" numFmtId="0" hierarchy="10" level="1">
      <sharedItems count="5">
        <s v="12.001-15.000"/>
        <s v="3.001-6.000"/>
        <s v="500-3.000"/>
        <s v="6.001-9.000"/>
        <s v="9.001-12.000"/>
      </sharedItems>
    </cacheField>
    <cacheField name="[Measures].[Sum of Jumlah Balita Pendek (TB/U)]" caption="Sum of Jumlah Balita Pendek (TB/U)" numFmtId="0" hierarchy="38" level="32767"/>
  </cacheFields>
  <cacheHierarchies count="45">
    <cacheHierarchy uniqueName="[Range].[Range]" caption="Range" attribute="1" defaultMemberUniqueName="[Range].[Range].[All]" allUniqueName="[Range].[Range].[All]" dimensionUniqueName="[Range]" displayFolder="" count="0" memberValueDatatype="130" unbalanced="0"/>
    <cacheHierarchy uniqueName="[Range].[Jumlah Balita Ditimbang]" caption="Jumlah Balita Ditimbang" attribute="1" defaultMemberUniqueName="[Range].[Jumlah Balita Ditimbang].[All]" allUniqueName="[Range].[Jumlah Balita Ditimbang].[All]" dimensionUniqueName="[Range]" displayFolder="" count="0" memberValueDatatype="20" unbalanced="0"/>
    <cacheHierarchy uniqueName="[Range 1].[Range]" caption="Range" attribute="1" defaultMemberUniqueName="[Range 1].[Range].[All]" allUniqueName="[Range 1].[Range].[All]" dimensionUniqueName="[Range 1]" displayFolder="" count="0" memberValueDatatype="130" unbalanced="0"/>
    <cacheHierarchy uniqueName="[Range 1].[Jumlah Balita Berat Badan Kurang (BB/U)]" caption="Jumlah Balita Berat Badan Kurang (BB/U)" attribute="1" defaultMemberUniqueName="[Range 1].[Jumlah Balita Berat Badan Kurang (BB/U)].[All]" allUniqueName="[Range 1].[Jumlah Balita Berat Badan Kurang (BB/U)].[All]" dimensionUniqueName="[Range 1]" displayFolder="" count="0" memberValueDatatype="20" unbalanced="0"/>
    <cacheHierarchy uniqueName="[Range 10].[Range]" caption="Range" attribute="1" defaultMemberUniqueName="[Range 10].[Range].[All]" allUniqueName="[Range 10].[Range].[All]" dimensionUniqueName="[Range 10]" displayFolder="" count="0" memberValueDatatype="130" unbalanced="0"/>
    <cacheHierarchy uniqueName="[Range 10].[Persentase Balita Gizi Buruk (BB/TB : &lt; –2 s.d –3 SD)]" caption="Persentase Balita Gizi Buruk (BB/TB : &lt; –2 s.d –3 SD)" attribute="1" defaultMemberUniqueName="[Range 10].[Persentase Balita Gizi Buruk (BB/TB : &lt; –2 s.d –3 SD)].[All]" allUniqueName="[Range 10].[Persentase Balita Gizi Buruk (BB/TB : &lt; –2 s.d –3 SD)].[All]" dimensionUniqueName="[Range 10]" displayFolder="" count="0" memberValueDatatype="20" unbalanced="0"/>
    <cacheHierarchy uniqueName="[Range 2].[Range]" caption="Range" attribute="1" defaultMemberUniqueName="[Range 2].[Range].[All]" allUniqueName="[Range 2].[Range].[All]" dimensionUniqueName="[Range 2]" displayFolder="" count="0" memberValueDatatype="130" unbalanced="0"/>
    <cacheHierarchy uniqueName="[Range 2].[Persentase Balita Berat Badan Kurang (BB/U)]" caption="Persentase Balita Berat Badan Kurang (BB/U)" attribute="1" defaultMemberUniqueName="[Range 2].[Persentase Balita Berat Badan Kurang (BB/U)].[All]" allUniqueName="[Range 2].[Persentase Balita Berat Badan Kurang (BB/U)].[All]" dimensionUniqueName="[Range 2]" displayFolder="" count="0" memberValueDatatype="20" unbalanced="0"/>
    <cacheHierarchy uniqueName="[Range 3].[Range]" caption="Range" attribute="1" defaultMemberUniqueName="[Range 3].[Range].[All]" allUniqueName="[Range 3].[Range].[All]" dimensionUniqueName="[Range 3]" displayFolder="" count="0" memberValueDatatype="130" unbalanced="0"/>
    <cacheHierarchy uniqueName="[Range 3].[Jumlah Balita Diukur Tinggi Badan]" caption="Jumlah Balita Diukur Tinggi Badan" attribute="1" defaultMemberUniqueName="[Range 3].[Jumlah Balita Diukur Tinggi Badan].[All]" allUniqueName="[Range 3].[Jumlah Balita Diukur Tinggi Badan].[All]" dimensionUniqueName="[Range 3]" displayFolder="" count="0" memberValueDatatype="20" unbalanced="0"/>
    <cacheHierarchy uniqueName="[Range 4].[Range]" caption="Range" attribute="1" defaultMemberUniqueName="[Range 4].[Range].[All]" allUniqueName="[Range 4].[Range].[All]" dimensionUniqueName="[Range 4]" displayFolder="" count="2" memberValueDatatype="130" unbalanced="0">
      <fieldsUsage count="2">
        <fieldUsage x="-1"/>
        <fieldUsage x="0"/>
      </fieldsUsage>
    </cacheHierarchy>
    <cacheHierarchy uniqueName="[Range 4].[Jumlah Balita Pendek (TB/U)]" caption="Jumlah Balita Pendek (TB/U)" attribute="1" defaultMemberUniqueName="[Range 4].[Jumlah Balita Pendek (TB/U)].[All]" allUniqueName="[Range 4].[Jumlah Balita Pendek (TB/U)].[All]" dimensionUniqueName="[Range 4]" displayFolder="" count="0" memberValueDatatype="20" unbalanced="0"/>
    <cacheHierarchy uniqueName="[Range 5].[Range]" caption="Range" attribute="1" defaultMemberUniqueName="[Range 5].[Range].[All]" allUniqueName="[Range 5].[Range].[All]" dimensionUniqueName="[Range 5]" displayFolder="" count="0" memberValueDatatype="130" unbalanced="0"/>
    <cacheHierarchy uniqueName="[Range 5].[Persentase Balita Pendek (TB/U)]" caption="Persentase Balita Pendek (TB/U)" attribute="1" defaultMemberUniqueName="[Range 5].[Persentase Balita Pendek (TB/U)].[All]" allUniqueName="[Range 5].[Persentase Balita Pendek (TB/U)].[All]" dimensionUniqueName="[Range 5]" displayFolder="" count="0" memberValueDatatype="20" unbalanced="0"/>
    <cacheHierarchy uniqueName="[Range 6].[Range]" caption="Range" attribute="1" defaultMemberUniqueName="[Range 6].[Range].[All]" allUniqueName="[Range 6].[Range].[All]" dimensionUniqueName="[Range 6]" displayFolder="" count="0" memberValueDatatype="130" unbalanced="0"/>
    <cacheHierarchy uniqueName="[Range 6].[Jumlah Balita Diukur]" caption="Jumlah Balita Diukur" attribute="1" defaultMemberUniqueName="[Range 6].[Jumlah Balita Diukur].[All]" allUniqueName="[Range 6].[Jumlah Balita Diukur].[All]" dimensionUniqueName="[Range 6]" displayFolder="" count="0" memberValueDatatype="20" unbalanced="0"/>
    <cacheHierarchy uniqueName="[Range 7].[Range]" caption="Range" attribute="1" defaultMemberUniqueName="[Range 7].[Range].[All]" allUniqueName="[Range 7].[Range].[All]" dimensionUniqueName="[Range 7]" displayFolder="" count="0" memberValueDatatype="130" unbalanced="0"/>
    <cacheHierarchy uniqueName="[Range 7].[Jumlah Balita Gizi Kurang (BB/TB : &lt;–2 s.d –3 SD)]" caption="Jumlah Balita Gizi Kurang (BB/TB : &lt;–2 s.d –3 SD)" attribute="1" defaultMemberUniqueName="[Range 7].[Jumlah Balita Gizi Kurang (BB/TB : &lt;–2 s.d –3 SD)].[All]" allUniqueName="[Range 7].[Jumlah Balita Gizi Kurang (BB/TB : &lt;–2 s.d –3 SD)].[All]" dimensionUniqueName="[Range 7]" displayFolder="" count="0" memberValueDatatype="20" unbalanced="0"/>
    <cacheHierarchy uniqueName="[Range 8].[Range]" caption="Range" attribute="1" defaultMemberUniqueName="[Range 8].[Range].[All]" allUniqueName="[Range 8].[Range].[All]" dimensionUniqueName="[Range 8]" displayFolder="" count="0" memberValueDatatype="130" unbalanced="0"/>
    <cacheHierarchy uniqueName="[Range 8].[Persentase Balita Gizi Kurang (BB/TB : &lt;–2 s.d –3 SD)]" caption="Persentase Balita Gizi Kurang (BB/TB : &lt;–2 s.d –3 SD)" attribute="1" defaultMemberUniqueName="[Range 8].[Persentase Balita Gizi Kurang (BB/TB : &lt;–2 s.d –3 SD)].[All]" allUniqueName="[Range 8].[Persentase Balita Gizi Kurang (BB/TB : &lt;–2 s.d –3 SD)].[All]" dimensionUniqueName="[Range 8]" displayFolder="" count="0" memberValueDatatype="20" unbalanced="0"/>
    <cacheHierarchy uniqueName="[Range 9].[Range]" caption="Range" attribute="1" defaultMemberUniqueName="[Range 9].[Range].[All]" allUniqueName="[Range 9].[Range].[All]" dimensionUniqueName="[Range 9]" displayFolder="" count="0" memberValueDatatype="130" unbalanced="0"/>
    <cacheHierarchy uniqueName="[Range 9].[Jumlah Balita Gizi Buruk (BB/TB : &lt; –2 s.d –3 SD)]" caption="Jumlah Balita Gizi Buruk (BB/TB : &lt; –2 s.d –3 SD)" attribute="1" defaultMemberUniqueName="[Range 9].[Jumlah Balita Gizi Buruk (BB/TB : &lt; –2 s.d –3 SD)].[All]" allUniqueName="[Range 9].[Jumlah Balita Gizi Buruk (BB/TB : &lt; –2 s.d –3 SD)].[All]" dimensionUniqueName="[Range 9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XL_Count Range 9]" caption="__XL_Count Range 9" measure="1" displayFolder="" measureGroup="Range 9" count="0" hidden="1"/>
    <cacheHierarchy uniqueName="[Measures].[__XL_Count Range 10]" caption="__XL_Count Range 10" measure="1" displayFolder="" measureGroup="Range 10" count="0" hidden="1"/>
    <cacheHierarchy uniqueName="[Measures].[__No measures defined]" caption="__No measures defined" measure="1" displayFolder="" count="0" hidden="1"/>
    <cacheHierarchy uniqueName="[Measures].[Sum of Jumlah Balita Ditimbang]" caption="Sum of Jumlah Balita Ditimbang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Jumlah Balita Berat Badan Kurang (BB/U)]" caption="Sum of Jumlah Balita Berat Badan Kurang (BB/U)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ersentase Balita Berat Badan Kurang (BB/U)]" caption="Sum of Persentase Balita Berat Badan Kurang (BB/U)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umlah Balita Diukur Tinggi Badan]" caption="Sum of Jumlah Balita Diukur Tinggi Badan" measure="1" displayFolder="" measureGroup="Range 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Jumlah Balita Pendek (TB/U)]" caption="Sum of Jumlah Balita Pendek (TB/U)" measure="1" displayFolder="" measureGroup="Range 4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ersentase Balita Pendek (TB/U)]" caption="Sum of Persentase Balita Pendek (TB/U)" measure="1" displayFolder="" measureGroup="Range 5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Jumlah Balita Diukur]" caption="Sum of Jumlah Balita Diukur" measure="1" displayFolder="" measureGroup="Range 6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Jumlah Balita Gizi Kurang (BB/TB : &lt;–2 s.d –3 SD)]" caption="Sum of Jumlah Balita Gizi Kurang (BB/TB : &lt;–2 s.d –3 SD)" measure="1" displayFolder="" measureGroup="Range 7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sentase Balita Gizi Kurang (BB/TB : &lt;–2 s.d –3 SD)]" caption="Sum of Persentase Balita Gizi Kurang (BB/TB : &lt;–2 s.d –3 SD)" measure="1" displayFolder="" measureGroup="Range 8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Jumlah Balita Gizi Buruk (BB/TB : &lt; –2 s.d –3 SD)]" caption="Sum of Jumlah Balita Gizi Buruk (BB/TB : &lt; –2 s.d –3 SD)" measure="1" displayFolder="" measureGroup="Range 9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Persentase Balita Gizi Buruk (BB/TB : &lt; –2 s.d –3 SD)]" caption="Sum of Persentase Balita Gizi Buruk (BB/TB : &lt; –2 s.d –3 SD)" measure="1" displayFolder="" measureGroup="Range 10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12">
    <dimension measure="1" name="Measures" uniqueName="[Measures]" caption="Measures"/>
    <dimension name="Range" uniqueName="[Range]" caption="Range"/>
    <dimension name="Range 1" uniqueName="[Range 1]" caption="Range 1"/>
    <dimension name="Range 10" uniqueName="[Range 10]" caption="Range 10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Range 9" uniqueName="[Range 9]" caption="Range 9"/>
  </dimensions>
  <measureGroups count="11">
    <measureGroup name="Range" caption="Range"/>
    <measureGroup name="Range 1" caption="Range 1"/>
    <measureGroup name="Range 10" caption="Range 10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Range 9" caption="Range 9"/>
  </measureGroups>
  <maps count="11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  <map measureGroup="1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ella" refreshedDate="45924.402061574074" backgroundQuery="1" createdVersion="8" refreshedVersion="8" minRefreshableVersion="3" recordCount="0" supportSubquery="1" supportAdvancedDrill="1" xr:uid="{B8995E6A-D147-40D3-9B1A-0D10BA71F22A}">
  <cacheSource type="external" connectionId="1"/>
  <cacheFields count="2">
    <cacheField name="[Range 3].[Range].[Range]" caption="Range" numFmtId="0" hierarchy="8" level="1">
      <sharedItems count="5">
        <s v="22.001-44.000"/>
        <s v="4.000-22.000"/>
        <s v="44.001-66.000"/>
        <s v="66.001-88.000"/>
        <s v="88.001-110.000"/>
      </sharedItems>
    </cacheField>
    <cacheField name="[Measures].[Sum of Jumlah Balita Diukur Tinggi Badan]" caption="Sum of Jumlah Balita Diukur Tinggi Badan" numFmtId="0" hierarchy="37" level="32767"/>
  </cacheFields>
  <cacheHierarchies count="45">
    <cacheHierarchy uniqueName="[Range].[Range]" caption="Range" attribute="1" defaultMemberUniqueName="[Range].[Range].[All]" allUniqueName="[Range].[Range].[All]" dimensionUniqueName="[Range]" displayFolder="" count="0" memberValueDatatype="130" unbalanced="0"/>
    <cacheHierarchy uniqueName="[Range].[Jumlah Balita Ditimbang]" caption="Jumlah Balita Ditimbang" attribute="1" defaultMemberUniqueName="[Range].[Jumlah Balita Ditimbang].[All]" allUniqueName="[Range].[Jumlah Balita Ditimbang].[All]" dimensionUniqueName="[Range]" displayFolder="" count="0" memberValueDatatype="20" unbalanced="0"/>
    <cacheHierarchy uniqueName="[Range 1].[Range]" caption="Range" attribute="1" defaultMemberUniqueName="[Range 1].[Range].[All]" allUniqueName="[Range 1].[Range].[All]" dimensionUniqueName="[Range 1]" displayFolder="" count="0" memberValueDatatype="130" unbalanced="0"/>
    <cacheHierarchy uniqueName="[Range 1].[Jumlah Balita Berat Badan Kurang (BB/U)]" caption="Jumlah Balita Berat Badan Kurang (BB/U)" attribute="1" defaultMemberUniqueName="[Range 1].[Jumlah Balita Berat Badan Kurang (BB/U)].[All]" allUniqueName="[Range 1].[Jumlah Balita Berat Badan Kurang (BB/U)].[All]" dimensionUniqueName="[Range 1]" displayFolder="" count="0" memberValueDatatype="20" unbalanced="0"/>
    <cacheHierarchy uniqueName="[Range 10].[Range]" caption="Range" attribute="1" defaultMemberUniqueName="[Range 10].[Range].[All]" allUniqueName="[Range 10].[Range].[All]" dimensionUniqueName="[Range 10]" displayFolder="" count="0" memberValueDatatype="130" unbalanced="0"/>
    <cacheHierarchy uniqueName="[Range 10].[Persentase Balita Gizi Buruk (BB/TB : &lt; –2 s.d –3 SD)]" caption="Persentase Balita Gizi Buruk (BB/TB : &lt; –2 s.d –3 SD)" attribute="1" defaultMemberUniqueName="[Range 10].[Persentase Balita Gizi Buruk (BB/TB : &lt; –2 s.d –3 SD)].[All]" allUniqueName="[Range 10].[Persentase Balita Gizi Buruk (BB/TB : &lt; –2 s.d –3 SD)].[All]" dimensionUniqueName="[Range 10]" displayFolder="" count="0" memberValueDatatype="20" unbalanced="0"/>
    <cacheHierarchy uniqueName="[Range 2].[Range]" caption="Range" attribute="1" defaultMemberUniqueName="[Range 2].[Range].[All]" allUniqueName="[Range 2].[Range].[All]" dimensionUniqueName="[Range 2]" displayFolder="" count="0" memberValueDatatype="130" unbalanced="0"/>
    <cacheHierarchy uniqueName="[Range 2].[Persentase Balita Berat Badan Kurang (BB/U)]" caption="Persentase Balita Berat Badan Kurang (BB/U)" attribute="1" defaultMemberUniqueName="[Range 2].[Persentase Balita Berat Badan Kurang (BB/U)].[All]" allUniqueName="[Range 2].[Persentase Balita Berat Badan Kurang (BB/U)].[All]" dimensionUniqueName="[Range 2]" displayFolder="" count="0" memberValueDatatype="20" unbalanced="0"/>
    <cacheHierarchy uniqueName="[Range 3].[Range]" caption="Range" attribute="1" defaultMemberUniqueName="[Range 3].[Range].[All]" allUniqueName="[Range 3].[Range].[All]" dimensionUniqueName="[Range 3]" displayFolder="" count="2" memberValueDatatype="130" unbalanced="0">
      <fieldsUsage count="2">
        <fieldUsage x="-1"/>
        <fieldUsage x="0"/>
      </fieldsUsage>
    </cacheHierarchy>
    <cacheHierarchy uniqueName="[Range 3].[Jumlah Balita Diukur Tinggi Badan]" caption="Jumlah Balita Diukur Tinggi Badan" attribute="1" defaultMemberUniqueName="[Range 3].[Jumlah Balita Diukur Tinggi Badan].[All]" allUniqueName="[Range 3].[Jumlah Balita Diukur Tinggi Badan].[All]" dimensionUniqueName="[Range 3]" displayFolder="" count="0" memberValueDatatype="20" unbalanced="0"/>
    <cacheHierarchy uniqueName="[Range 4].[Range]" caption="Range" attribute="1" defaultMemberUniqueName="[Range 4].[Range].[All]" allUniqueName="[Range 4].[Range].[All]" dimensionUniqueName="[Range 4]" displayFolder="" count="0" memberValueDatatype="130" unbalanced="0"/>
    <cacheHierarchy uniqueName="[Range 4].[Jumlah Balita Pendek (TB/U)]" caption="Jumlah Balita Pendek (TB/U)" attribute="1" defaultMemberUniqueName="[Range 4].[Jumlah Balita Pendek (TB/U)].[All]" allUniqueName="[Range 4].[Jumlah Balita Pendek (TB/U)].[All]" dimensionUniqueName="[Range 4]" displayFolder="" count="0" memberValueDatatype="20" unbalanced="0"/>
    <cacheHierarchy uniqueName="[Range 5].[Range]" caption="Range" attribute="1" defaultMemberUniqueName="[Range 5].[Range].[All]" allUniqueName="[Range 5].[Range].[All]" dimensionUniqueName="[Range 5]" displayFolder="" count="0" memberValueDatatype="130" unbalanced="0"/>
    <cacheHierarchy uniqueName="[Range 5].[Persentase Balita Pendek (TB/U)]" caption="Persentase Balita Pendek (TB/U)" attribute="1" defaultMemberUniqueName="[Range 5].[Persentase Balita Pendek (TB/U)].[All]" allUniqueName="[Range 5].[Persentase Balita Pendek (TB/U)].[All]" dimensionUniqueName="[Range 5]" displayFolder="" count="0" memberValueDatatype="20" unbalanced="0"/>
    <cacheHierarchy uniqueName="[Range 6].[Range]" caption="Range" attribute="1" defaultMemberUniqueName="[Range 6].[Range].[All]" allUniqueName="[Range 6].[Range].[All]" dimensionUniqueName="[Range 6]" displayFolder="" count="0" memberValueDatatype="130" unbalanced="0"/>
    <cacheHierarchy uniqueName="[Range 6].[Jumlah Balita Diukur]" caption="Jumlah Balita Diukur" attribute="1" defaultMemberUniqueName="[Range 6].[Jumlah Balita Diukur].[All]" allUniqueName="[Range 6].[Jumlah Balita Diukur].[All]" dimensionUniqueName="[Range 6]" displayFolder="" count="0" memberValueDatatype="20" unbalanced="0"/>
    <cacheHierarchy uniqueName="[Range 7].[Range]" caption="Range" attribute="1" defaultMemberUniqueName="[Range 7].[Range].[All]" allUniqueName="[Range 7].[Range].[All]" dimensionUniqueName="[Range 7]" displayFolder="" count="0" memberValueDatatype="130" unbalanced="0"/>
    <cacheHierarchy uniqueName="[Range 7].[Jumlah Balita Gizi Kurang (BB/TB : &lt;–2 s.d –3 SD)]" caption="Jumlah Balita Gizi Kurang (BB/TB : &lt;–2 s.d –3 SD)" attribute="1" defaultMemberUniqueName="[Range 7].[Jumlah Balita Gizi Kurang (BB/TB : &lt;–2 s.d –3 SD)].[All]" allUniqueName="[Range 7].[Jumlah Balita Gizi Kurang (BB/TB : &lt;–2 s.d –3 SD)].[All]" dimensionUniqueName="[Range 7]" displayFolder="" count="0" memberValueDatatype="20" unbalanced="0"/>
    <cacheHierarchy uniqueName="[Range 8].[Range]" caption="Range" attribute="1" defaultMemberUniqueName="[Range 8].[Range].[All]" allUniqueName="[Range 8].[Range].[All]" dimensionUniqueName="[Range 8]" displayFolder="" count="0" memberValueDatatype="130" unbalanced="0"/>
    <cacheHierarchy uniqueName="[Range 8].[Persentase Balita Gizi Kurang (BB/TB : &lt;–2 s.d –3 SD)]" caption="Persentase Balita Gizi Kurang (BB/TB : &lt;–2 s.d –3 SD)" attribute="1" defaultMemberUniqueName="[Range 8].[Persentase Balita Gizi Kurang (BB/TB : &lt;–2 s.d –3 SD)].[All]" allUniqueName="[Range 8].[Persentase Balita Gizi Kurang (BB/TB : &lt;–2 s.d –3 SD)].[All]" dimensionUniqueName="[Range 8]" displayFolder="" count="0" memberValueDatatype="20" unbalanced="0"/>
    <cacheHierarchy uniqueName="[Range 9].[Range]" caption="Range" attribute="1" defaultMemberUniqueName="[Range 9].[Range].[All]" allUniqueName="[Range 9].[Range].[All]" dimensionUniqueName="[Range 9]" displayFolder="" count="0" memberValueDatatype="130" unbalanced="0"/>
    <cacheHierarchy uniqueName="[Range 9].[Jumlah Balita Gizi Buruk (BB/TB : &lt; –2 s.d –3 SD)]" caption="Jumlah Balita Gizi Buruk (BB/TB : &lt; –2 s.d –3 SD)" attribute="1" defaultMemberUniqueName="[Range 9].[Jumlah Balita Gizi Buruk (BB/TB : &lt; –2 s.d –3 SD)].[All]" allUniqueName="[Range 9].[Jumlah Balita Gizi Buruk (BB/TB : &lt; –2 s.d –3 SD)].[All]" dimensionUniqueName="[Range 9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XL_Count Range 9]" caption="__XL_Count Range 9" measure="1" displayFolder="" measureGroup="Range 9" count="0" hidden="1"/>
    <cacheHierarchy uniqueName="[Measures].[__XL_Count Range 10]" caption="__XL_Count Range 10" measure="1" displayFolder="" measureGroup="Range 10" count="0" hidden="1"/>
    <cacheHierarchy uniqueName="[Measures].[__No measures defined]" caption="__No measures defined" measure="1" displayFolder="" count="0" hidden="1"/>
    <cacheHierarchy uniqueName="[Measures].[Sum of Jumlah Balita Ditimbang]" caption="Sum of Jumlah Balita Ditimbang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Jumlah Balita Berat Badan Kurang (BB/U)]" caption="Sum of Jumlah Balita Berat Badan Kurang (BB/U)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ersentase Balita Berat Badan Kurang (BB/U)]" caption="Sum of Persentase Balita Berat Badan Kurang (BB/U)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umlah Balita Diukur Tinggi Badan]" caption="Sum of Jumlah Balita Diukur Tinggi Badan" measure="1" displayFolder="" measureGroup="Range 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Jumlah Balita Pendek (TB/U)]" caption="Sum of Jumlah Balita Pendek (TB/U)" measure="1" displayFolder="" measureGroup="Range 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ersentase Balita Pendek (TB/U)]" caption="Sum of Persentase Balita Pendek (TB/U)" measure="1" displayFolder="" measureGroup="Range 5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Jumlah Balita Diukur]" caption="Sum of Jumlah Balita Diukur" measure="1" displayFolder="" measureGroup="Range 6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Jumlah Balita Gizi Kurang (BB/TB : &lt;–2 s.d –3 SD)]" caption="Sum of Jumlah Balita Gizi Kurang (BB/TB : &lt;–2 s.d –3 SD)" measure="1" displayFolder="" measureGroup="Range 7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sentase Balita Gizi Kurang (BB/TB : &lt;–2 s.d –3 SD)]" caption="Sum of Persentase Balita Gizi Kurang (BB/TB : &lt;–2 s.d –3 SD)" measure="1" displayFolder="" measureGroup="Range 8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Jumlah Balita Gizi Buruk (BB/TB : &lt; –2 s.d –3 SD)]" caption="Sum of Jumlah Balita Gizi Buruk (BB/TB : &lt; –2 s.d –3 SD)" measure="1" displayFolder="" measureGroup="Range 9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Persentase Balita Gizi Buruk (BB/TB : &lt; –2 s.d –3 SD)]" caption="Sum of Persentase Balita Gizi Buruk (BB/TB : &lt; –2 s.d –3 SD)" measure="1" displayFolder="" measureGroup="Range 10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12">
    <dimension measure="1" name="Measures" uniqueName="[Measures]" caption="Measures"/>
    <dimension name="Range" uniqueName="[Range]" caption="Range"/>
    <dimension name="Range 1" uniqueName="[Range 1]" caption="Range 1"/>
    <dimension name="Range 10" uniqueName="[Range 10]" caption="Range 10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Range 9" uniqueName="[Range 9]" caption="Range 9"/>
  </dimensions>
  <measureGroups count="11">
    <measureGroup name="Range" caption="Range"/>
    <measureGroup name="Range 1" caption="Range 1"/>
    <measureGroup name="Range 10" caption="Range 10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Range 9" caption="Range 9"/>
  </measureGroups>
  <maps count="11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  <map measureGroup="1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ella" refreshedDate="45924.400890277779" backgroundQuery="1" createdVersion="8" refreshedVersion="8" minRefreshableVersion="3" recordCount="0" supportSubquery="1" supportAdvancedDrill="1" xr:uid="{A97FD62A-27AF-4437-97EF-E15EFAD89DAC}">
  <cacheSource type="external" connectionId="1"/>
  <cacheFields count="2">
    <cacheField name="[Range 2].[Range].[Range]" caption="Range" numFmtId="0" hierarchy="6" level="1">
      <sharedItems count="4">
        <s v="10,1-13,5"/>
        <s v="13,6-18"/>
        <s v="4-7,5"/>
        <s v="7,6-10"/>
      </sharedItems>
    </cacheField>
    <cacheField name="[Measures].[Sum of Persentase Balita Berat Badan Kurang (BB/U)]" caption="Sum of Persentase Balita Berat Badan Kurang (BB/U)" numFmtId="0" hierarchy="36" level="32767"/>
  </cacheFields>
  <cacheHierarchies count="45">
    <cacheHierarchy uniqueName="[Range].[Range]" caption="Range" attribute="1" defaultMemberUniqueName="[Range].[Range].[All]" allUniqueName="[Range].[Range].[All]" dimensionUniqueName="[Range]" displayFolder="" count="0" memberValueDatatype="130" unbalanced="0"/>
    <cacheHierarchy uniqueName="[Range].[Jumlah Balita Ditimbang]" caption="Jumlah Balita Ditimbang" attribute="1" defaultMemberUniqueName="[Range].[Jumlah Balita Ditimbang].[All]" allUniqueName="[Range].[Jumlah Balita Ditimbang].[All]" dimensionUniqueName="[Range]" displayFolder="" count="0" memberValueDatatype="20" unbalanced="0"/>
    <cacheHierarchy uniqueName="[Range 1].[Range]" caption="Range" attribute="1" defaultMemberUniqueName="[Range 1].[Range].[All]" allUniqueName="[Range 1].[Range].[All]" dimensionUniqueName="[Range 1]" displayFolder="" count="0" memberValueDatatype="130" unbalanced="0"/>
    <cacheHierarchy uniqueName="[Range 1].[Jumlah Balita Berat Badan Kurang (BB/U)]" caption="Jumlah Balita Berat Badan Kurang (BB/U)" attribute="1" defaultMemberUniqueName="[Range 1].[Jumlah Balita Berat Badan Kurang (BB/U)].[All]" allUniqueName="[Range 1].[Jumlah Balita Berat Badan Kurang (BB/U)].[All]" dimensionUniqueName="[Range 1]" displayFolder="" count="0" memberValueDatatype="20" unbalanced="0"/>
    <cacheHierarchy uniqueName="[Range 10].[Range]" caption="Range" attribute="1" defaultMemberUniqueName="[Range 10].[Range].[All]" allUniqueName="[Range 10].[Range].[All]" dimensionUniqueName="[Range 10]" displayFolder="" count="0" memberValueDatatype="130" unbalanced="0"/>
    <cacheHierarchy uniqueName="[Range 10].[Persentase Balita Gizi Buruk (BB/TB : &lt; –2 s.d –3 SD)]" caption="Persentase Balita Gizi Buruk (BB/TB : &lt; –2 s.d –3 SD)" attribute="1" defaultMemberUniqueName="[Range 10].[Persentase Balita Gizi Buruk (BB/TB : &lt; –2 s.d –3 SD)].[All]" allUniqueName="[Range 10].[Persentase Balita Gizi Buruk (BB/TB : &lt; –2 s.d –3 SD)].[All]" dimensionUniqueName="[Range 10]" displayFolder="" count="0" memberValueDatatype="20" unbalanced="0"/>
    <cacheHierarchy uniqueName="[Range 2].[Range]" caption="Range" attribute="1" defaultMemberUniqueName="[Range 2].[Range].[All]" allUniqueName="[Range 2].[Range].[All]" dimensionUniqueName="[Range 2]" displayFolder="" count="2" memberValueDatatype="130" unbalanced="0">
      <fieldsUsage count="2">
        <fieldUsage x="-1"/>
        <fieldUsage x="0"/>
      </fieldsUsage>
    </cacheHierarchy>
    <cacheHierarchy uniqueName="[Range 2].[Persentase Balita Berat Badan Kurang (BB/U)]" caption="Persentase Balita Berat Badan Kurang (BB/U)" attribute="1" defaultMemberUniqueName="[Range 2].[Persentase Balita Berat Badan Kurang (BB/U)].[All]" allUniqueName="[Range 2].[Persentase Balita Berat Badan Kurang (BB/U)].[All]" dimensionUniqueName="[Range 2]" displayFolder="" count="0" memberValueDatatype="20" unbalanced="0"/>
    <cacheHierarchy uniqueName="[Range 3].[Range]" caption="Range" attribute="1" defaultMemberUniqueName="[Range 3].[Range].[All]" allUniqueName="[Range 3].[Range].[All]" dimensionUniqueName="[Range 3]" displayFolder="" count="0" memberValueDatatype="130" unbalanced="0"/>
    <cacheHierarchy uniqueName="[Range 3].[Jumlah Balita Diukur Tinggi Badan]" caption="Jumlah Balita Diukur Tinggi Badan" attribute="1" defaultMemberUniqueName="[Range 3].[Jumlah Balita Diukur Tinggi Badan].[All]" allUniqueName="[Range 3].[Jumlah Balita Diukur Tinggi Badan].[All]" dimensionUniqueName="[Range 3]" displayFolder="" count="0" memberValueDatatype="20" unbalanced="0"/>
    <cacheHierarchy uniqueName="[Range 4].[Range]" caption="Range" attribute="1" defaultMemberUniqueName="[Range 4].[Range].[All]" allUniqueName="[Range 4].[Range].[All]" dimensionUniqueName="[Range 4]" displayFolder="" count="0" memberValueDatatype="130" unbalanced="0"/>
    <cacheHierarchy uniqueName="[Range 4].[Jumlah Balita Pendek (TB/U)]" caption="Jumlah Balita Pendek (TB/U)" attribute="1" defaultMemberUniqueName="[Range 4].[Jumlah Balita Pendek (TB/U)].[All]" allUniqueName="[Range 4].[Jumlah Balita Pendek (TB/U)].[All]" dimensionUniqueName="[Range 4]" displayFolder="" count="0" memberValueDatatype="20" unbalanced="0"/>
    <cacheHierarchy uniqueName="[Range 5].[Range]" caption="Range" attribute="1" defaultMemberUniqueName="[Range 5].[Range].[All]" allUniqueName="[Range 5].[Range].[All]" dimensionUniqueName="[Range 5]" displayFolder="" count="0" memberValueDatatype="130" unbalanced="0"/>
    <cacheHierarchy uniqueName="[Range 5].[Persentase Balita Pendek (TB/U)]" caption="Persentase Balita Pendek (TB/U)" attribute="1" defaultMemberUniqueName="[Range 5].[Persentase Balita Pendek (TB/U)].[All]" allUniqueName="[Range 5].[Persentase Balita Pendek (TB/U)].[All]" dimensionUniqueName="[Range 5]" displayFolder="" count="0" memberValueDatatype="20" unbalanced="0"/>
    <cacheHierarchy uniqueName="[Range 6].[Range]" caption="Range" attribute="1" defaultMemberUniqueName="[Range 6].[Range].[All]" allUniqueName="[Range 6].[Range].[All]" dimensionUniqueName="[Range 6]" displayFolder="" count="0" memberValueDatatype="130" unbalanced="0"/>
    <cacheHierarchy uniqueName="[Range 6].[Jumlah Balita Diukur]" caption="Jumlah Balita Diukur" attribute="1" defaultMemberUniqueName="[Range 6].[Jumlah Balita Diukur].[All]" allUniqueName="[Range 6].[Jumlah Balita Diukur].[All]" dimensionUniqueName="[Range 6]" displayFolder="" count="0" memberValueDatatype="20" unbalanced="0"/>
    <cacheHierarchy uniqueName="[Range 7].[Range]" caption="Range" attribute="1" defaultMemberUniqueName="[Range 7].[Range].[All]" allUniqueName="[Range 7].[Range].[All]" dimensionUniqueName="[Range 7]" displayFolder="" count="0" memberValueDatatype="130" unbalanced="0"/>
    <cacheHierarchy uniqueName="[Range 7].[Jumlah Balita Gizi Kurang (BB/TB : &lt;–2 s.d –3 SD)]" caption="Jumlah Balita Gizi Kurang (BB/TB : &lt;–2 s.d –3 SD)" attribute="1" defaultMemberUniqueName="[Range 7].[Jumlah Balita Gizi Kurang (BB/TB : &lt;–2 s.d –3 SD)].[All]" allUniqueName="[Range 7].[Jumlah Balita Gizi Kurang (BB/TB : &lt;–2 s.d –3 SD)].[All]" dimensionUniqueName="[Range 7]" displayFolder="" count="0" memberValueDatatype="20" unbalanced="0"/>
    <cacheHierarchy uniqueName="[Range 8].[Range]" caption="Range" attribute="1" defaultMemberUniqueName="[Range 8].[Range].[All]" allUniqueName="[Range 8].[Range].[All]" dimensionUniqueName="[Range 8]" displayFolder="" count="0" memberValueDatatype="130" unbalanced="0"/>
    <cacheHierarchy uniqueName="[Range 8].[Persentase Balita Gizi Kurang (BB/TB : &lt;–2 s.d –3 SD)]" caption="Persentase Balita Gizi Kurang (BB/TB : &lt;–2 s.d –3 SD)" attribute="1" defaultMemberUniqueName="[Range 8].[Persentase Balita Gizi Kurang (BB/TB : &lt;–2 s.d –3 SD)].[All]" allUniqueName="[Range 8].[Persentase Balita Gizi Kurang (BB/TB : &lt;–2 s.d –3 SD)].[All]" dimensionUniqueName="[Range 8]" displayFolder="" count="0" memberValueDatatype="20" unbalanced="0"/>
    <cacheHierarchy uniqueName="[Range 9].[Range]" caption="Range" attribute="1" defaultMemberUniqueName="[Range 9].[Range].[All]" allUniqueName="[Range 9].[Range].[All]" dimensionUniqueName="[Range 9]" displayFolder="" count="0" memberValueDatatype="130" unbalanced="0"/>
    <cacheHierarchy uniqueName="[Range 9].[Jumlah Balita Gizi Buruk (BB/TB : &lt; –2 s.d –3 SD)]" caption="Jumlah Balita Gizi Buruk (BB/TB : &lt; –2 s.d –3 SD)" attribute="1" defaultMemberUniqueName="[Range 9].[Jumlah Balita Gizi Buruk (BB/TB : &lt; –2 s.d –3 SD)].[All]" allUniqueName="[Range 9].[Jumlah Balita Gizi Buruk (BB/TB : &lt; –2 s.d –3 SD)].[All]" dimensionUniqueName="[Range 9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XL_Count Range 9]" caption="__XL_Count Range 9" measure="1" displayFolder="" measureGroup="Range 9" count="0" hidden="1"/>
    <cacheHierarchy uniqueName="[Measures].[__XL_Count Range 10]" caption="__XL_Count Range 10" measure="1" displayFolder="" measureGroup="Range 10" count="0" hidden="1"/>
    <cacheHierarchy uniqueName="[Measures].[__No measures defined]" caption="__No measures defined" measure="1" displayFolder="" count="0" hidden="1"/>
    <cacheHierarchy uniqueName="[Measures].[Sum of Jumlah Balita Ditimbang]" caption="Sum of Jumlah Balita Ditimbang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Jumlah Balita Berat Badan Kurang (BB/U)]" caption="Sum of Jumlah Balita Berat Badan Kurang (BB/U)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ersentase Balita Berat Badan Kurang (BB/U)]" caption="Sum of Persentase Balita Berat Badan Kurang (BB/U)" measure="1" displayFolder="" measureGroup="Range 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umlah Balita Diukur Tinggi Badan]" caption="Sum of Jumlah Balita Diukur Tinggi Badan" measure="1" displayFolder="" measureGroup="Range 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Jumlah Balita Pendek (TB/U)]" caption="Sum of Jumlah Balita Pendek (TB/U)" measure="1" displayFolder="" measureGroup="Range 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ersentase Balita Pendek (TB/U)]" caption="Sum of Persentase Balita Pendek (TB/U)" measure="1" displayFolder="" measureGroup="Range 5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Jumlah Balita Diukur]" caption="Sum of Jumlah Balita Diukur" measure="1" displayFolder="" measureGroup="Range 6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Jumlah Balita Gizi Kurang (BB/TB : &lt;–2 s.d –3 SD)]" caption="Sum of Jumlah Balita Gizi Kurang (BB/TB : &lt;–2 s.d –3 SD)" measure="1" displayFolder="" measureGroup="Range 7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sentase Balita Gizi Kurang (BB/TB : &lt;–2 s.d –3 SD)]" caption="Sum of Persentase Balita Gizi Kurang (BB/TB : &lt;–2 s.d –3 SD)" measure="1" displayFolder="" measureGroup="Range 8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Jumlah Balita Gizi Buruk (BB/TB : &lt; –2 s.d –3 SD)]" caption="Sum of Jumlah Balita Gizi Buruk (BB/TB : &lt; –2 s.d –3 SD)" measure="1" displayFolder="" measureGroup="Range 9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Persentase Balita Gizi Buruk (BB/TB : &lt; –2 s.d –3 SD)]" caption="Sum of Persentase Balita Gizi Buruk (BB/TB : &lt; –2 s.d –3 SD)" measure="1" displayFolder="" measureGroup="Range 10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12">
    <dimension measure="1" name="Measures" uniqueName="[Measures]" caption="Measures"/>
    <dimension name="Range" uniqueName="[Range]" caption="Range"/>
    <dimension name="Range 1" uniqueName="[Range 1]" caption="Range 1"/>
    <dimension name="Range 10" uniqueName="[Range 10]" caption="Range 10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Range 9" uniqueName="[Range 9]" caption="Range 9"/>
  </dimensions>
  <measureGroups count="11">
    <measureGroup name="Range" caption="Range"/>
    <measureGroup name="Range 1" caption="Range 1"/>
    <measureGroup name="Range 10" caption="Range 10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Range 9" caption="Range 9"/>
  </measureGroups>
  <maps count="11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  <map measureGroup="1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ella" refreshedDate="45924.400475810187" backgroundQuery="1" createdVersion="8" refreshedVersion="8" minRefreshableVersion="3" recordCount="0" supportSubquery="1" supportAdvancedDrill="1" xr:uid="{59E144CD-583F-421B-A6B0-E29F4AF10FA9}">
  <cacheSource type="external" connectionId="1"/>
  <cacheFields count="2">
    <cacheField name="[Range 1].[Range].[Range]" caption="Range" numFmtId="0" hierarchy="2" level="1">
      <sharedItems count="5">
        <s v="11.501-14.000"/>
        <s v="3.001-6.000"/>
        <s v="400-3.000"/>
        <s v="6.001-9.000"/>
        <s v="9.001-11.500"/>
      </sharedItems>
    </cacheField>
    <cacheField name="[Measures].[Sum of Jumlah Balita Berat Badan Kurang (BB/U)]" caption="Sum of Jumlah Balita Berat Badan Kurang (BB/U)" numFmtId="0" hierarchy="35" level="32767"/>
  </cacheFields>
  <cacheHierarchies count="45">
    <cacheHierarchy uniqueName="[Range].[Range]" caption="Range" attribute="1" defaultMemberUniqueName="[Range].[Range].[All]" allUniqueName="[Range].[Range].[All]" dimensionUniqueName="[Range]" displayFolder="" count="0" memberValueDatatype="130" unbalanced="0"/>
    <cacheHierarchy uniqueName="[Range].[Jumlah Balita Ditimbang]" caption="Jumlah Balita Ditimbang" attribute="1" defaultMemberUniqueName="[Range].[Jumlah Balita Ditimbang].[All]" allUniqueName="[Range].[Jumlah Balita Ditimbang].[All]" dimensionUniqueName="[Range]" displayFolder="" count="0" memberValueDatatype="20" unbalanced="0"/>
    <cacheHierarchy uniqueName="[Range 1].[Range]" caption="Range" attribute="1" defaultMemberUniqueName="[Range 1].[Range].[All]" allUniqueName="[Range 1].[Range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Jumlah Balita Berat Badan Kurang (BB/U)]" caption="Jumlah Balita Berat Badan Kurang (BB/U)" attribute="1" defaultMemberUniqueName="[Range 1].[Jumlah Balita Berat Badan Kurang (BB/U)].[All]" allUniqueName="[Range 1].[Jumlah Balita Berat Badan Kurang (BB/U)].[All]" dimensionUniqueName="[Range 1]" displayFolder="" count="0" memberValueDatatype="20" unbalanced="0"/>
    <cacheHierarchy uniqueName="[Range 10].[Range]" caption="Range" attribute="1" defaultMemberUniqueName="[Range 10].[Range].[All]" allUniqueName="[Range 10].[Range].[All]" dimensionUniqueName="[Range 10]" displayFolder="" count="0" memberValueDatatype="130" unbalanced="0"/>
    <cacheHierarchy uniqueName="[Range 10].[Persentase Balita Gizi Buruk (BB/TB : &lt; –2 s.d –3 SD)]" caption="Persentase Balita Gizi Buruk (BB/TB : &lt; –2 s.d –3 SD)" attribute="1" defaultMemberUniqueName="[Range 10].[Persentase Balita Gizi Buruk (BB/TB : &lt; –2 s.d –3 SD)].[All]" allUniqueName="[Range 10].[Persentase Balita Gizi Buruk (BB/TB : &lt; –2 s.d –3 SD)].[All]" dimensionUniqueName="[Range 10]" displayFolder="" count="0" memberValueDatatype="20" unbalanced="0"/>
    <cacheHierarchy uniqueName="[Range 2].[Range]" caption="Range" attribute="1" defaultMemberUniqueName="[Range 2].[Range].[All]" allUniqueName="[Range 2].[Range].[All]" dimensionUniqueName="[Range 2]" displayFolder="" count="0" memberValueDatatype="130" unbalanced="0"/>
    <cacheHierarchy uniqueName="[Range 2].[Persentase Balita Berat Badan Kurang (BB/U)]" caption="Persentase Balita Berat Badan Kurang (BB/U)" attribute="1" defaultMemberUniqueName="[Range 2].[Persentase Balita Berat Badan Kurang (BB/U)].[All]" allUniqueName="[Range 2].[Persentase Balita Berat Badan Kurang (BB/U)].[All]" dimensionUniqueName="[Range 2]" displayFolder="" count="0" memberValueDatatype="20" unbalanced="0"/>
    <cacheHierarchy uniqueName="[Range 3].[Range]" caption="Range" attribute="1" defaultMemberUniqueName="[Range 3].[Range].[All]" allUniqueName="[Range 3].[Range].[All]" dimensionUniqueName="[Range 3]" displayFolder="" count="0" memberValueDatatype="130" unbalanced="0"/>
    <cacheHierarchy uniqueName="[Range 3].[Jumlah Balita Diukur Tinggi Badan]" caption="Jumlah Balita Diukur Tinggi Badan" attribute="1" defaultMemberUniqueName="[Range 3].[Jumlah Balita Diukur Tinggi Badan].[All]" allUniqueName="[Range 3].[Jumlah Balita Diukur Tinggi Badan].[All]" dimensionUniqueName="[Range 3]" displayFolder="" count="0" memberValueDatatype="20" unbalanced="0"/>
    <cacheHierarchy uniqueName="[Range 4].[Range]" caption="Range" attribute="1" defaultMemberUniqueName="[Range 4].[Range].[All]" allUniqueName="[Range 4].[Range].[All]" dimensionUniqueName="[Range 4]" displayFolder="" count="0" memberValueDatatype="130" unbalanced="0"/>
    <cacheHierarchy uniqueName="[Range 4].[Jumlah Balita Pendek (TB/U)]" caption="Jumlah Balita Pendek (TB/U)" attribute="1" defaultMemberUniqueName="[Range 4].[Jumlah Balita Pendek (TB/U)].[All]" allUniqueName="[Range 4].[Jumlah Balita Pendek (TB/U)].[All]" dimensionUniqueName="[Range 4]" displayFolder="" count="0" memberValueDatatype="20" unbalanced="0"/>
    <cacheHierarchy uniqueName="[Range 5].[Range]" caption="Range" attribute="1" defaultMemberUniqueName="[Range 5].[Range].[All]" allUniqueName="[Range 5].[Range].[All]" dimensionUniqueName="[Range 5]" displayFolder="" count="0" memberValueDatatype="130" unbalanced="0"/>
    <cacheHierarchy uniqueName="[Range 5].[Persentase Balita Pendek (TB/U)]" caption="Persentase Balita Pendek (TB/U)" attribute="1" defaultMemberUniqueName="[Range 5].[Persentase Balita Pendek (TB/U)].[All]" allUniqueName="[Range 5].[Persentase Balita Pendek (TB/U)].[All]" dimensionUniqueName="[Range 5]" displayFolder="" count="0" memberValueDatatype="20" unbalanced="0"/>
    <cacheHierarchy uniqueName="[Range 6].[Range]" caption="Range" attribute="1" defaultMemberUniqueName="[Range 6].[Range].[All]" allUniqueName="[Range 6].[Range].[All]" dimensionUniqueName="[Range 6]" displayFolder="" count="0" memberValueDatatype="130" unbalanced="0"/>
    <cacheHierarchy uniqueName="[Range 6].[Jumlah Balita Diukur]" caption="Jumlah Balita Diukur" attribute="1" defaultMemberUniqueName="[Range 6].[Jumlah Balita Diukur].[All]" allUniqueName="[Range 6].[Jumlah Balita Diukur].[All]" dimensionUniqueName="[Range 6]" displayFolder="" count="0" memberValueDatatype="20" unbalanced="0"/>
    <cacheHierarchy uniqueName="[Range 7].[Range]" caption="Range" attribute="1" defaultMemberUniqueName="[Range 7].[Range].[All]" allUniqueName="[Range 7].[Range].[All]" dimensionUniqueName="[Range 7]" displayFolder="" count="0" memberValueDatatype="130" unbalanced="0"/>
    <cacheHierarchy uniqueName="[Range 7].[Jumlah Balita Gizi Kurang (BB/TB : &lt;–2 s.d –3 SD)]" caption="Jumlah Balita Gizi Kurang (BB/TB : &lt;–2 s.d –3 SD)" attribute="1" defaultMemberUniqueName="[Range 7].[Jumlah Balita Gizi Kurang (BB/TB : &lt;–2 s.d –3 SD)].[All]" allUniqueName="[Range 7].[Jumlah Balita Gizi Kurang (BB/TB : &lt;–2 s.d –3 SD)].[All]" dimensionUniqueName="[Range 7]" displayFolder="" count="0" memberValueDatatype="20" unbalanced="0"/>
    <cacheHierarchy uniqueName="[Range 8].[Range]" caption="Range" attribute="1" defaultMemberUniqueName="[Range 8].[Range].[All]" allUniqueName="[Range 8].[Range].[All]" dimensionUniqueName="[Range 8]" displayFolder="" count="0" memberValueDatatype="130" unbalanced="0"/>
    <cacheHierarchy uniqueName="[Range 8].[Persentase Balita Gizi Kurang (BB/TB : &lt;–2 s.d –3 SD)]" caption="Persentase Balita Gizi Kurang (BB/TB : &lt;–2 s.d –3 SD)" attribute="1" defaultMemberUniqueName="[Range 8].[Persentase Balita Gizi Kurang (BB/TB : &lt;–2 s.d –3 SD)].[All]" allUniqueName="[Range 8].[Persentase Balita Gizi Kurang (BB/TB : &lt;–2 s.d –3 SD)].[All]" dimensionUniqueName="[Range 8]" displayFolder="" count="0" memberValueDatatype="20" unbalanced="0"/>
    <cacheHierarchy uniqueName="[Range 9].[Range]" caption="Range" attribute="1" defaultMemberUniqueName="[Range 9].[Range].[All]" allUniqueName="[Range 9].[Range].[All]" dimensionUniqueName="[Range 9]" displayFolder="" count="0" memberValueDatatype="130" unbalanced="0"/>
    <cacheHierarchy uniqueName="[Range 9].[Jumlah Balita Gizi Buruk (BB/TB : &lt; –2 s.d –3 SD)]" caption="Jumlah Balita Gizi Buruk (BB/TB : &lt; –2 s.d –3 SD)" attribute="1" defaultMemberUniqueName="[Range 9].[Jumlah Balita Gizi Buruk (BB/TB : &lt; –2 s.d –3 SD)].[All]" allUniqueName="[Range 9].[Jumlah Balita Gizi Buruk (BB/TB : &lt; –2 s.d –3 SD)].[All]" dimensionUniqueName="[Range 9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XL_Count Range 9]" caption="__XL_Count Range 9" measure="1" displayFolder="" measureGroup="Range 9" count="0" hidden="1"/>
    <cacheHierarchy uniqueName="[Measures].[__XL_Count Range 10]" caption="__XL_Count Range 10" measure="1" displayFolder="" measureGroup="Range 10" count="0" hidden="1"/>
    <cacheHierarchy uniqueName="[Measures].[__No measures defined]" caption="__No measures defined" measure="1" displayFolder="" count="0" hidden="1"/>
    <cacheHierarchy uniqueName="[Measures].[Sum of Jumlah Balita Ditimbang]" caption="Sum of Jumlah Balita Ditimbang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Jumlah Balita Berat Badan Kurang (BB/U)]" caption="Sum of Jumlah Balita Berat Badan Kurang (BB/U)" measure="1" displayFolder="" measureGroup="Range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ersentase Balita Berat Badan Kurang (BB/U)]" caption="Sum of Persentase Balita Berat Badan Kurang (BB/U)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umlah Balita Diukur Tinggi Badan]" caption="Sum of Jumlah Balita Diukur Tinggi Badan" measure="1" displayFolder="" measureGroup="Range 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Jumlah Balita Pendek (TB/U)]" caption="Sum of Jumlah Balita Pendek (TB/U)" measure="1" displayFolder="" measureGroup="Range 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ersentase Balita Pendek (TB/U)]" caption="Sum of Persentase Balita Pendek (TB/U)" measure="1" displayFolder="" measureGroup="Range 5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Jumlah Balita Diukur]" caption="Sum of Jumlah Balita Diukur" measure="1" displayFolder="" measureGroup="Range 6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Jumlah Balita Gizi Kurang (BB/TB : &lt;–2 s.d –3 SD)]" caption="Sum of Jumlah Balita Gizi Kurang (BB/TB : &lt;–2 s.d –3 SD)" measure="1" displayFolder="" measureGroup="Range 7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sentase Balita Gizi Kurang (BB/TB : &lt;–2 s.d –3 SD)]" caption="Sum of Persentase Balita Gizi Kurang (BB/TB : &lt;–2 s.d –3 SD)" measure="1" displayFolder="" measureGroup="Range 8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Jumlah Balita Gizi Buruk (BB/TB : &lt; –2 s.d –3 SD)]" caption="Sum of Jumlah Balita Gizi Buruk (BB/TB : &lt; –2 s.d –3 SD)" measure="1" displayFolder="" measureGroup="Range 9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Persentase Balita Gizi Buruk (BB/TB : &lt; –2 s.d –3 SD)]" caption="Sum of Persentase Balita Gizi Buruk (BB/TB : &lt; –2 s.d –3 SD)" measure="1" displayFolder="" measureGroup="Range 10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12">
    <dimension measure="1" name="Measures" uniqueName="[Measures]" caption="Measures"/>
    <dimension name="Range" uniqueName="[Range]" caption="Range"/>
    <dimension name="Range 1" uniqueName="[Range 1]" caption="Range 1"/>
    <dimension name="Range 10" uniqueName="[Range 10]" caption="Range 10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Range 9" uniqueName="[Range 9]" caption="Range 9"/>
  </dimensions>
  <measureGroups count="11">
    <measureGroup name="Range" caption="Range"/>
    <measureGroup name="Range 1" caption="Range 1"/>
    <measureGroup name="Range 10" caption="Range 10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Range 9" caption="Range 9"/>
  </measureGroups>
  <maps count="11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  <map measureGroup="1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ella" refreshedDate="45924.400026620373" backgroundQuery="1" createdVersion="8" refreshedVersion="8" minRefreshableVersion="3" recordCount="0" supportSubquery="1" supportAdvancedDrill="1" xr:uid="{EAFA9178-5C24-4AB0-B0D9-893600C340D2}">
  <cacheSource type="external" connectionId="1"/>
  <cacheFields count="2">
    <cacheField name="[Range].[Range].[Range]" caption="Range" numFmtId="0" level="1">
      <sharedItems count="5">
        <s v="22.001-44.000"/>
        <s v="4.000-22.000"/>
        <s v="44.001-66.000"/>
        <s v="66.001-88.000"/>
        <s v="88.001-110.000"/>
      </sharedItems>
    </cacheField>
    <cacheField name="[Measures].[Sum of Jumlah Balita Ditimbang]" caption="Sum of Jumlah Balita Ditimbang" numFmtId="0" hierarchy="34" level="32767"/>
  </cacheFields>
  <cacheHierarchies count="45">
    <cacheHierarchy uniqueName="[Range].[Range]" caption="Range" attribute="1" defaultMemberUniqueName="[Range].[Range].[All]" allUniqueName="[Range].[Rang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Jumlah Balita Ditimbang]" caption="Jumlah Balita Ditimbang" attribute="1" defaultMemberUniqueName="[Range].[Jumlah Balita Ditimbang].[All]" allUniqueName="[Range].[Jumlah Balita Ditimbang].[All]" dimensionUniqueName="[Range]" displayFolder="" count="0" memberValueDatatype="20" unbalanced="0"/>
    <cacheHierarchy uniqueName="[Range 1].[Range]" caption="Range" attribute="1" defaultMemberUniqueName="[Range 1].[Range].[All]" allUniqueName="[Range 1].[Range].[All]" dimensionUniqueName="[Range 1]" displayFolder="" count="0" memberValueDatatype="130" unbalanced="0"/>
    <cacheHierarchy uniqueName="[Range 1].[Jumlah Balita Berat Badan Kurang (BB/U)]" caption="Jumlah Balita Berat Badan Kurang (BB/U)" attribute="1" defaultMemberUniqueName="[Range 1].[Jumlah Balita Berat Badan Kurang (BB/U)].[All]" allUniqueName="[Range 1].[Jumlah Balita Berat Badan Kurang (BB/U)].[All]" dimensionUniqueName="[Range 1]" displayFolder="" count="0" memberValueDatatype="20" unbalanced="0"/>
    <cacheHierarchy uniqueName="[Range 10].[Range]" caption="Range" attribute="1" defaultMemberUniqueName="[Range 10].[Range].[All]" allUniqueName="[Range 10].[Range].[All]" dimensionUniqueName="[Range 10]" displayFolder="" count="0" memberValueDatatype="130" unbalanced="0"/>
    <cacheHierarchy uniqueName="[Range 10].[Persentase Balita Gizi Buruk (BB/TB : &lt; –2 s.d –3 SD)]" caption="Persentase Balita Gizi Buruk (BB/TB : &lt; –2 s.d –3 SD)" attribute="1" defaultMemberUniqueName="[Range 10].[Persentase Balita Gizi Buruk (BB/TB : &lt; –2 s.d –3 SD)].[All]" allUniqueName="[Range 10].[Persentase Balita Gizi Buruk (BB/TB : &lt; –2 s.d –3 SD)].[All]" dimensionUniqueName="[Range 10]" displayFolder="" count="0" memberValueDatatype="20" unbalanced="0"/>
    <cacheHierarchy uniqueName="[Range 2].[Range]" caption="Range" attribute="1" defaultMemberUniqueName="[Range 2].[Range].[All]" allUniqueName="[Range 2].[Range].[All]" dimensionUniqueName="[Range 2]" displayFolder="" count="0" memberValueDatatype="130" unbalanced="0"/>
    <cacheHierarchy uniqueName="[Range 2].[Persentase Balita Berat Badan Kurang (BB/U)]" caption="Persentase Balita Berat Badan Kurang (BB/U)" attribute="1" defaultMemberUniqueName="[Range 2].[Persentase Balita Berat Badan Kurang (BB/U)].[All]" allUniqueName="[Range 2].[Persentase Balita Berat Badan Kurang (BB/U)].[All]" dimensionUniqueName="[Range 2]" displayFolder="" count="0" memberValueDatatype="20" unbalanced="0"/>
    <cacheHierarchy uniqueName="[Range 3].[Range]" caption="Range" attribute="1" defaultMemberUniqueName="[Range 3].[Range].[All]" allUniqueName="[Range 3].[Range].[All]" dimensionUniqueName="[Range 3]" displayFolder="" count="0" memberValueDatatype="130" unbalanced="0"/>
    <cacheHierarchy uniqueName="[Range 3].[Jumlah Balita Diukur Tinggi Badan]" caption="Jumlah Balita Diukur Tinggi Badan" attribute="1" defaultMemberUniqueName="[Range 3].[Jumlah Balita Diukur Tinggi Badan].[All]" allUniqueName="[Range 3].[Jumlah Balita Diukur Tinggi Badan].[All]" dimensionUniqueName="[Range 3]" displayFolder="" count="0" memberValueDatatype="20" unbalanced="0"/>
    <cacheHierarchy uniqueName="[Range 4].[Range]" caption="Range" attribute="1" defaultMemberUniqueName="[Range 4].[Range].[All]" allUniqueName="[Range 4].[Range].[All]" dimensionUniqueName="[Range 4]" displayFolder="" count="0" memberValueDatatype="130" unbalanced="0"/>
    <cacheHierarchy uniqueName="[Range 4].[Jumlah Balita Pendek (TB/U)]" caption="Jumlah Balita Pendek (TB/U)" attribute="1" defaultMemberUniqueName="[Range 4].[Jumlah Balita Pendek (TB/U)].[All]" allUniqueName="[Range 4].[Jumlah Balita Pendek (TB/U)].[All]" dimensionUniqueName="[Range 4]" displayFolder="" count="0" memberValueDatatype="20" unbalanced="0"/>
    <cacheHierarchy uniqueName="[Range 5].[Range]" caption="Range" attribute="1" defaultMemberUniqueName="[Range 5].[Range].[All]" allUniqueName="[Range 5].[Range].[All]" dimensionUniqueName="[Range 5]" displayFolder="" count="0" memberValueDatatype="130" unbalanced="0"/>
    <cacheHierarchy uniqueName="[Range 5].[Persentase Balita Pendek (TB/U)]" caption="Persentase Balita Pendek (TB/U)" attribute="1" defaultMemberUniqueName="[Range 5].[Persentase Balita Pendek (TB/U)].[All]" allUniqueName="[Range 5].[Persentase Balita Pendek (TB/U)].[All]" dimensionUniqueName="[Range 5]" displayFolder="" count="0" memberValueDatatype="20" unbalanced="0"/>
    <cacheHierarchy uniqueName="[Range 6].[Range]" caption="Range" attribute="1" defaultMemberUniqueName="[Range 6].[Range].[All]" allUniqueName="[Range 6].[Range].[All]" dimensionUniqueName="[Range 6]" displayFolder="" count="0" memberValueDatatype="130" unbalanced="0"/>
    <cacheHierarchy uniqueName="[Range 6].[Jumlah Balita Diukur]" caption="Jumlah Balita Diukur" attribute="1" defaultMemberUniqueName="[Range 6].[Jumlah Balita Diukur].[All]" allUniqueName="[Range 6].[Jumlah Balita Diukur].[All]" dimensionUniqueName="[Range 6]" displayFolder="" count="0" memberValueDatatype="20" unbalanced="0"/>
    <cacheHierarchy uniqueName="[Range 7].[Range]" caption="Range" attribute="1" defaultMemberUniqueName="[Range 7].[Range].[All]" allUniqueName="[Range 7].[Range].[All]" dimensionUniqueName="[Range 7]" displayFolder="" count="0" memberValueDatatype="130" unbalanced="0"/>
    <cacheHierarchy uniqueName="[Range 7].[Jumlah Balita Gizi Kurang (BB/TB : &lt;–2 s.d –3 SD)]" caption="Jumlah Balita Gizi Kurang (BB/TB : &lt;–2 s.d –3 SD)" attribute="1" defaultMemberUniqueName="[Range 7].[Jumlah Balita Gizi Kurang (BB/TB : &lt;–2 s.d –3 SD)].[All]" allUniqueName="[Range 7].[Jumlah Balita Gizi Kurang (BB/TB : &lt;–2 s.d –3 SD)].[All]" dimensionUniqueName="[Range 7]" displayFolder="" count="0" memberValueDatatype="20" unbalanced="0"/>
    <cacheHierarchy uniqueName="[Range 8].[Range]" caption="Range" attribute="1" defaultMemberUniqueName="[Range 8].[Range].[All]" allUniqueName="[Range 8].[Range].[All]" dimensionUniqueName="[Range 8]" displayFolder="" count="0" memberValueDatatype="130" unbalanced="0"/>
    <cacheHierarchy uniqueName="[Range 8].[Persentase Balita Gizi Kurang (BB/TB : &lt;–2 s.d –3 SD)]" caption="Persentase Balita Gizi Kurang (BB/TB : &lt;–2 s.d –3 SD)" attribute="1" defaultMemberUniqueName="[Range 8].[Persentase Balita Gizi Kurang (BB/TB : &lt;–2 s.d –3 SD)].[All]" allUniqueName="[Range 8].[Persentase Balita Gizi Kurang (BB/TB : &lt;–2 s.d –3 SD)].[All]" dimensionUniqueName="[Range 8]" displayFolder="" count="0" memberValueDatatype="20" unbalanced="0"/>
    <cacheHierarchy uniqueName="[Range 9].[Range]" caption="Range" attribute="1" defaultMemberUniqueName="[Range 9].[Range].[All]" allUniqueName="[Range 9].[Range].[All]" dimensionUniqueName="[Range 9]" displayFolder="" count="0" memberValueDatatype="130" unbalanced="0"/>
    <cacheHierarchy uniqueName="[Range 9].[Jumlah Balita Gizi Buruk (BB/TB : &lt; –2 s.d –3 SD)]" caption="Jumlah Balita Gizi Buruk (BB/TB : &lt; –2 s.d –3 SD)" attribute="1" defaultMemberUniqueName="[Range 9].[Jumlah Balita Gizi Buruk (BB/TB : &lt; –2 s.d –3 SD)].[All]" allUniqueName="[Range 9].[Jumlah Balita Gizi Buruk (BB/TB : &lt; –2 s.d –3 SD)].[All]" dimensionUniqueName="[Range 9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XL_Count Range 9]" caption="__XL_Count Range 9" measure="1" displayFolder="" measureGroup="Range 9" count="0" hidden="1"/>
    <cacheHierarchy uniqueName="[Measures].[__XL_Count Range 10]" caption="__XL_Count Range 10" measure="1" displayFolder="" measureGroup="Range 10" count="0" hidden="1"/>
    <cacheHierarchy uniqueName="[Measures].[__No measures defined]" caption="__No measures defined" measure="1" displayFolder="" count="0" hidden="1"/>
    <cacheHierarchy uniqueName="[Measures].[Sum of Jumlah Balita Ditimbang]" caption="Sum of Jumlah Balita Ditimbang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Jumlah Balita Berat Badan Kurang (BB/U)]" caption="Sum of Jumlah Balita Berat Badan Kurang (BB/U)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ersentase Balita Berat Badan Kurang (BB/U)]" caption="Sum of Persentase Balita Berat Badan Kurang (BB/U)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umlah Balita Diukur Tinggi Badan]" caption="Sum of Jumlah Balita Diukur Tinggi Badan" measure="1" displayFolder="" measureGroup="Range 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Jumlah Balita Pendek (TB/U)]" caption="Sum of Jumlah Balita Pendek (TB/U)" measure="1" displayFolder="" measureGroup="Range 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ersentase Balita Pendek (TB/U)]" caption="Sum of Persentase Balita Pendek (TB/U)" measure="1" displayFolder="" measureGroup="Range 5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Jumlah Balita Diukur]" caption="Sum of Jumlah Balita Diukur" measure="1" displayFolder="" measureGroup="Range 6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Jumlah Balita Gizi Kurang (BB/TB : &lt;–2 s.d –3 SD)]" caption="Sum of Jumlah Balita Gizi Kurang (BB/TB : &lt;–2 s.d –3 SD)" measure="1" displayFolder="" measureGroup="Range 7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sentase Balita Gizi Kurang (BB/TB : &lt;–2 s.d –3 SD)]" caption="Sum of Persentase Balita Gizi Kurang (BB/TB : &lt;–2 s.d –3 SD)" measure="1" displayFolder="" measureGroup="Range 8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Jumlah Balita Gizi Buruk (BB/TB : &lt; –2 s.d –3 SD)]" caption="Sum of Jumlah Balita Gizi Buruk (BB/TB : &lt; –2 s.d –3 SD)" measure="1" displayFolder="" measureGroup="Range 9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Persentase Balita Gizi Buruk (BB/TB : &lt; –2 s.d –3 SD)]" caption="Sum of Persentase Balita Gizi Buruk (BB/TB : &lt; –2 s.d –3 SD)" measure="1" displayFolder="" measureGroup="Range 10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12">
    <dimension measure="1" name="Measures" uniqueName="[Measures]" caption="Measures"/>
    <dimension name="Range" uniqueName="[Range]" caption="Range"/>
    <dimension name="Range 1" uniqueName="[Range 1]" caption="Range 1"/>
    <dimension name="Range 10" uniqueName="[Range 10]" caption="Range 10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Range 9" uniqueName="[Range 9]" caption="Range 9"/>
  </dimensions>
  <measureGroups count="11">
    <measureGroup name="Range" caption="Range"/>
    <measureGroup name="Range 1" caption="Range 1"/>
    <measureGroup name="Range 10" caption="Range 10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Range 9" caption="Range 9"/>
  </measureGroups>
  <maps count="11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  <map measureGroup="1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ella" refreshedDate="45924.407196296299" backgroundQuery="1" createdVersion="8" refreshedVersion="8" minRefreshableVersion="3" recordCount="0" supportSubquery="1" supportAdvancedDrill="1" xr:uid="{6583C0D9-E4D4-4984-892E-BD475CFD6AF9}">
  <cacheSource type="external" connectionId="1"/>
  <cacheFields count="2">
    <cacheField name="[Range 10].[Range].[Range]" caption="Range" numFmtId="0" hierarchy="4" level="1">
      <sharedItems count="2">
        <s v="0,0-1"/>
        <s v="1,1-1,5"/>
      </sharedItems>
    </cacheField>
    <cacheField name="[Measures].[Sum of Persentase Balita Gizi Buruk (BB/TB : &lt; –2 s.d –3 SD)]" caption="Sum of Persentase Balita Gizi Buruk (BB/TB : &lt; –2 s.d –3 SD)" numFmtId="0" hierarchy="44" level="32767"/>
  </cacheFields>
  <cacheHierarchies count="45">
    <cacheHierarchy uniqueName="[Range].[Range]" caption="Range" attribute="1" defaultMemberUniqueName="[Range].[Range].[All]" allUniqueName="[Range].[Range].[All]" dimensionUniqueName="[Range]" displayFolder="" count="0" memberValueDatatype="130" unbalanced="0"/>
    <cacheHierarchy uniqueName="[Range].[Jumlah Balita Ditimbang]" caption="Jumlah Balita Ditimbang" attribute="1" defaultMemberUniqueName="[Range].[Jumlah Balita Ditimbang].[All]" allUniqueName="[Range].[Jumlah Balita Ditimbang].[All]" dimensionUniqueName="[Range]" displayFolder="" count="0" memberValueDatatype="20" unbalanced="0"/>
    <cacheHierarchy uniqueName="[Range 1].[Range]" caption="Range" attribute="1" defaultMemberUniqueName="[Range 1].[Range].[All]" allUniqueName="[Range 1].[Range].[All]" dimensionUniqueName="[Range 1]" displayFolder="" count="0" memberValueDatatype="130" unbalanced="0"/>
    <cacheHierarchy uniqueName="[Range 1].[Jumlah Balita Berat Badan Kurang (BB/U)]" caption="Jumlah Balita Berat Badan Kurang (BB/U)" attribute="1" defaultMemberUniqueName="[Range 1].[Jumlah Balita Berat Badan Kurang (BB/U)].[All]" allUniqueName="[Range 1].[Jumlah Balita Berat Badan Kurang (BB/U)].[All]" dimensionUniqueName="[Range 1]" displayFolder="" count="0" memberValueDatatype="20" unbalanced="0"/>
    <cacheHierarchy uniqueName="[Range 10].[Range]" caption="Range" attribute="1" defaultMemberUniqueName="[Range 10].[Range].[All]" allUniqueName="[Range 10].[Range].[All]" dimensionUniqueName="[Range 10]" displayFolder="" count="2" memberValueDatatype="130" unbalanced="0">
      <fieldsUsage count="2">
        <fieldUsage x="-1"/>
        <fieldUsage x="0"/>
      </fieldsUsage>
    </cacheHierarchy>
    <cacheHierarchy uniqueName="[Range 10].[Persentase Balita Gizi Buruk (BB/TB : &lt; –2 s.d –3 SD)]" caption="Persentase Balita Gizi Buruk (BB/TB : &lt; –2 s.d –3 SD)" attribute="1" defaultMemberUniqueName="[Range 10].[Persentase Balita Gizi Buruk (BB/TB : &lt; –2 s.d –3 SD)].[All]" allUniqueName="[Range 10].[Persentase Balita Gizi Buruk (BB/TB : &lt; –2 s.d –3 SD)].[All]" dimensionUniqueName="[Range 10]" displayFolder="" count="0" memberValueDatatype="20" unbalanced="0"/>
    <cacheHierarchy uniqueName="[Range 2].[Range]" caption="Range" attribute="1" defaultMemberUniqueName="[Range 2].[Range].[All]" allUniqueName="[Range 2].[Range].[All]" dimensionUniqueName="[Range 2]" displayFolder="" count="0" memberValueDatatype="130" unbalanced="0"/>
    <cacheHierarchy uniqueName="[Range 2].[Persentase Balita Berat Badan Kurang (BB/U)]" caption="Persentase Balita Berat Badan Kurang (BB/U)" attribute="1" defaultMemberUniqueName="[Range 2].[Persentase Balita Berat Badan Kurang (BB/U)].[All]" allUniqueName="[Range 2].[Persentase Balita Berat Badan Kurang (BB/U)].[All]" dimensionUniqueName="[Range 2]" displayFolder="" count="0" memberValueDatatype="20" unbalanced="0"/>
    <cacheHierarchy uniqueName="[Range 3].[Range]" caption="Range" attribute="1" defaultMemberUniqueName="[Range 3].[Range].[All]" allUniqueName="[Range 3].[Range].[All]" dimensionUniqueName="[Range 3]" displayFolder="" count="0" memberValueDatatype="130" unbalanced="0"/>
    <cacheHierarchy uniqueName="[Range 3].[Jumlah Balita Diukur Tinggi Badan]" caption="Jumlah Balita Diukur Tinggi Badan" attribute="1" defaultMemberUniqueName="[Range 3].[Jumlah Balita Diukur Tinggi Badan].[All]" allUniqueName="[Range 3].[Jumlah Balita Diukur Tinggi Badan].[All]" dimensionUniqueName="[Range 3]" displayFolder="" count="0" memberValueDatatype="20" unbalanced="0"/>
    <cacheHierarchy uniqueName="[Range 4].[Range]" caption="Range" attribute="1" defaultMemberUniqueName="[Range 4].[Range].[All]" allUniqueName="[Range 4].[Range].[All]" dimensionUniqueName="[Range 4]" displayFolder="" count="0" memberValueDatatype="130" unbalanced="0"/>
    <cacheHierarchy uniqueName="[Range 4].[Jumlah Balita Pendek (TB/U)]" caption="Jumlah Balita Pendek (TB/U)" attribute="1" defaultMemberUniqueName="[Range 4].[Jumlah Balita Pendek (TB/U)].[All]" allUniqueName="[Range 4].[Jumlah Balita Pendek (TB/U)].[All]" dimensionUniqueName="[Range 4]" displayFolder="" count="0" memberValueDatatype="20" unbalanced="0"/>
    <cacheHierarchy uniqueName="[Range 5].[Range]" caption="Range" attribute="1" defaultMemberUniqueName="[Range 5].[Range].[All]" allUniqueName="[Range 5].[Range].[All]" dimensionUniqueName="[Range 5]" displayFolder="" count="0" memberValueDatatype="130" unbalanced="0"/>
    <cacheHierarchy uniqueName="[Range 5].[Persentase Balita Pendek (TB/U)]" caption="Persentase Balita Pendek (TB/U)" attribute="1" defaultMemberUniqueName="[Range 5].[Persentase Balita Pendek (TB/U)].[All]" allUniqueName="[Range 5].[Persentase Balita Pendek (TB/U)].[All]" dimensionUniqueName="[Range 5]" displayFolder="" count="0" memberValueDatatype="20" unbalanced="0"/>
    <cacheHierarchy uniqueName="[Range 6].[Range]" caption="Range" attribute="1" defaultMemberUniqueName="[Range 6].[Range].[All]" allUniqueName="[Range 6].[Range].[All]" dimensionUniqueName="[Range 6]" displayFolder="" count="0" memberValueDatatype="130" unbalanced="0"/>
    <cacheHierarchy uniqueName="[Range 6].[Jumlah Balita Diukur]" caption="Jumlah Balita Diukur" attribute="1" defaultMemberUniqueName="[Range 6].[Jumlah Balita Diukur].[All]" allUniqueName="[Range 6].[Jumlah Balita Diukur].[All]" dimensionUniqueName="[Range 6]" displayFolder="" count="0" memberValueDatatype="20" unbalanced="0"/>
    <cacheHierarchy uniqueName="[Range 7].[Range]" caption="Range" attribute="1" defaultMemberUniqueName="[Range 7].[Range].[All]" allUniqueName="[Range 7].[Range].[All]" dimensionUniqueName="[Range 7]" displayFolder="" count="0" memberValueDatatype="130" unbalanced="0"/>
    <cacheHierarchy uniqueName="[Range 7].[Jumlah Balita Gizi Kurang (BB/TB : &lt;–2 s.d –3 SD)]" caption="Jumlah Balita Gizi Kurang (BB/TB : &lt;–2 s.d –3 SD)" attribute="1" defaultMemberUniqueName="[Range 7].[Jumlah Balita Gizi Kurang (BB/TB : &lt;–2 s.d –3 SD)].[All]" allUniqueName="[Range 7].[Jumlah Balita Gizi Kurang (BB/TB : &lt;–2 s.d –3 SD)].[All]" dimensionUniqueName="[Range 7]" displayFolder="" count="0" memberValueDatatype="20" unbalanced="0"/>
    <cacheHierarchy uniqueName="[Range 8].[Range]" caption="Range" attribute="1" defaultMemberUniqueName="[Range 8].[Range].[All]" allUniqueName="[Range 8].[Range].[All]" dimensionUniqueName="[Range 8]" displayFolder="" count="0" memberValueDatatype="130" unbalanced="0"/>
    <cacheHierarchy uniqueName="[Range 8].[Persentase Balita Gizi Kurang (BB/TB : &lt;–2 s.d –3 SD)]" caption="Persentase Balita Gizi Kurang (BB/TB : &lt;–2 s.d –3 SD)" attribute="1" defaultMemberUniqueName="[Range 8].[Persentase Balita Gizi Kurang (BB/TB : &lt;–2 s.d –3 SD)].[All]" allUniqueName="[Range 8].[Persentase Balita Gizi Kurang (BB/TB : &lt;–2 s.d –3 SD)].[All]" dimensionUniqueName="[Range 8]" displayFolder="" count="0" memberValueDatatype="20" unbalanced="0"/>
    <cacheHierarchy uniqueName="[Range 9].[Range]" caption="Range" attribute="1" defaultMemberUniqueName="[Range 9].[Range].[All]" allUniqueName="[Range 9].[Range].[All]" dimensionUniqueName="[Range 9]" displayFolder="" count="0" memberValueDatatype="130" unbalanced="0"/>
    <cacheHierarchy uniqueName="[Range 9].[Jumlah Balita Gizi Buruk (BB/TB : &lt; –2 s.d –3 SD)]" caption="Jumlah Balita Gizi Buruk (BB/TB : &lt; –2 s.d –3 SD)" attribute="1" defaultMemberUniqueName="[Range 9].[Jumlah Balita Gizi Buruk (BB/TB : &lt; –2 s.d –3 SD)].[All]" allUniqueName="[Range 9].[Jumlah Balita Gizi Buruk (BB/TB : &lt; –2 s.d –3 SD)].[All]" dimensionUniqueName="[Range 9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XL_Count Range 9]" caption="__XL_Count Range 9" measure="1" displayFolder="" measureGroup="Range 9" count="0" hidden="1"/>
    <cacheHierarchy uniqueName="[Measures].[__XL_Count Range 10]" caption="__XL_Count Range 10" measure="1" displayFolder="" measureGroup="Range 10" count="0" hidden="1"/>
    <cacheHierarchy uniqueName="[Measures].[__No measures defined]" caption="__No measures defined" measure="1" displayFolder="" count="0" hidden="1"/>
    <cacheHierarchy uniqueName="[Measures].[Sum of Jumlah Balita Ditimbang]" caption="Sum of Jumlah Balita Ditimbang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Jumlah Balita Berat Badan Kurang (BB/U)]" caption="Sum of Jumlah Balita Berat Badan Kurang (BB/U)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Persentase Balita Berat Badan Kurang (BB/U)]" caption="Sum of Persentase Balita Berat Badan Kurang (BB/U)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Jumlah Balita Diukur Tinggi Badan]" caption="Sum of Jumlah Balita Diukur Tinggi Badan" measure="1" displayFolder="" measureGroup="Range 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Jumlah Balita Pendek (TB/U)]" caption="Sum of Jumlah Balita Pendek (TB/U)" measure="1" displayFolder="" measureGroup="Range 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ersentase Balita Pendek (TB/U)]" caption="Sum of Persentase Balita Pendek (TB/U)" measure="1" displayFolder="" measureGroup="Range 5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Jumlah Balita Diukur]" caption="Sum of Jumlah Balita Diukur" measure="1" displayFolder="" measureGroup="Range 6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Jumlah Balita Gizi Kurang (BB/TB : &lt;–2 s.d –3 SD)]" caption="Sum of Jumlah Balita Gizi Kurang (BB/TB : &lt;–2 s.d –3 SD)" measure="1" displayFolder="" measureGroup="Range 7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sentase Balita Gizi Kurang (BB/TB : &lt;–2 s.d –3 SD)]" caption="Sum of Persentase Balita Gizi Kurang (BB/TB : &lt;–2 s.d –3 SD)" measure="1" displayFolder="" measureGroup="Range 8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Jumlah Balita Gizi Buruk (BB/TB : &lt; –2 s.d –3 SD)]" caption="Sum of Jumlah Balita Gizi Buruk (BB/TB : &lt; –2 s.d –3 SD)" measure="1" displayFolder="" measureGroup="Range 9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Persentase Balita Gizi Buruk (BB/TB : &lt; –2 s.d –3 SD)]" caption="Sum of Persentase Balita Gizi Buruk (BB/TB : &lt; –2 s.d –3 SD)" measure="1" displayFolder="" measureGroup="Range 10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12">
    <dimension measure="1" name="Measures" uniqueName="[Measures]" caption="Measures"/>
    <dimension name="Range" uniqueName="[Range]" caption="Range"/>
    <dimension name="Range 1" uniqueName="[Range 1]" caption="Range 1"/>
    <dimension name="Range 10" uniqueName="[Range 10]" caption="Range 10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Range 9" uniqueName="[Range 9]" caption="Range 9"/>
  </dimensions>
  <measureGroups count="11">
    <measureGroup name="Range" caption="Range"/>
    <measureGroup name="Range 1" caption="Range 1"/>
    <measureGroup name="Range 10" caption="Range 10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Range 9" caption="Range 9"/>
  </measureGroups>
  <maps count="11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  <map measureGroup="1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3E9488-DEC0-419A-ADB4-24EB2B296FC0}" name="PivotTable6" cacheId="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4">
  <location ref="B35:C41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Jumlah Balita Pendek (TB/U)" fld="1" baseField="0" baseItem="0"/>
  </dataFields>
  <formats count="2">
    <format dxfId="1">
      <pivotArea field="0" type="button" dataOnly="0" labelOnly="1" outline="0" axis="axisRow" fieldPosition="0"/>
    </format>
    <format dxfId="0">
      <pivotArea dataOnly="0" labelOnly="1" outline="0" axis="axisValues" fieldPosition="0"/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!$B$31:$C$36">
        <x15:activeTabTopLevelEntity name="[Range 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F6D770-3299-43B8-A6EB-FF08EE72C4F2}" name="PivotTable1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3:G46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Persentase Balita Gizi Buruk (BB/TB : &lt; –2 s.d –3 SD)" fld="1" baseField="0" baseItem="0"/>
  </dataFields>
  <formats count="2">
    <format dxfId="3">
      <pivotArea field="0" type="button" dataOnly="0" labelOnly="1" outline="0" axis="axisRow" fieldPosition="0"/>
    </format>
    <format dxfId="2">
      <pivotArea dataOnly="0" labelOnly="1" outline="0" axis="axisValues" fieldPosition="0"/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!$E$31:$F$33">
        <x15:activeTabTopLevelEntity name="[Range 10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97AD0A-B68E-43AB-BD4A-239D2DB1689E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2:G18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Jumlah Balita Diukur" fld="1" baseField="0" baseItem="0"/>
  </dataFields>
  <formats count="2">
    <format dxfId="5">
      <pivotArea field="0" type="button" dataOnly="0" labelOnly="1" outline="0" axis="axisRow" fieldPosition="0"/>
    </format>
    <format dxfId="4">
      <pivotArea dataOnly="0" labelOnly="1" outline="0" axis="axisValues" fieldPosition="0"/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1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!$E$4:$F$9">
        <x15:activeTabTopLevelEntity name="[Range 6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818352-805E-4D41-8294-4DBEBDCED6E1}" name="PivotTable4" cacheId="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B20:C25" firstHeaderRow="1" firstDataRow="1" firstDataCol="1"/>
  <pivotFields count="2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ersentase Balita Berat Badan Kurang (BB/U)" fld="1" baseField="0" baseItem="0"/>
  </dataFields>
  <formats count="2">
    <format dxfId="7">
      <pivotArea field="0" type="button" dataOnly="0" labelOnly="1" outline="0" axis="axisRow" fieldPosition="0"/>
    </format>
    <format dxfId="6">
      <pivotArea dataOnly="0" labelOnly="1" outline="0" axis="axisValues" fieldPosition="0"/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!$B$18:$C$22">
        <x15:activeTabTopLevelEntity name="[Range 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A5E0A-83C1-4D54-B5D7-A9D13FA717D2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8:G33" firstHeaderRow="1" firstDataRow="1" firstDataCol="1"/>
  <pivotFields count="2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ersentase Balita Gizi Kurang (BB/TB : &lt;–2 s.d –3 SD)" fld="1" baseField="0" baseItem="0"/>
  </dataFields>
  <formats count="2">
    <format dxfId="9">
      <pivotArea field="0" type="button" dataOnly="0" labelOnly="1" outline="0" axis="axisRow" fieldPosition="0"/>
    </format>
    <format dxfId="8">
      <pivotArea dataOnly="0" labelOnly="1" outline="0" axis="axisValues" fieldPosition="0"/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!$E$18:$F$22">
        <x15:activeTabTopLevelEntity name="[Range 8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C7A0D-0608-4EFC-867B-5655715EAE13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5:G41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Jumlah Balita Gizi Buruk (BB/TB : &lt; –2 s.d –3 SD)" fld="1" baseField="0" baseItem="0"/>
  </dataFields>
  <formats count="2">
    <format dxfId="11">
      <pivotArea field="0" type="button" dataOnly="0" labelOnly="1" outline="0" axis="axisRow" fieldPosition="0"/>
    </format>
    <format dxfId="10">
      <pivotArea dataOnly="0" labelOnly="1" outline="0" axis="axisValues" fieldPosition="0"/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2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!$E$24:$F$29">
        <x15:activeTabTopLevelEntity name="[Range 9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03F9C5-77BE-4892-8202-5CE90BF11351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20:G26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Jumlah Balita Gizi Kurang (BB/TB : &lt;–2 s.d –3 SD)" fld="1" baseField="0" baseItem="0"/>
  </dataFields>
  <formats count="2">
    <format dxfId="13">
      <pivotArea field="0" type="button" dataOnly="0" labelOnly="1" outline="0" axis="axisRow" fieldPosition="0"/>
    </format>
    <format dxfId="12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!$E$11:$F$16">
        <x15:activeTabTopLevelEntity name="[Range 7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FA183C-C9B3-45C0-A0B0-07D36DBF0EFA}" name="PivotTable2" cacheId="9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B4:C10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Jumlah Balita Ditimbang" fld="1" baseField="0" baseItem="0"/>
  </dataFields>
  <formats count="2">
    <format dxfId="15">
      <pivotArea field="0" type="button" dataOnly="0" labelOnly="1" outline="0" axis="axisRow" fieldPosition="0"/>
    </format>
    <format dxfId="14">
      <pivotArea dataOnly="0" labelOnly="1" outline="0" axis="axisValues" fieldPosition="0"/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!$B$4:$C$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D769A-297F-4EB3-8F9A-45B24423EF58}" name="PivotTable3" cacheId="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B12:C18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Jumlah Balita Berat Badan Kurang (BB/U)" fld="1" baseField="0" baseItem="0"/>
  </dataFields>
  <formats count="2">
    <format dxfId="17">
      <pivotArea field="0" type="button" dataOnly="0" labelOnly="1" outline="0" axis="axisRow" fieldPosition="0"/>
    </format>
    <format dxfId="16">
      <pivotArea dataOnly="0" labelOnly="1" outline="0" axis="axisValues" fieldPosition="0"/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!$B$11:$C$16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BABFD-DC70-4130-BD2A-4E0850534B9F}" name="PivotTable5" cacheId="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B27:C33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Jumlah Balita Diukur Tinggi Badan" fld="1" baseField="0" baseItem="0"/>
  </dataFields>
  <formats count="2">
    <format dxfId="19">
      <pivotArea field="0" type="button" dataOnly="0" labelOnly="1" outline="0" axis="axisRow" fieldPosition="0"/>
    </format>
    <format dxfId="18">
      <pivotArea dataOnly="0" labelOnly="1" outline="0" axis="axisValues" fieldPosition="0"/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!$B$24:$C$29">
        <x15:activeTabTopLevelEntity name="[Range 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04F9C4-D946-4CA5-BAEA-CBC0A3F48B70}" name="PivotTable7" cacheId="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F4:G10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ersentase Balita Pendek (TB/U)" fld="1" baseField="0" baseItem="0"/>
  </dataFields>
  <formats count="2">
    <format dxfId="21">
      <pivotArea field="0" type="button" dataOnly="0" labelOnly="1" outline="0" axis="axisRow" fieldPosition="0"/>
    </format>
    <format dxfId="20">
      <pivotArea dataOnly="0" labelOnly="1" outline="0" axis="axisValues" fieldPosition="0"/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!$B$38:$C$43">
        <x15:activeTabTopLevelEntity name="[Range 5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opLeftCell="B23" zoomScale="52" zoomScaleNormal="55" workbookViewId="0">
      <selection activeCell="D69" sqref="D69"/>
    </sheetView>
  </sheetViews>
  <sheetFormatPr defaultRowHeight="15.6" x14ac:dyDescent="0.3"/>
  <cols>
    <col min="1" max="1" width="23.09765625" style="3" bestFit="1" customWidth="1"/>
    <col min="2" max="2" width="23.5" bestFit="1" customWidth="1"/>
    <col min="3" max="3" width="40.09765625" bestFit="1" customWidth="1"/>
    <col min="4" max="4" width="44.296875" bestFit="1" customWidth="1"/>
    <col min="5" max="5" width="33.296875" bestFit="1" customWidth="1"/>
    <col min="6" max="6" width="27.59765625" bestFit="1" customWidth="1"/>
    <col min="7" max="7" width="31.3984375" bestFit="1" customWidth="1"/>
    <col min="8" max="8" width="21.3984375" bestFit="1" customWidth="1"/>
    <col min="9" max="9" width="45.796875" bestFit="1" customWidth="1"/>
    <col min="10" max="10" width="49.59765625" bestFit="1" customWidth="1"/>
    <col min="11" max="11" width="45.296875" bestFit="1" customWidth="1"/>
    <col min="12" max="12" width="49.09765625" bestFit="1" customWidth="1"/>
  </cols>
  <sheetData>
    <row r="1" spans="1:12" x14ac:dyDescent="0.3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3">
      <c r="A3" s="22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x14ac:dyDescent="0.3">
      <c r="A4" s="22"/>
      <c r="B4" s="4">
        <v>2024</v>
      </c>
      <c r="C4" s="4">
        <v>2024</v>
      </c>
      <c r="D4" s="4">
        <v>2024</v>
      </c>
      <c r="E4" s="4">
        <v>2024</v>
      </c>
      <c r="F4" s="4">
        <v>2024</v>
      </c>
      <c r="G4" s="4">
        <v>2024</v>
      </c>
      <c r="H4" s="4">
        <v>2024</v>
      </c>
      <c r="I4" s="4">
        <v>2024</v>
      </c>
      <c r="J4" s="4">
        <v>2024</v>
      </c>
      <c r="K4" s="4">
        <v>2024</v>
      </c>
      <c r="L4" s="4">
        <v>2024</v>
      </c>
    </row>
    <row r="5" spans="1:12" x14ac:dyDescent="0.3">
      <c r="A5" s="2" t="s">
        <v>13</v>
      </c>
      <c r="B5" s="13">
        <v>106892</v>
      </c>
      <c r="C5" s="1">
        <v>8956</v>
      </c>
      <c r="D5" s="1">
        <v>8.4</v>
      </c>
      <c r="E5" s="13">
        <v>106892</v>
      </c>
      <c r="F5" s="1">
        <v>5235</v>
      </c>
      <c r="G5" s="1">
        <v>4.9000000000000004</v>
      </c>
      <c r="H5" s="13">
        <v>106892</v>
      </c>
      <c r="I5" s="1">
        <v>4961</v>
      </c>
      <c r="J5" s="1">
        <v>4.5999999999999996</v>
      </c>
      <c r="K5" s="1">
        <v>427</v>
      </c>
      <c r="L5" s="1">
        <v>0.4</v>
      </c>
    </row>
    <row r="6" spans="1:12" x14ac:dyDescent="0.3">
      <c r="A6" s="2" t="s">
        <v>14</v>
      </c>
      <c r="B6" s="1">
        <v>95468</v>
      </c>
      <c r="C6" s="1">
        <v>12538</v>
      </c>
      <c r="D6" s="1">
        <v>13.1</v>
      </c>
      <c r="E6" s="1">
        <v>95468</v>
      </c>
      <c r="F6" s="1">
        <v>14477</v>
      </c>
      <c r="G6" s="1">
        <v>15.2</v>
      </c>
      <c r="H6" s="1">
        <v>95468</v>
      </c>
      <c r="I6" s="1">
        <v>5333</v>
      </c>
      <c r="J6" s="1">
        <v>5.6</v>
      </c>
      <c r="K6" s="1">
        <v>259</v>
      </c>
      <c r="L6" s="1">
        <v>0.3</v>
      </c>
    </row>
    <row r="7" spans="1:12" x14ac:dyDescent="0.3">
      <c r="A7" s="2" t="s">
        <v>15</v>
      </c>
      <c r="B7" s="1">
        <v>57631</v>
      </c>
      <c r="C7" s="1">
        <v>6424</v>
      </c>
      <c r="D7" s="1">
        <v>11.1</v>
      </c>
      <c r="E7" s="1">
        <v>57631</v>
      </c>
      <c r="F7" s="1">
        <v>7114</v>
      </c>
      <c r="G7" s="1">
        <v>12.3</v>
      </c>
      <c r="H7" s="1">
        <v>57631</v>
      </c>
      <c r="I7" s="1">
        <v>2941</v>
      </c>
      <c r="J7" s="1">
        <v>5.0999999999999996</v>
      </c>
      <c r="K7" s="1">
        <v>205</v>
      </c>
      <c r="L7" s="1">
        <v>0.4</v>
      </c>
    </row>
    <row r="8" spans="1:12" x14ac:dyDescent="0.3">
      <c r="A8" s="2" t="s">
        <v>16</v>
      </c>
      <c r="B8" s="1">
        <v>52667</v>
      </c>
      <c r="C8" s="1">
        <v>6020</v>
      </c>
      <c r="D8" s="1">
        <v>11.4</v>
      </c>
      <c r="E8" s="1">
        <v>52667</v>
      </c>
      <c r="F8" s="1">
        <v>9018</v>
      </c>
      <c r="G8" s="1">
        <v>17.100000000000001</v>
      </c>
      <c r="H8" s="1">
        <v>52667</v>
      </c>
      <c r="I8" s="1">
        <v>2130</v>
      </c>
      <c r="J8" s="1">
        <v>4</v>
      </c>
      <c r="K8" s="1">
        <v>169</v>
      </c>
      <c r="L8" s="1">
        <v>0.3</v>
      </c>
    </row>
    <row r="9" spans="1:12" x14ac:dyDescent="0.3">
      <c r="A9" s="2" t="s">
        <v>17</v>
      </c>
      <c r="B9" s="1">
        <v>73895</v>
      </c>
      <c r="C9" s="1">
        <v>9266</v>
      </c>
      <c r="D9" s="1">
        <v>12.5</v>
      </c>
      <c r="E9" s="1">
        <v>73895</v>
      </c>
      <c r="F9" s="1">
        <v>6870</v>
      </c>
      <c r="G9" s="1">
        <v>9.3000000000000007</v>
      </c>
      <c r="H9" s="1">
        <v>73895</v>
      </c>
      <c r="I9" s="1">
        <v>3506</v>
      </c>
      <c r="J9" s="1">
        <v>4.7</v>
      </c>
      <c r="K9" s="1">
        <v>36</v>
      </c>
      <c r="L9" s="1" t="s">
        <v>18</v>
      </c>
    </row>
    <row r="10" spans="1:12" x14ac:dyDescent="0.3">
      <c r="A10" s="2" t="s">
        <v>19</v>
      </c>
      <c r="B10" s="1">
        <v>38335</v>
      </c>
      <c r="C10" s="1">
        <v>5208</v>
      </c>
      <c r="D10" s="1">
        <v>13.6</v>
      </c>
      <c r="E10" s="1">
        <v>38335</v>
      </c>
      <c r="F10" s="1">
        <v>6107</v>
      </c>
      <c r="G10" s="1">
        <v>15.9</v>
      </c>
      <c r="H10" s="1">
        <v>38335</v>
      </c>
      <c r="I10" s="1">
        <v>1968</v>
      </c>
      <c r="J10" s="1">
        <v>5.0999999999999996</v>
      </c>
      <c r="K10" s="1">
        <v>55</v>
      </c>
      <c r="L10" s="1">
        <v>0.1</v>
      </c>
    </row>
    <row r="11" spans="1:12" x14ac:dyDescent="0.3">
      <c r="A11" s="2" t="s">
        <v>20</v>
      </c>
      <c r="B11" s="1">
        <v>47922</v>
      </c>
      <c r="C11" s="1">
        <v>4919</v>
      </c>
      <c r="D11" s="1">
        <v>10.3</v>
      </c>
      <c r="E11" s="1">
        <v>47922</v>
      </c>
      <c r="F11" s="1">
        <v>8741</v>
      </c>
      <c r="G11" s="13">
        <v>18.2</v>
      </c>
      <c r="H11" s="1">
        <v>47922</v>
      </c>
      <c r="I11" s="1">
        <v>1381</v>
      </c>
      <c r="J11" s="1">
        <v>2.9</v>
      </c>
      <c r="K11" s="1">
        <v>105</v>
      </c>
      <c r="L11" s="1">
        <v>0.2</v>
      </c>
    </row>
    <row r="12" spans="1:12" x14ac:dyDescent="0.3">
      <c r="A12" s="2" t="s">
        <v>21</v>
      </c>
      <c r="B12" s="1">
        <v>71428</v>
      </c>
      <c r="C12" s="1">
        <v>8598</v>
      </c>
      <c r="D12" s="1">
        <v>12</v>
      </c>
      <c r="E12" s="1">
        <v>71428</v>
      </c>
      <c r="F12" s="1">
        <v>10914</v>
      </c>
      <c r="G12" s="1">
        <v>15.3</v>
      </c>
      <c r="H12" s="1">
        <v>71428</v>
      </c>
      <c r="I12" s="1">
        <v>3697</v>
      </c>
      <c r="J12" s="1">
        <v>5.2</v>
      </c>
      <c r="K12" s="1">
        <v>155</v>
      </c>
      <c r="L12" s="1">
        <v>0.2</v>
      </c>
    </row>
    <row r="13" spans="1:12" x14ac:dyDescent="0.3">
      <c r="A13" s="2" t="s">
        <v>22</v>
      </c>
      <c r="B13" s="1">
        <v>58437</v>
      </c>
      <c r="C13" s="1">
        <v>5224</v>
      </c>
      <c r="D13" s="1">
        <v>8.9</v>
      </c>
      <c r="E13" s="1">
        <v>58437</v>
      </c>
      <c r="F13" s="1">
        <v>6994</v>
      </c>
      <c r="G13" s="1">
        <v>12</v>
      </c>
      <c r="H13" s="1">
        <v>58437</v>
      </c>
      <c r="I13" s="1">
        <v>2610</v>
      </c>
      <c r="J13" s="1">
        <v>4.5</v>
      </c>
      <c r="K13" s="1">
        <v>19</v>
      </c>
      <c r="L13" s="1" t="s">
        <v>18</v>
      </c>
    </row>
    <row r="14" spans="1:12" x14ac:dyDescent="0.3">
      <c r="A14" s="2" t="s">
        <v>23</v>
      </c>
      <c r="B14" s="1">
        <v>61905</v>
      </c>
      <c r="C14" s="1">
        <v>8636</v>
      </c>
      <c r="D14" s="1">
        <v>14</v>
      </c>
      <c r="E14" s="1">
        <v>61905</v>
      </c>
      <c r="F14" s="1">
        <v>8620</v>
      </c>
      <c r="G14" s="1">
        <v>13.9</v>
      </c>
      <c r="H14" s="1">
        <v>61905</v>
      </c>
      <c r="I14" s="1">
        <v>3836</v>
      </c>
      <c r="J14" s="1">
        <v>6.2</v>
      </c>
      <c r="K14" s="1">
        <v>194</v>
      </c>
      <c r="L14" s="1">
        <v>0.3</v>
      </c>
    </row>
    <row r="15" spans="1:12" x14ac:dyDescent="0.3">
      <c r="A15" s="2" t="s">
        <v>24</v>
      </c>
      <c r="B15" s="1">
        <v>43623</v>
      </c>
      <c r="C15" s="1">
        <v>4949</v>
      </c>
      <c r="D15" s="1">
        <v>11.3</v>
      </c>
      <c r="E15" s="1">
        <v>43623</v>
      </c>
      <c r="F15" s="1">
        <v>4080</v>
      </c>
      <c r="G15" s="1">
        <v>9.4</v>
      </c>
      <c r="H15" s="1">
        <v>43623</v>
      </c>
      <c r="I15" s="1">
        <v>2289</v>
      </c>
      <c r="J15" s="1">
        <v>5.2</v>
      </c>
      <c r="K15" s="1">
        <v>91</v>
      </c>
      <c r="L15" s="1">
        <v>0.2</v>
      </c>
    </row>
    <row r="16" spans="1:12" x14ac:dyDescent="0.3">
      <c r="A16" s="2" t="s">
        <v>25</v>
      </c>
      <c r="B16" s="1">
        <v>43209</v>
      </c>
      <c r="C16" s="1">
        <v>4511</v>
      </c>
      <c r="D16" s="1">
        <v>10.4</v>
      </c>
      <c r="E16" s="1">
        <v>43209</v>
      </c>
      <c r="F16" s="1">
        <v>4233</v>
      </c>
      <c r="G16" s="1">
        <v>9.8000000000000007</v>
      </c>
      <c r="H16" s="1">
        <v>43209</v>
      </c>
      <c r="I16" s="1">
        <v>1952</v>
      </c>
      <c r="J16" s="1">
        <v>4.5</v>
      </c>
      <c r="K16" s="1">
        <v>159</v>
      </c>
      <c r="L16" s="1">
        <v>0.4</v>
      </c>
    </row>
    <row r="17" spans="1:12" x14ac:dyDescent="0.3">
      <c r="A17" s="2" t="s">
        <v>26</v>
      </c>
      <c r="B17" s="1">
        <v>48954</v>
      </c>
      <c r="C17" s="1">
        <v>4330</v>
      </c>
      <c r="D17" s="1">
        <v>8.8000000000000007</v>
      </c>
      <c r="E17" s="1">
        <v>48954</v>
      </c>
      <c r="F17" s="1">
        <v>2955</v>
      </c>
      <c r="G17" s="1">
        <v>6</v>
      </c>
      <c r="H17" s="1">
        <v>48954</v>
      </c>
      <c r="I17" s="1">
        <v>1811</v>
      </c>
      <c r="J17" s="1">
        <v>3.7</v>
      </c>
      <c r="K17" s="1">
        <v>19</v>
      </c>
      <c r="L17" s="1" t="s">
        <v>18</v>
      </c>
    </row>
    <row r="18" spans="1:12" x14ac:dyDescent="0.3">
      <c r="A18" s="2" t="s">
        <v>27</v>
      </c>
      <c r="B18" s="1">
        <v>48476</v>
      </c>
      <c r="C18" s="1">
        <v>5685</v>
      </c>
      <c r="D18" s="1">
        <v>11.7</v>
      </c>
      <c r="E18" s="1">
        <v>48476</v>
      </c>
      <c r="F18" s="1">
        <v>5659</v>
      </c>
      <c r="G18" s="1">
        <v>11.7</v>
      </c>
      <c r="H18" s="1">
        <v>48476</v>
      </c>
      <c r="I18" s="1">
        <v>2891</v>
      </c>
      <c r="J18" s="1">
        <v>6</v>
      </c>
      <c r="K18" s="1">
        <v>181</v>
      </c>
      <c r="L18" s="1">
        <v>0.4</v>
      </c>
    </row>
    <row r="19" spans="1:12" x14ac:dyDescent="0.3">
      <c r="A19" s="2" t="s">
        <v>28</v>
      </c>
      <c r="B19" s="1">
        <v>79956</v>
      </c>
      <c r="C19" s="1">
        <v>8318</v>
      </c>
      <c r="D19" s="1">
        <v>10.4</v>
      </c>
      <c r="E19" s="1">
        <v>79956</v>
      </c>
      <c r="F19" s="1">
        <v>5981</v>
      </c>
      <c r="G19" s="1">
        <v>7.5</v>
      </c>
      <c r="H19" s="1">
        <v>79956</v>
      </c>
      <c r="I19" s="1">
        <v>5411</v>
      </c>
      <c r="J19" s="1">
        <v>6.8</v>
      </c>
      <c r="K19" s="1">
        <v>191</v>
      </c>
      <c r="L19" s="1">
        <v>0.2</v>
      </c>
    </row>
    <row r="20" spans="1:12" x14ac:dyDescent="0.3">
      <c r="A20" s="2" t="s">
        <v>29</v>
      </c>
      <c r="B20" s="1">
        <v>44430</v>
      </c>
      <c r="C20" s="1">
        <v>6530</v>
      </c>
      <c r="D20" s="1">
        <v>14.7</v>
      </c>
      <c r="E20" s="1">
        <v>44430</v>
      </c>
      <c r="F20" s="1">
        <v>3354</v>
      </c>
      <c r="G20" s="1">
        <v>7.5</v>
      </c>
      <c r="H20" s="1">
        <v>44430</v>
      </c>
      <c r="I20" s="1">
        <v>3537</v>
      </c>
      <c r="J20" s="1">
        <v>8</v>
      </c>
      <c r="K20" s="1">
        <v>74</v>
      </c>
      <c r="L20" s="1">
        <v>0.2</v>
      </c>
    </row>
    <row r="21" spans="1:12" x14ac:dyDescent="0.3">
      <c r="A21" s="2" t="s">
        <v>30</v>
      </c>
      <c r="B21" s="1">
        <v>35763</v>
      </c>
      <c r="C21" s="1">
        <v>5728</v>
      </c>
      <c r="D21" s="1">
        <v>16</v>
      </c>
      <c r="E21" s="1">
        <v>35763</v>
      </c>
      <c r="F21" s="1">
        <v>4854</v>
      </c>
      <c r="G21" s="1">
        <v>13.6</v>
      </c>
      <c r="H21" s="1">
        <v>35763</v>
      </c>
      <c r="I21" s="1">
        <v>2642</v>
      </c>
      <c r="J21" s="1">
        <v>7.4</v>
      </c>
      <c r="K21" s="1">
        <v>216</v>
      </c>
      <c r="L21" s="1">
        <v>0.6</v>
      </c>
    </row>
    <row r="22" spans="1:12" x14ac:dyDescent="0.3">
      <c r="A22" s="2" t="s">
        <v>31</v>
      </c>
      <c r="B22" s="1">
        <v>62068</v>
      </c>
      <c r="C22" s="1">
        <v>7173</v>
      </c>
      <c r="D22" s="1">
        <v>11.6</v>
      </c>
      <c r="E22" s="1">
        <v>62068</v>
      </c>
      <c r="F22" s="1">
        <v>5537</v>
      </c>
      <c r="G22" s="1">
        <v>8.9</v>
      </c>
      <c r="H22" s="1">
        <v>62068</v>
      </c>
      <c r="I22" s="1">
        <v>3987</v>
      </c>
      <c r="J22" s="1">
        <v>6.4</v>
      </c>
      <c r="K22" s="1">
        <v>384</v>
      </c>
      <c r="L22" s="1">
        <v>0.6</v>
      </c>
    </row>
    <row r="23" spans="1:12" x14ac:dyDescent="0.3">
      <c r="A23" s="2" t="s">
        <v>32</v>
      </c>
      <c r="B23" s="1">
        <v>52736</v>
      </c>
      <c r="C23" s="1">
        <v>2727</v>
      </c>
      <c r="D23" s="1">
        <v>5.2</v>
      </c>
      <c r="E23" s="1">
        <v>52736</v>
      </c>
      <c r="F23" s="1">
        <v>2372</v>
      </c>
      <c r="G23" s="1">
        <v>4.5</v>
      </c>
      <c r="H23" s="1">
        <v>52736</v>
      </c>
      <c r="I23" s="1">
        <v>1863</v>
      </c>
      <c r="J23" s="1">
        <v>3.5</v>
      </c>
      <c r="K23" s="1">
        <v>202</v>
      </c>
      <c r="L23" s="1">
        <v>0.4</v>
      </c>
    </row>
    <row r="24" spans="1:12" x14ac:dyDescent="0.3">
      <c r="A24" s="2" t="s">
        <v>33</v>
      </c>
      <c r="B24" s="1">
        <v>75977</v>
      </c>
      <c r="C24" s="1">
        <v>5972</v>
      </c>
      <c r="D24" s="1">
        <v>7.9</v>
      </c>
      <c r="E24" s="1">
        <v>75977</v>
      </c>
      <c r="F24" s="1">
        <v>3278</v>
      </c>
      <c r="G24" s="1">
        <v>4.3</v>
      </c>
      <c r="H24" s="1">
        <v>75977</v>
      </c>
      <c r="I24" s="1">
        <v>4065</v>
      </c>
      <c r="J24" s="1">
        <v>5.4</v>
      </c>
      <c r="K24" s="1">
        <v>541</v>
      </c>
      <c r="L24" s="1">
        <v>0.7</v>
      </c>
    </row>
    <row r="25" spans="1:12" x14ac:dyDescent="0.3">
      <c r="A25" s="2" t="s">
        <v>34</v>
      </c>
      <c r="B25" s="1">
        <v>85887</v>
      </c>
      <c r="C25" s="1">
        <v>4203</v>
      </c>
      <c r="D25" s="1">
        <v>4.9000000000000004</v>
      </c>
      <c r="E25" s="1">
        <v>85887</v>
      </c>
      <c r="F25" s="1">
        <v>2179</v>
      </c>
      <c r="G25" s="1">
        <v>2.5</v>
      </c>
      <c r="H25" s="1">
        <v>85887</v>
      </c>
      <c r="I25" s="1">
        <v>3184</v>
      </c>
      <c r="J25" s="1">
        <v>3.7</v>
      </c>
      <c r="K25" s="1">
        <v>53</v>
      </c>
      <c r="L25" s="1">
        <v>0.1</v>
      </c>
    </row>
    <row r="26" spans="1:12" x14ac:dyDescent="0.3">
      <c r="A26" s="2" t="s">
        <v>35</v>
      </c>
      <c r="B26" s="1">
        <v>62319</v>
      </c>
      <c r="C26" s="1">
        <v>3459</v>
      </c>
      <c r="D26" s="1">
        <v>5.6</v>
      </c>
      <c r="E26" s="1">
        <v>62319</v>
      </c>
      <c r="F26" s="1">
        <v>1960</v>
      </c>
      <c r="G26" s="1">
        <v>3.1</v>
      </c>
      <c r="H26" s="1">
        <v>62319</v>
      </c>
      <c r="I26" s="1">
        <v>1978</v>
      </c>
      <c r="J26" s="1">
        <v>3.2</v>
      </c>
      <c r="K26" s="1">
        <v>41</v>
      </c>
      <c r="L26" s="1">
        <v>0.1</v>
      </c>
    </row>
    <row r="27" spans="1:12" x14ac:dyDescent="0.3">
      <c r="A27" s="2" t="s">
        <v>36</v>
      </c>
      <c r="B27" s="1">
        <v>42304</v>
      </c>
      <c r="C27" s="1">
        <v>4410</v>
      </c>
      <c r="D27" s="1">
        <v>10.4</v>
      </c>
      <c r="E27" s="1">
        <v>42304</v>
      </c>
      <c r="F27" s="1">
        <v>5857</v>
      </c>
      <c r="G27" s="1">
        <v>13.8</v>
      </c>
      <c r="H27" s="1">
        <v>42304</v>
      </c>
      <c r="I27" s="1">
        <v>1647</v>
      </c>
      <c r="J27" s="1">
        <v>3.9</v>
      </c>
      <c r="K27" s="1">
        <v>71</v>
      </c>
      <c r="L27" s="1">
        <v>0.2</v>
      </c>
    </row>
    <row r="28" spans="1:12" x14ac:dyDescent="0.3">
      <c r="A28" s="2" t="s">
        <v>37</v>
      </c>
      <c r="B28" s="1">
        <v>58304</v>
      </c>
      <c r="C28" s="1">
        <v>7676</v>
      </c>
      <c r="D28" s="1">
        <v>13.2</v>
      </c>
      <c r="E28" s="1">
        <v>58304</v>
      </c>
      <c r="F28" s="1">
        <v>6823</v>
      </c>
      <c r="G28" s="1">
        <v>11.7</v>
      </c>
      <c r="H28" s="1">
        <v>58304</v>
      </c>
      <c r="I28" s="1">
        <v>4664</v>
      </c>
      <c r="J28" s="1">
        <v>8</v>
      </c>
      <c r="K28" s="1">
        <v>676</v>
      </c>
      <c r="L28" s="1">
        <v>1.2</v>
      </c>
    </row>
    <row r="29" spans="1:12" x14ac:dyDescent="0.3">
      <c r="A29" s="2" t="s">
        <v>38</v>
      </c>
      <c r="B29" s="1">
        <v>47935</v>
      </c>
      <c r="C29" s="1">
        <v>5711</v>
      </c>
      <c r="D29" s="1">
        <v>11.9</v>
      </c>
      <c r="E29" s="1">
        <v>47935</v>
      </c>
      <c r="F29" s="1">
        <v>4594</v>
      </c>
      <c r="G29" s="1">
        <v>9.6</v>
      </c>
      <c r="H29" s="1">
        <v>47935</v>
      </c>
      <c r="I29" s="1">
        <v>2814</v>
      </c>
      <c r="J29" s="1">
        <v>5.9</v>
      </c>
      <c r="K29" s="1">
        <v>153</v>
      </c>
      <c r="L29" s="1">
        <v>0.3</v>
      </c>
    </row>
    <row r="30" spans="1:12" x14ac:dyDescent="0.3">
      <c r="A30" s="2" t="s">
        <v>39</v>
      </c>
      <c r="B30" s="1">
        <v>53761</v>
      </c>
      <c r="C30" s="1">
        <v>6649</v>
      </c>
      <c r="D30" s="1">
        <v>12.4</v>
      </c>
      <c r="E30" s="1">
        <v>53761</v>
      </c>
      <c r="F30" s="1">
        <v>4974</v>
      </c>
      <c r="G30" s="1">
        <v>9.3000000000000007</v>
      </c>
      <c r="H30" s="1">
        <v>53761</v>
      </c>
      <c r="I30" s="1">
        <v>3923</v>
      </c>
      <c r="J30" s="1">
        <v>7.3</v>
      </c>
      <c r="K30" s="1">
        <v>357</v>
      </c>
      <c r="L30" s="1">
        <v>0.7</v>
      </c>
    </row>
    <row r="31" spans="1:12" x14ac:dyDescent="0.3">
      <c r="A31" s="2" t="s">
        <v>40</v>
      </c>
      <c r="B31" s="1">
        <v>83244</v>
      </c>
      <c r="C31" s="1">
        <v>9263</v>
      </c>
      <c r="D31" s="1">
        <v>11.1</v>
      </c>
      <c r="E31" s="1">
        <v>83244</v>
      </c>
      <c r="F31" s="1">
        <v>8343</v>
      </c>
      <c r="G31" s="1">
        <v>10</v>
      </c>
      <c r="H31" s="1">
        <v>83244</v>
      </c>
      <c r="I31" s="1">
        <v>6521</v>
      </c>
      <c r="J31" s="1">
        <v>7.8</v>
      </c>
      <c r="K31" s="1">
        <v>1056</v>
      </c>
      <c r="L31" s="13">
        <v>1.3</v>
      </c>
    </row>
    <row r="32" spans="1:12" x14ac:dyDescent="0.3">
      <c r="A32" s="2" t="s">
        <v>41</v>
      </c>
      <c r="B32" s="1">
        <v>92858</v>
      </c>
      <c r="C32" s="13">
        <v>13008</v>
      </c>
      <c r="D32" s="1">
        <v>14</v>
      </c>
      <c r="E32" s="1">
        <v>92858</v>
      </c>
      <c r="F32" s="13">
        <v>15750</v>
      </c>
      <c r="G32" s="1">
        <v>17</v>
      </c>
      <c r="H32" s="1">
        <v>92858</v>
      </c>
      <c r="I32" s="1">
        <v>7107</v>
      </c>
      <c r="J32" s="1">
        <v>7.7</v>
      </c>
      <c r="K32" s="1">
        <v>1018</v>
      </c>
      <c r="L32" s="1">
        <v>1.1000000000000001</v>
      </c>
    </row>
    <row r="33" spans="1:12" x14ac:dyDescent="0.3">
      <c r="A33" s="2" t="s">
        <v>42</v>
      </c>
      <c r="B33" s="1">
        <v>98858</v>
      </c>
      <c r="C33" s="1">
        <v>12919</v>
      </c>
      <c r="D33" s="1">
        <v>13.1</v>
      </c>
      <c r="E33" s="1">
        <v>98858</v>
      </c>
      <c r="F33" s="1">
        <v>12453</v>
      </c>
      <c r="G33" s="1">
        <v>12.6</v>
      </c>
      <c r="H33" s="1">
        <v>98858</v>
      </c>
      <c r="I33" s="13">
        <v>7507</v>
      </c>
      <c r="J33" s="1">
        <v>7.6</v>
      </c>
      <c r="K33" s="13">
        <v>1091</v>
      </c>
      <c r="L33" s="1">
        <v>1.1000000000000001</v>
      </c>
    </row>
    <row r="34" spans="1:12" x14ac:dyDescent="0.3">
      <c r="A34" s="2" t="s">
        <v>43</v>
      </c>
      <c r="B34" s="1">
        <v>4518</v>
      </c>
      <c r="C34" s="1">
        <v>429</v>
      </c>
      <c r="D34" s="1">
        <v>9.5</v>
      </c>
      <c r="E34" s="1">
        <v>4518</v>
      </c>
      <c r="F34" s="1">
        <v>503</v>
      </c>
      <c r="G34" s="1">
        <v>11.1</v>
      </c>
      <c r="H34" s="1">
        <v>4518</v>
      </c>
      <c r="I34" s="1">
        <v>168</v>
      </c>
      <c r="J34" s="1">
        <v>3.7</v>
      </c>
      <c r="K34" s="1">
        <v>4</v>
      </c>
      <c r="L34" s="1">
        <v>0.1</v>
      </c>
    </row>
    <row r="35" spans="1:12" x14ac:dyDescent="0.3">
      <c r="A35" s="2" t="s">
        <v>44</v>
      </c>
      <c r="B35" s="1">
        <v>21308</v>
      </c>
      <c r="C35" s="1">
        <v>2282</v>
      </c>
      <c r="D35" s="1">
        <v>10.7</v>
      </c>
      <c r="E35" s="1">
        <v>21308</v>
      </c>
      <c r="F35" s="1">
        <v>1597</v>
      </c>
      <c r="G35" s="1">
        <v>7.5</v>
      </c>
      <c r="H35" s="1">
        <v>21308</v>
      </c>
      <c r="I35" s="1">
        <v>1036</v>
      </c>
      <c r="J35" s="1">
        <v>4.9000000000000004</v>
      </c>
      <c r="K35" s="1" t="s">
        <v>18</v>
      </c>
      <c r="L35" s="1" t="s">
        <v>18</v>
      </c>
    </row>
    <row r="36" spans="1:12" x14ac:dyDescent="0.3">
      <c r="A36" s="2" t="s">
        <v>45</v>
      </c>
      <c r="B36" s="1">
        <v>8483</v>
      </c>
      <c r="C36" s="1">
        <v>660</v>
      </c>
      <c r="D36" s="1">
        <v>7.8</v>
      </c>
      <c r="E36" s="1">
        <v>8483</v>
      </c>
      <c r="F36" s="1">
        <v>552</v>
      </c>
      <c r="G36" s="1">
        <v>6.5</v>
      </c>
      <c r="H36" s="1">
        <v>8483</v>
      </c>
      <c r="I36" s="1">
        <v>302</v>
      </c>
      <c r="J36" s="1">
        <v>3.6</v>
      </c>
      <c r="K36" s="1">
        <v>1</v>
      </c>
      <c r="L36" s="1" t="s">
        <v>18</v>
      </c>
    </row>
    <row r="37" spans="1:12" x14ac:dyDescent="0.3">
      <c r="A37" s="2" t="s">
        <v>46</v>
      </c>
      <c r="B37" s="1">
        <v>80933</v>
      </c>
      <c r="C37" s="1">
        <v>3436</v>
      </c>
      <c r="D37" s="1">
        <v>4.2</v>
      </c>
      <c r="E37" s="1">
        <v>80933</v>
      </c>
      <c r="F37" s="1">
        <v>2794</v>
      </c>
      <c r="G37" s="1">
        <v>3.5</v>
      </c>
      <c r="H37" s="1">
        <v>80933</v>
      </c>
      <c r="I37" s="1">
        <v>1792</v>
      </c>
      <c r="J37" s="1">
        <v>2.2000000000000002</v>
      </c>
      <c r="K37" s="1">
        <v>368</v>
      </c>
      <c r="L37" s="1">
        <v>0.5</v>
      </c>
    </row>
    <row r="38" spans="1:12" x14ac:dyDescent="0.3">
      <c r="A38" s="2" t="s">
        <v>47</v>
      </c>
      <c r="B38" s="1">
        <v>17330</v>
      </c>
      <c r="C38" s="1">
        <v>2531</v>
      </c>
      <c r="D38" s="1">
        <v>14.6</v>
      </c>
      <c r="E38" s="1">
        <v>17330</v>
      </c>
      <c r="F38" s="1">
        <v>1270</v>
      </c>
      <c r="G38" s="1">
        <v>7.3</v>
      </c>
      <c r="H38" s="1">
        <v>17330</v>
      </c>
      <c r="I38" s="1">
        <v>1459</v>
      </c>
      <c r="J38" s="1">
        <v>8.4</v>
      </c>
      <c r="K38" s="1">
        <v>30</v>
      </c>
      <c r="L38" s="1">
        <v>0.2</v>
      </c>
    </row>
    <row r="39" spans="1:12" x14ac:dyDescent="0.3">
      <c r="A39" s="2" t="s">
        <v>48</v>
      </c>
      <c r="B39" s="1">
        <v>10282</v>
      </c>
      <c r="C39" s="1">
        <v>1840</v>
      </c>
      <c r="D39" s="13">
        <v>17.899999999999999</v>
      </c>
      <c r="E39" s="1">
        <v>10282</v>
      </c>
      <c r="F39" s="1">
        <v>1016</v>
      </c>
      <c r="G39" s="1">
        <v>9.9</v>
      </c>
      <c r="H39" s="1">
        <v>10282</v>
      </c>
      <c r="I39" s="1">
        <v>916</v>
      </c>
      <c r="J39" s="13">
        <v>8.9</v>
      </c>
      <c r="K39" s="1">
        <v>38</v>
      </c>
      <c r="L39" s="1">
        <v>0.4</v>
      </c>
    </row>
    <row r="40" spans="1:12" x14ac:dyDescent="0.3">
      <c r="A40" s="2" t="s">
        <v>49</v>
      </c>
      <c r="B40" s="1">
        <v>1968096</v>
      </c>
      <c r="C40" s="1">
        <v>210188</v>
      </c>
      <c r="D40" s="1">
        <v>10.7</v>
      </c>
      <c r="E40" s="1">
        <v>1968096</v>
      </c>
      <c r="F40" s="1">
        <v>197058</v>
      </c>
      <c r="G40" s="1">
        <v>10</v>
      </c>
      <c r="H40" s="1">
        <v>1968096</v>
      </c>
      <c r="I40" s="1">
        <v>107829</v>
      </c>
      <c r="J40" s="1">
        <v>5.5</v>
      </c>
      <c r="K40" s="1">
        <v>8639</v>
      </c>
      <c r="L40" s="1">
        <v>0.4</v>
      </c>
    </row>
    <row r="41" spans="1:12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">
      <c r="A45" s="24" t="s">
        <v>54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1:12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2" ht="21" customHeight="1" x14ac:dyDescent="0.3">
      <c r="A47" s="26" t="s">
        <v>1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 spans="1:12" ht="21" customHeight="1" x14ac:dyDescent="0.3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spans="1:12" ht="21" x14ac:dyDescent="0.3">
      <c r="A49" s="14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</row>
    <row r="50" spans="1:12" ht="15.6" customHeight="1" x14ac:dyDescent="0.3">
      <c r="A50" s="1" t="s">
        <v>50</v>
      </c>
      <c r="B50" s="1">
        <f>AVERAGE(B5:B39)</f>
        <v>56231.314285714288</v>
      </c>
      <c r="C50" s="1">
        <f t="shared" ref="C50:L50" si="0">AVERAGE(C5:C39)</f>
        <v>6005.3714285714286</v>
      </c>
      <c r="D50" s="1">
        <f t="shared" si="0"/>
        <v>10.988571428571428</v>
      </c>
      <c r="E50" s="1">
        <f t="shared" si="0"/>
        <v>56231.314285714288</v>
      </c>
      <c r="F50" s="1">
        <f t="shared" si="0"/>
        <v>5630.2285714285717</v>
      </c>
      <c r="G50" s="1">
        <f t="shared" si="0"/>
        <v>10.07714285714286</v>
      </c>
      <c r="H50" s="1">
        <f t="shared" si="0"/>
        <v>56231.314285714288</v>
      </c>
      <c r="I50" s="1">
        <f t="shared" si="0"/>
        <v>3080.8285714285716</v>
      </c>
      <c r="J50" s="1">
        <f t="shared" si="0"/>
        <v>5.4742857142857151</v>
      </c>
      <c r="K50" s="1">
        <f t="shared" si="0"/>
        <v>254.08823529411765</v>
      </c>
      <c r="L50" s="1">
        <f t="shared" si="0"/>
        <v>0.44</v>
      </c>
    </row>
    <row r="51" spans="1:12" ht="15.6" customHeight="1" x14ac:dyDescent="0.3">
      <c r="A51" s="1" t="s">
        <v>51</v>
      </c>
      <c r="B51" s="1">
        <f>MEDIAN(B5:B39)</f>
        <v>53761</v>
      </c>
      <c r="C51" s="1">
        <f t="shared" ref="C51:G51" si="1">MEDIAN(C5:C39)</f>
        <v>5711</v>
      </c>
      <c r="D51" s="1">
        <f t="shared" si="1"/>
        <v>11.3</v>
      </c>
      <c r="E51" s="1">
        <f t="shared" si="1"/>
        <v>53761</v>
      </c>
      <c r="F51" s="1">
        <f t="shared" si="1"/>
        <v>5235</v>
      </c>
      <c r="G51" s="1">
        <f t="shared" si="1"/>
        <v>9.8000000000000007</v>
      </c>
      <c r="H51" s="1">
        <f>MEDIAN(H5:H39)</f>
        <v>53761</v>
      </c>
      <c r="I51" s="1">
        <f t="shared" ref="I51:L51" si="2">MEDIAN(I5:I39)</f>
        <v>2814</v>
      </c>
      <c r="J51" s="1">
        <f t="shared" si="2"/>
        <v>5.2</v>
      </c>
      <c r="K51" s="1">
        <f t="shared" si="2"/>
        <v>164</v>
      </c>
      <c r="L51" s="1">
        <f t="shared" si="2"/>
        <v>0.35</v>
      </c>
    </row>
    <row r="52" spans="1:12" x14ac:dyDescent="0.3">
      <c r="A52" s="1" t="s">
        <v>52</v>
      </c>
      <c r="B52" s="1" t="e">
        <f>MODE(B5:B39)</f>
        <v>#N/A</v>
      </c>
      <c r="C52" s="1" t="e">
        <f t="shared" ref="C52:L52" si="3">MODE(C5:C39)</f>
        <v>#N/A</v>
      </c>
      <c r="D52" s="1">
        <f t="shared" si="3"/>
        <v>10.4</v>
      </c>
      <c r="E52" s="1" t="e">
        <f t="shared" si="3"/>
        <v>#N/A</v>
      </c>
      <c r="F52" s="1" t="e">
        <f t="shared" si="3"/>
        <v>#N/A</v>
      </c>
      <c r="G52" s="1">
        <f t="shared" si="3"/>
        <v>7.5</v>
      </c>
      <c r="H52" s="1" t="e">
        <f t="shared" si="3"/>
        <v>#N/A</v>
      </c>
      <c r="I52" s="1" t="e">
        <f t="shared" si="3"/>
        <v>#N/A</v>
      </c>
      <c r="J52" s="1">
        <f t="shared" si="3"/>
        <v>3.7</v>
      </c>
      <c r="K52" s="1">
        <f t="shared" si="3"/>
        <v>19</v>
      </c>
      <c r="L52" s="1">
        <f t="shared" si="3"/>
        <v>0.2</v>
      </c>
    </row>
    <row r="53" spans="1:12" x14ac:dyDescent="0.3">
      <c r="A53" s="1" t="s">
        <v>53</v>
      </c>
      <c r="B53" s="1">
        <f>STDEV(B5:B39)</f>
        <v>25767.915439635428</v>
      </c>
      <c r="C53" s="1">
        <f>STDEV(C5:C39)</f>
        <v>3138.4747333857645</v>
      </c>
      <c r="D53" s="1">
        <f t="shared" ref="D53:H53" si="4">STDEV(D5:D39)</f>
        <v>3.1193675290854443</v>
      </c>
      <c r="E53" s="1">
        <f t="shared" si="4"/>
        <v>25767.915439635428</v>
      </c>
      <c r="F53" s="1">
        <f t="shared" si="4"/>
        <v>3746.3934899463788</v>
      </c>
      <c r="G53" s="1">
        <f t="shared" si="4"/>
        <v>4.249365746049337</v>
      </c>
      <c r="H53" s="1">
        <f t="shared" si="4"/>
        <v>25767.915439635428</v>
      </c>
      <c r="I53" s="1">
        <f>STDEV(I5:I39)</f>
        <v>1808.7632350133983</v>
      </c>
      <c r="J53" s="1">
        <f>STDEV(J5:J39)</f>
        <v>1.7710652921074252</v>
      </c>
      <c r="K53" s="1">
        <f>STDEV(K5:K39)</f>
        <v>298.24866253829595</v>
      </c>
      <c r="L53" s="1">
        <f>STDEV(L5:L39)</f>
        <v>0.33896393867805158</v>
      </c>
    </row>
    <row r="54" spans="1:12" x14ac:dyDescent="0.3">
      <c r="A54" s="1" t="s">
        <v>123</v>
      </c>
      <c r="B54" s="1">
        <f>MAX(B5:B39)</f>
        <v>106892</v>
      </c>
      <c r="C54" s="1">
        <f t="shared" ref="C54:L54" si="5">MAX(C5:C39)</f>
        <v>13008</v>
      </c>
      <c r="D54" s="1">
        <f t="shared" si="5"/>
        <v>17.899999999999999</v>
      </c>
      <c r="E54" s="1">
        <f t="shared" si="5"/>
        <v>106892</v>
      </c>
      <c r="F54" s="1">
        <f t="shared" si="5"/>
        <v>15750</v>
      </c>
      <c r="G54" s="1">
        <f t="shared" si="5"/>
        <v>18.2</v>
      </c>
      <c r="H54" s="1">
        <f t="shared" si="5"/>
        <v>106892</v>
      </c>
      <c r="I54" s="1">
        <f t="shared" si="5"/>
        <v>7507</v>
      </c>
      <c r="J54" s="1">
        <f t="shared" si="5"/>
        <v>8.9</v>
      </c>
      <c r="K54" s="1">
        <f t="shared" si="5"/>
        <v>1091</v>
      </c>
      <c r="L54" s="1">
        <f t="shared" si="5"/>
        <v>1.3</v>
      </c>
    </row>
    <row r="55" spans="1:12" x14ac:dyDescent="0.3">
      <c r="A55" s="1" t="s">
        <v>139</v>
      </c>
      <c r="B55" s="1">
        <f>MIN(B5:B39)</f>
        <v>4518</v>
      </c>
      <c r="C55" s="1">
        <f t="shared" ref="C55:L55" si="6">MIN(C5:C39)</f>
        <v>429</v>
      </c>
      <c r="D55" s="1">
        <f t="shared" si="6"/>
        <v>4.2</v>
      </c>
      <c r="E55" s="1">
        <f t="shared" si="6"/>
        <v>4518</v>
      </c>
      <c r="F55" s="1">
        <f t="shared" si="6"/>
        <v>503</v>
      </c>
      <c r="G55" s="1">
        <f t="shared" si="6"/>
        <v>2.5</v>
      </c>
      <c r="H55" s="1">
        <f t="shared" si="6"/>
        <v>4518</v>
      </c>
      <c r="I55" s="1">
        <f t="shared" si="6"/>
        <v>168</v>
      </c>
      <c r="J55" s="1">
        <f t="shared" si="6"/>
        <v>2.2000000000000002</v>
      </c>
      <c r="K55" s="1">
        <f t="shared" si="6"/>
        <v>1</v>
      </c>
      <c r="L55" s="1">
        <f t="shared" si="6"/>
        <v>0.1</v>
      </c>
    </row>
    <row r="56" spans="1:12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3">
      <c r="A57" s="5" t="s">
        <v>124</v>
      </c>
      <c r="B57" s="25" t="s">
        <v>125</v>
      </c>
      <c r="C57" s="2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61" spans="1:12" x14ac:dyDescent="0.3">
      <c r="A61" s="3" t="s">
        <v>114</v>
      </c>
    </row>
  </sheetData>
  <mergeCells count="5">
    <mergeCell ref="A1:A4"/>
    <mergeCell ref="B1:L2"/>
    <mergeCell ref="A45:L46"/>
    <mergeCell ref="B57:C57"/>
    <mergeCell ref="A47:L48"/>
  </mergeCells>
  <pageMargins left="0.7" right="0.7" top="0.75" bottom="0.75" header="0.3" footer="0.3"/>
  <pageSetup orientation="portrait" r:id="rId1"/>
  <ignoredErrors>
    <ignoredError sqref="A3:L4 A1 A2 A17 A37 A18 D18:L18 A40:B40 A38 D38:L38 A39 D39:L39 D5:L5 A6 D6:L6 A7 D7:L7 A8 D8:L8 A9 D9:L9 A10 D10:L10 A11 D11:L11 A12 D12:L12 A13 D13:L13 A14 D14:L14 A15 D15:L15 A16 D16:L16 D17:L17 A19 D19:L19 A20 D20:L20 A21 D21:L21 A22 D22:L22 A23 D23:L23 A24 D24:L24 A25 D25:L25 A26 D26:L26 A27 D27:L27 A28 D28:L28 A29 D29:L29 A30 D30:L30 A31 D31:L31 A32 D32:L32 A33 D33:L33 A34 D34:L34 A35 D35:L35 A36 D36:L36 D37:L37 D40:L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53F4-7443-48B2-9948-FC9F02453570}">
  <dimension ref="A1:O49"/>
  <sheetViews>
    <sheetView topLeftCell="A32" zoomScale="79" workbookViewId="0">
      <selection activeCell="G51" sqref="G51"/>
    </sheetView>
  </sheetViews>
  <sheetFormatPr defaultRowHeight="15.6" x14ac:dyDescent="0.3"/>
  <cols>
    <col min="2" max="2" width="13.59765625" style="5" bestFit="1" customWidth="1"/>
    <col min="3" max="3" width="39.09765625" style="5" bestFit="1" customWidth="1"/>
    <col min="4" max="4" width="12" style="5" bestFit="1" customWidth="1"/>
    <col min="5" max="5" width="8.796875" style="21"/>
    <col min="6" max="6" width="13.59765625" style="5" bestFit="1" customWidth="1"/>
    <col min="7" max="7" width="45.296875" style="5" bestFit="1" customWidth="1"/>
    <col min="8" max="8" width="10" bestFit="1" customWidth="1"/>
  </cols>
  <sheetData>
    <row r="1" spans="1:15" ht="15.6" customHeight="1" x14ac:dyDescent="0.3">
      <c r="A1" s="30" t="s">
        <v>1</v>
      </c>
      <c r="B1" s="31"/>
      <c r="C1" s="31"/>
      <c r="D1" s="31"/>
      <c r="E1" s="31"/>
      <c r="F1" s="31"/>
      <c r="G1" s="31"/>
      <c r="H1" s="32"/>
      <c r="I1" s="8"/>
      <c r="J1" s="8"/>
      <c r="K1" s="8"/>
      <c r="L1" s="8"/>
      <c r="M1" s="8"/>
    </row>
    <row r="2" spans="1:15" ht="15.6" customHeight="1" x14ac:dyDescent="0.3">
      <c r="A2" s="33"/>
      <c r="B2" s="34"/>
      <c r="C2" s="34"/>
      <c r="D2" s="34"/>
      <c r="E2" s="34"/>
      <c r="F2" s="34"/>
      <c r="G2" s="34"/>
      <c r="H2" s="35"/>
      <c r="I2" s="8"/>
      <c r="J2" s="8"/>
      <c r="K2" s="8"/>
      <c r="L2" s="8"/>
      <c r="M2" s="8"/>
    </row>
    <row r="4" spans="1:15" x14ac:dyDescent="0.3">
      <c r="A4" s="5">
        <v>1</v>
      </c>
      <c r="B4" s="19" t="s">
        <v>55</v>
      </c>
      <c r="C4" s="19" t="s">
        <v>2</v>
      </c>
      <c r="D4" s="19" t="s">
        <v>141</v>
      </c>
      <c r="E4" s="5">
        <v>7</v>
      </c>
      <c r="F4" s="19" t="s">
        <v>70</v>
      </c>
      <c r="G4" s="19" t="s">
        <v>8</v>
      </c>
      <c r="H4" s="19" t="s">
        <v>141</v>
      </c>
      <c r="I4" s="5"/>
      <c r="J4" s="5"/>
      <c r="K4" s="5"/>
      <c r="L4" s="5"/>
      <c r="M4" s="5"/>
      <c r="N4" s="5"/>
      <c r="O4" s="5"/>
    </row>
    <row r="5" spans="1:15" x14ac:dyDescent="0.3">
      <c r="A5" s="5"/>
      <c r="B5" s="1" t="s">
        <v>56</v>
      </c>
      <c r="C5" s="1">
        <v>5</v>
      </c>
      <c r="D5" s="1">
        <f>(C5/C10)*100</f>
        <v>14.285714285714285</v>
      </c>
      <c r="E5" s="5"/>
      <c r="F5" s="1" t="s">
        <v>56</v>
      </c>
      <c r="G5" s="1">
        <v>5</v>
      </c>
      <c r="H5" s="1">
        <f>(G5/G10)*100</f>
        <v>14.285714285714285</v>
      </c>
    </row>
    <row r="6" spans="1:15" x14ac:dyDescent="0.3">
      <c r="A6" s="5"/>
      <c r="B6" s="1" t="s">
        <v>57</v>
      </c>
      <c r="C6" s="1">
        <v>5</v>
      </c>
      <c r="D6" s="1">
        <f>(C6/C10)*100</f>
        <v>14.285714285714285</v>
      </c>
      <c r="E6" s="5"/>
      <c r="F6" s="1" t="s">
        <v>57</v>
      </c>
      <c r="G6" s="1">
        <v>5</v>
      </c>
      <c r="H6" s="1">
        <f>(G6/G10)*100</f>
        <v>14.285714285714285</v>
      </c>
    </row>
    <row r="7" spans="1:15" x14ac:dyDescent="0.3">
      <c r="A7" s="5"/>
      <c r="B7" s="1" t="s">
        <v>58</v>
      </c>
      <c r="C7" s="1">
        <v>14</v>
      </c>
      <c r="D7" s="1">
        <f>(C7/C10)*100</f>
        <v>40</v>
      </c>
      <c r="E7" s="5"/>
      <c r="F7" s="1" t="s">
        <v>58</v>
      </c>
      <c r="G7" s="1">
        <v>14</v>
      </c>
      <c r="H7" s="1">
        <f>(G7/G10)*100</f>
        <v>40</v>
      </c>
    </row>
    <row r="8" spans="1:15" x14ac:dyDescent="0.3">
      <c r="A8" s="5"/>
      <c r="B8" s="1" t="s">
        <v>59</v>
      </c>
      <c r="C8" s="1">
        <v>7</v>
      </c>
      <c r="D8" s="1">
        <f>(C8/C10)*100</f>
        <v>20</v>
      </c>
      <c r="E8" s="5"/>
      <c r="F8" s="1" t="s">
        <v>59</v>
      </c>
      <c r="G8" s="1">
        <v>7</v>
      </c>
      <c r="H8" s="1">
        <f>(G8/G10)*100</f>
        <v>20</v>
      </c>
    </row>
    <row r="9" spans="1:15" x14ac:dyDescent="0.3">
      <c r="A9" s="5"/>
      <c r="B9" s="1" t="s">
        <v>60</v>
      </c>
      <c r="C9" s="1">
        <v>4</v>
      </c>
      <c r="D9" s="1">
        <f>(C9/C10)*100</f>
        <v>11.428571428571429</v>
      </c>
      <c r="E9" s="5"/>
      <c r="F9" s="1" t="s">
        <v>60</v>
      </c>
      <c r="G9" s="1">
        <v>4</v>
      </c>
      <c r="H9" s="1">
        <f>(G9/G10)*100</f>
        <v>11.428571428571429</v>
      </c>
    </row>
    <row r="10" spans="1:15" x14ac:dyDescent="0.3">
      <c r="A10" s="5"/>
      <c r="B10" s="19" t="s">
        <v>142</v>
      </c>
      <c r="C10" s="19">
        <f>SUM(C5:C9)</f>
        <v>35</v>
      </c>
      <c r="D10" s="19">
        <f>SUM(D5:D9)</f>
        <v>100</v>
      </c>
      <c r="E10" s="5"/>
      <c r="F10" s="19" t="s">
        <v>143</v>
      </c>
      <c r="G10" s="19">
        <f>SUM(G5:G9)</f>
        <v>35</v>
      </c>
      <c r="H10" s="19">
        <f>(G10/G10)*100</f>
        <v>100</v>
      </c>
    </row>
    <row r="11" spans="1:15" x14ac:dyDescent="0.3">
      <c r="A11" s="5"/>
      <c r="E11" s="5"/>
      <c r="H11" s="5"/>
    </row>
    <row r="12" spans="1:15" x14ac:dyDescent="0.3">
      <c r="A12" s="5">
        <v>2</v>
      </c>
      <c r="B12" s="19" t="s">
        <v>55</v>
      </c>
      <c r="C12" s="19" t="s">
        <v>3</v>
      </c>
      <c r="D12" s="19" t="s">
        <v>141</v>
      </c>
      <c r="E12" s="5">
        <v>8</v>
      </c>
      <c r="F12" s="19" t="s">
        <v>70</v>
      </c>
      <c r="G12" s="19" t="s">
        <v>9</v>
      </c>
      <c r="H12" s="19" t="s">
        <v>141</v>
      </c>
    </row>
    <row r="13" spans="1:15" x14ac:dyDescent="0.3">
      <c r="A13" s="5"/>
      <c r="B13" s="1" t="s">
        <v>61</v>
      </c>
      <c r="C13" s="1">
        <v>6</v>
      </c>
      <c r="D13" s="1">
        <f>(C13/C18)*100</f>
        <v>17.142857142857142</v>
      </c>
      <c r="E13" s="5"/>
      <c r="F13" s="1" t="s">
        <v>79</v>
      </c>
      <c r="G13" s="1">
        <v>6</v>
      </c>
      <c r="H13" s="1">
        <f>(G13/G18)*100</f>
        <v>17.142857142857142</v>
      </c>
    </row>
    <row r="14" spans="1:15" x14ac:dyDescent="0.3">
      <c r="A14" s="5"/>
      <c r="B14" s="1" t="s">
        <v>62</v>
      </c>
      <c r="C14" s="1">
        <v>14</v>
      </c>
      <c r="D14" s="1">
        <f>(C14/C18)*100</f>
        <v>40</v>
      </c>
      <c r="E14" s="5"/>
      <c r="F14" s="1" t="s">
        <v>80</v>
      </c>
      <c r="G14" s="1">
        <v>14</v>
      </c>
      <c r="H14" s="1">
        <f>(G14/G18)*100</f>
        <v>40</v>
      </c>
    </row>
    <row r="15" spans="1:15" x14ac:dyDescent="0.3">
      <c r="A15" s="5"/>
      <c r="B15" s="1" t="s">
        <v>63</v>
      </c>
      <c r="C15" s="1">
        <v>10</v>
      </c>
      <c r="D15" s="1">
        <f>(C15/C18)*100</f>
        <v>28.571428571428569</v>
      </c>
      <c r="E15" s="5"/>
      <c r="F15" s="1" t="s">
        <v>81</v>
      </c>
      <c r="G15" s="1">
        <v>8</v>
      </c>
      <c r="H15" s="1">
        <f>(G15/G18)*100</f>
        <v>22.857142857142858</v>
      </c>
    </row>
    <row r="16" spans="1:15" x14ac:dyDescent="0.3">
      <c r="A16" s="5"/>
      <c r="B16" s="1" t="s">
        <v>64</v>
      </c>
      <c r="C16" s="1">
        <v>2</v>
      </c>
      <c r="D16" s="1">
        <f>(C16/C18)*100</f>
        <v>5.7142857142857144</v>
      </c>
      <c r="E16" s="5"/>
      <c r="F16" s="1" t="s">
        <v>82</v>
      </c>
      <c r="G16" s="1">
        <v>4</v>
      </c>
      <c r="H16" s="1">
        <f>(G16/G18)*100</f>
        <v>11.428571428571429</v>
      </c>
    </row>
    <row r="17" spans="1:8" x14ac:dyDescent="0.3">
      <c r="A17" s="5"/>
      <c r="B17" s="1" t="s">
        <v>65</v>
      </c>
      <c r="C17" s="1">
        <v>3</v>
      </c>
      <c r="D17" s="1">
        <f>(C17/C18)*100</f>
        <v>8.5714285714285712</v>
      </c>
      <c r="E17" s="5"/>
      <c r="F17" s="7" t="s">
        <v>83</v>
      </c>
      <c r="G17" s="1">
        <v>3</v>
      </c>
      <c r="H17" s="1">
        <f>(G17/G18)*100</f>
        <v>8.5714285714285712</v>
      </c>
    </row>
    <row r="18" spans="1:8" x14ac:dyDescent="0.3">
      <c r="A18" s="5"/>
      <c r="B18" s="19" t="s">
        <v>143</v>
      </c>
      <c r="C18" s="19">
        <f>SUM(C13:C17)</f>
        <v>35</v>
      </c>
      <c r="D18" s="19">
        <f>(C18/C18)*100</f>
        <v>100</v>
      </c>
      <c r="E18" s="5"/>
      <c r="F18" s="20" t="s">
        <v>143</v>
      </c>
      <c r="G18" s="19">
        <f>SUM(G13:G17)</f>
        <v>35</v>
      </c>
      <c r="H18" s="19">
        <f>(G18/G18)*100</f>
        <v>100</v>
      </c>
    </row>
    <row r="19" spans="1:8" x14ac:dyDescent="0.3">
      <c r="A19" s="5"/>
      <c r="E19" s="5"/>
      <c r="H19" s="5"/>
    </row>
    <row r="20" spans="1:8" x14ac:dyDescent="0.3">
      <c r="A20" s="5">
        <v>3</v>
      </c>
      <c r="B20" s="19" t="s">
        <v>55</v>
      </c>
      <c r="C20" s="19" t="s">
        <v>4</v>
      </c>
      <c r="D20" s="19" t="s">
        <v>141</v>
      </c>
      <c r="E20" s="5">
        <v>9</v>
      </c>
      <c r="F20" s="19" t="s">
        <v>70</v>
      </c>
      <c r="G20" s="19" t="s">
        <v>10</v>
      </c>
      <c r="H20" s="19" t="s">
        <v>141</v>
      </c>
    </row>
    <row r="21" spans="1:8" x14ac:dyDescent="0.3">
      <c r="A21" s="5"/>
      <c r="B21" s="1" t="s">
        <v>66</v>
      </c>
      <c r="C21" s="1">
        <v>4</v>
      </c>
      <c r="D21" s="1">
        <f>(C21/C25)*100</f>
        <v>11.428571428571429</v>
      </c>
      <c r="E21" s="5"/>
      <c r="F21" s="1" t="s">
        <v>74</v>
      </c>
      <c r="G21" s="1">
        <v>10</v>
      </c>
      <c r="H21" s="1">
        <f>(G21/G25)*100</f>
        <v>28.571428571428569</v>
      </c>
    </row>
    <row r="22" spans="1:8" x14ac:dyDescent="0.3">
      <c r="A22" s="5"/>
      <c r="B22" s="1" t="s">
        <v>67</v>
      </c>
      <c r="C22" s="1">
        <v>6</v>
      </c>
      <c r="D22" s="1">
        <f>(C22/C25)*100</f>
        <v>17.142857142857142</v>
      </c>
      <c r="E22" s="5"/>
      <c r="F22" s="1" t="s">
        <v>85</v>
      </c>
      <c r="G22" s="1">
        <v>13</v>
      </c>
      <c r="H22" s="1">
        <f>(G22/G25)*100</f>
        <v>37.142857142857146</v>
      </c>
    </row>
    <row r="23" spans="1:8" x14ac:dyDescent="0.3">
      <c r="A23" s="5"/>
      <c r="B23" s="1" t="s">
        <v>68</v>
      </c>
      <c r="C23" s="1">
        <v>18</v>
      </c>
      <c r="D23" s="1">
        <f>(C23/C25)*100</f>
        <v>51.428571428571423</v>
      </c>
      <c r="E23" s="5"/>
      <c r="F23" s="1" t="s">
        <v>84</v>
      </c>
      <c r="G23" s="1">
        <v>10</v>
      </c>
      <c r="H23" s="1">
        <f>(G23/G25)*100</f>
        <v>28.571428571428569</v>
      </c>
    </row>
    <row r="24" spans="1:8" x14ac:dyDescent="0.3">
      <c r="A24" s="5"/>
      <c r="B24" s="1" t="s">
        <v>69</v>
      </c>
      <c r="C24" s="1">
        <v>7</v>
      </c>
      <c r="D24" s="1">
        <f>(C24/C25)*100</f>
        <v>20</v>
      </c>
      <c r="E24" s="5"/>
      <c r="F24" s="1" t="s">
        <v>86</v>
      </c>
      <c r="G24" s="1">
        <v>2</v>
      </c>
      <c r="H24" s="1">
        <f>(G24/G25)*100</f>
        <v>5.7142857142857144</v>
      </c>
    </row>
    <row r="25" spans="1:8" x14ac:dyDescent="0.3">
      <c r="A25" s="5"/>
      <c r="B25" s="19" t="s">
        <v>143</v>
      </c>
      <c r="C25" s="19">
        <f>SUM(C20:C24)</f>
        <v>35</v>
      </c>
      <c r="D25" s="19">
        <f>(C25/C25)*100</f>
        <v>100</v>
      </c>
      <c r="E25" s="5"/>
      <c r="F25" s="19" t="s">
        <v>143</v>
      </c>
      <c r="G25" s="19">
        <f>SUM(G20:G24)</f>
        <v>35</v>
      </c>
      <c r="H25" s="19">
        <f>(G25/G25)*100</f>
        <v>100</v>
      </c>
    </row>
    <row r="26" spans="1:8" x14ac:dyDescent="0.3">
      <c r="A26" s="5"/>
      <c r="E26" s="5"/>
      <c r="H26" s="5"/>
    </row>
    <row r="27" spans="1:8" x14ac:dyDescent="0.3">
      <c r="A27" s="5">
        <v>4</v>
      </c>
      <c r="B27" s="19" t="s">
        <v>55</v>
      </c>
      <c r="C27" s="19" t="s">
        <v>5</v>
      </c>
      <c r="D27" s="19" t="s">
        <v>141</v>
      </c>
      <c r="E27" s="5">
        <v>10</v>
      </c>
      <c r="F27" s="19" t="s">
        <v>70</v>
      </c>
      <c r="G27" s="19" t="s">
        <v>11</v>
      </c>
      <c r="H27" s="19" t="s">
        <v>141</v>
      </c>
    </row>
    <row r="28" spans="1:8" x14ac:dyDescent="0.3">
      <c r="A28" s="5"/>
      <c r="B28" s="1" t="s">
        <v>56</v>
      </c>
      <c r="C28" s="1">
        <v>5</v>
      </c>
      <c r="D28" s="1">
        <f>(C28/C33)*100</f>
        <v>14.285714285714285</v>
      </c>
      <c r="E28" s="5"/>
      <c r="F28" s="1" t="s">
        <v>91</v>
      </c>
      <c r="G28" s="1">
        <v>22</v>
      </c>
      <c r="H28" s="1">
        <f>(G28/G33)*100</f>
        <v>62.857142857142854</v>
      </c>
    </row>
    <row r="29" spans="1:8" x14ac:dyDescent="0.3">
      <c r="A29" s="5"/>
      <c r="B29" s="1" t="s">
        <v>57</v>
      </c>
      <c r="C29" s="1">
        <v>5</v>
      </c>
      <c r="D29" s="1">
        <f>(C29/C33)*100</f>
        <v>14.285714285714285</v>
      </c>
      <c r="E29" s="5"/>
      <c r="F29" s="1" t="s">
        <v>87</v>
      </c>
      <c r="G29" s="1">
        <v>7</v>
      </c>
      <c r="H29" s="1">
        <f>(G29/G33)*100</f>
        <v>20</v>
      </c>
    </row>
    <row r="30" spans="1:8" x14ac:dyDescent="0.3">
      <c r="A30" s="5"/>
      <c r="B30" s="1" t="s">
        <v>58</v>
      </c>
      <c r="C30" s="1">
        <v>14</v>
      </c>
      <c r="D30" s="1">
        <f>(C30/C33)*100</f>
        <v>40</v>
      </c>
      <c r="E30" s="5"/>
      <c r="F30" s="1" t="s">
        <v>88</v>
      </c>
      <c r="G30" s="1">
        <v>2</v>
      </c>
      <c r="H30" s="1">
        <f>(G30/G33)*100</f>
        <v>5.7142857142857144</v>
      </c>
    </row>
    <row r="31" spans="1:8" x14ac:dyDescent="0.3">
      <c r="A31" s="5"/>
      <c r="B31" s="1" t="s">
        <v>59</v>
      </c>
      <c r="C31" s="1">
        <v>7</v>
      </c>
      <c r="D31" s="1">
        <f>(C31/C33)*100</f>
        <v>20</v>
      </c>
      <c r="E31" s="5"/>
      <c r="F31" s="1" t="s">
        <v>89</v>
      </c>
      <c r="G31" s="1">
        <v>1</v>
      </c>
      <c r="H31" s="1">
        <f>(G31/G33)*100</f>
        <v>2.8571428571428572</v>
      </c>
    </row>
    <row r="32" spans="1:8" x14ac:dyDescent="0.3">
      <c r="A32" s="5"/>
      <c r="B32" s="1" t="s">
        <v>60</v>
      </c>
      <c r="C32" s="1">
        <v>4</v>
      </c>
      <c r="D32" s="1">
        <f>(C32/C33)*100</f>
        <v>11.428571428571429</v>
      </c>
      <c r="E32" s="5"/>
      <c r="F32" s="7" t="s">
        <v>90</v>
      </c>
      <c r="G32" s="1">
        <v>3</v>
      </c>
      <c r="H32" s="1">
        <f>(G32/G33)*100</f>
        <v>8.5714285714285712</v>
      </c>
    </row>
    <row r="33" spans="1:8" x14ac:dyDescent="0.3">
      <c r="A33" s="5"/>
      <c r="B33" s="19" t="s">
        <v>143</v>
      </c>
      <c r="C33" s="19">
        <f>SUM(C28:C32)</f>
        <v>35</v>
      </c>
      <c r="D33" s="19">
        <f>(C33/C33)*100</f>
        <v>100</v>
      </c>
      <c r="E33" s="5"/>
      <c r="F33" s="20" t="s">
        <v>143</v>
      </c>
      <c r="G33" s="19">
        <f>SUM(G28:G32)</f>
        <v>35</v>
      </c>
      <c r="H33" s="19">
        <f>(G33/G33)*100</f>
        <v>100</v>
      </c>
    </row>
    <row r="34" spans="1:8" x14ac:dyDescent="0.3">
      <c r="A34" s="5"/>
      <c r="E34" s="5"/>
      <c r="H34" s="5"/>
    </row>
    <row r="35" spans="1:8" x14ac:dyDescent="0.3">
      <c r="A35" s="5">
        <v>5</v>
      </c>
      <c r="B35" s="19" t="s">
        <v>70</v>
      </c>
      <c r="C35" s="19" t="s">
        <v>6</v>
      </c>
      <c r="D35" s="19" t="s">
        <v>141</v>
      </c>
      <c r="E35" s="5">
        <v>11</v>
      </c>
      <c r="F35" s="19" t="s">
        <v>70</v>
      </c>
      <c r="G35" s="19" t="s">
        <v>12</v>
      </c>
      <c r="H35" s="19" t="s">
        <v>141</v>
      </c>
    </row>
    <row r="36" spans="1:8" x14ac:dyDescent="0.3">
      <c r="A36" s="5"/>
      <c r="B36" s="1" t="s">
        <v>71</v>
      </c>
      <c r="C36" s="1">
        <v>10</v>
      </c>
      <c r="D36" s="1">
        <f>(C36/C41)*100</f>
        <v>28.571428571428569</v>
      </c>
      <c r="E36" s="5"/>
      <c r="F36" s="1" t="s">
        <v>93</v>
      </c>
      <c r="G36" s="1">
        <v>31</v>
      </c>
      <c r="H36" s="1">
        <f>(G36/G38)*100</f>
        <v>88.571428571428569</v>
      </c>
    </row>
    <row r="37" spans="1:8" x14ac:dyDescent="0.3">
      <c r="A37" s="5"/>
      <c r="B37" s="1" t="s">
        <v>62</v>
      </c>
      <c r="C37" s="1">
        <v>12</v>
      </c>
      <c r="D37" s="1">
        <f>(C37/C41)*100</f>
        <v>34.285714285714285</v>
      </c>
      <c r="E37" s="5"/>
      <c r="F37" s="1" t="s">
        <v>92</v>
      </c>
      <c r="G37" s="1">
        <v>4</v>
      </c>
      <c r="H37" s="1">
        <f>(G37/G38)*100</f>
        <v>11.428571428571429</v>
      </c>
    </row>
    <row r="38" spans="1:8" x14ac:dyDescent="0.3">
      <c r="A38" s="5"/>
      <c r="B38" s="1" t="s">
        <v>63</v>
      </c>
      <c r="C38" s="1">
        <v>8</v>
      </c>
      <c r="D38" s="1">
        <f>(C38/C41)*100</f>
        <v>22.857142857142858</v>
      </c>
      <c r="E38" s="5"/>
      <c r="F38" s="4" t="s">
        <v>143</v>
      </c>
      <c r="G38" s="4">
        <f>G36+G37</f>
        <v>35</v>
      </c>
      <c r="H38" s="4">
        <f>(G38/G38)*100</f>
        <v>100</v>
      </c>
    </row>
    <row r="39" spans="1:8" x14ac:dyDescent="0.3">
      <c r="A39" s="5"/>
      <c r="B39" s="1" t="s">
        <v>72</v>
      </c>
      <c r="C39" s="1">
        <v>2</v>
      </c>
      <c r="D39" s="1">
        <f>(C39/C41)*100</f>
        <v>5.7142857142857144</v>
      </c>
      <c r="E39" s="5"/>
      <c r="H39" s="5"/>
    </row>
    <row r="40" spans="1:8" x14ac:dyDescent="0.3">
      <c r="A40" s="5"/>
      <c r="B40" s="1" t="s">
        <v>73</v>
      </c>
      <c r="C40" s="1">
        <v>3</v>
      </c>
      <c r="D40" s="1">
        <f>(C40/C41)*100</f>
        <v>8.5714285714285712</v>
      </c>
      <c r="E40" s="5"/>
      <c r="H40" s="5"/>
    </row>
    <row r="41" spans="1:8" x14ac:dyDescent="0.3">
      <c r="A41" s="5"/>
      <c r="B41" s="19" t="s">
        <v>143</v>
      </c>
      <c r="C41" s="19">
        <f>SUM(C36:C40)</f>
        <v>35</v>
      </c>
      <c r="D41" s="19">
        <f>(C41/C41)*100</f>
        <v>100</v>
      </c>
      <c r="E41" s="5"/>
      <c r="H41" s="5"/>
    </row>
    <row r="42" spans="1:8" x14ac:dyDescent="0.3">
      <c r="A42" s="5"/>
      <c r="E42" s="5"/>
      <c r="H42" s="5"/>
    </row>
    <row r="43" spans="1:8" x14ac:dyDescent="0.3">
      <c r="A43" s="5">
        <v>6</v>
      </c>
      <c r="B43" s="19" t="s">
        <v>70</v>
      </c>
      <c r="C43" s="19" t="s">
        <v>7</v>
      </c>
      <c r="D43" s="19" t="s">
        <v>141</v>
      </c>
      <c r="E43" s="5"/>
      <c r="H43" s="5"/>
    </row>
    <row r="44" spans="1:8" x14ac:dyDescent="0.3">
      <c r="A44" s="5"/>
      <c r="B44" s="6" t="s">
        <v>74</v>
      </c>
      <c r="C44" s="1">
        <v>3</v>
      </c>
      <c r="D44" s="1">
        <f>(C44/C49)*100</f>
        <v>8.5714285714285712</v>
      </c>
      <c r="E44" s="5"/>
      <c r="H44" s="5"/>
    </row>
    <row r="45" spans="1:8" x14ac:dyDescent="0.3">
      <c r="B45" s="1" t="s">
        <v>75</v>
      </c>
      <c r="C45" s="1">
        <v>9</v>
      </c>
      <c r="D45" s="1">
        <f>(C45/C49)*100</f>
        <v>25.714285714285712</v>
      </c>
      <c r="E45" s="5"/>
      <c r="H45" s="5"/>
    </row>
    <row r="46" spans="1:8" x14ac:dyDescent="0.3">
      <c r="B46" s="1" t="s">
        <v>76</v>
      </c>
      <c r="C46" s="1">
        <v>12</v>
      </c>
      <c r="D46" s="1">
        <f>(C46/C49)*100</f>
        <v>34.285714285714285</v>
      </c>
      <c r="E46" s="5"/>
      <c r="H46" s="5"/>
    </row>
    <row r="47" spans="1:8" x14ac:dyDescent="0.3">
      <c r="B47" s="1" t="s">
        <v>77</v>
      </c>
      <c r="C47" s="1">
        <v>8</v>
      </c>
      <c r="D47" s="1">
        <f>(C47/C49)*100</f>
        <v>22.857142857142858</v>
      </c>
      <c r="E47" s="5"/>
      <c r="H47" s="5"/>
    </row>
    <row r="48" spans="1:8" x14ac:dyDescent="0.3">
      <c r="B48" s="1" t="s">
        <v>78</v>
      </c>
      <c r="C48" s="1">
        <v>3</v>
      </c>
      <c r="D48" s="1">
        <f>(C48/C49)*100</f>
        <v>8.5714285714285712</v>
      </c>
      <c r="E48" s="5"/>
      <c r="H48" s="5"/>
    </row>
    <row r="49" spans="2:8" x14ac:dyDescent="0.3">
      <c r="B49" s="19" t="s">
        <v>143</v>
      </c>
      <c r="C49" s="19">
        <f>SUM(C44:C48)</f>
        <v>35</v>
      </c>
      <c r="D49" s="19">
        <f>(C49/C49)*100</f>
        <v>100</v>
      </c>
      <c r="E49" s="5"/>
      <c r="H49" s="5"/>
    </row>
  </sheetData>
  <mergeCells count="1">
    <mergeCell ref="A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5FFA-1D3A-4A34-A93A-B710731B1349}">
  <dimension ref="A1:AA91"/>
  <sheetViews>
    <sheetView zoomScale="69" workbookViewId="0">
      <selection sqref="A1:U2"/>
    </sheetView>
  </sheetViews>
  <sheetFormatPr defaultRowHeight="15.6" x14ac:dyDescent="0.3"/>
  <cols>
    <col min="1" max="1" width="8.796875" style="5"/>
    <col min="12" max="12" width="8.796875" style="5"/>
  </cols>
  <sheetData>
    <row r="1" spans="1:27" ht="15.6" customHeight="1" x14ac:dyDescent="0.3">
      <c r="A1" s="36" t="s">
        <v>95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9"/>
      <c r="W1" s="9"/>
      <c r="X1" s="9"/>
      <c r="Y1" s="9"/>
      <c r="Z1" s="9"/>
      <c r="AA1" s="9"/>
    </row>
    <row r="2" spans="1:27" ht="15.6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9"/>
      <c r="W2" s="9"/>
      <c r="X2" s="9"/>
      <c r="Y2" s="9"/>
      <c r="Z2" s="9"/>
      <c r="AA2" s="9"/>
    </row>
    <row r="4" spans="1:27" x14ac:dyDescent="0.3">
      <c r="A4" s="5" t="s">
        <v>94</v>
      </c>
      <c r="L4" s="5" t="s">
        <v>101</v>
      </c>
    </row>
    <row r="22" spans="1:12" x14ac:dyDescent="0.3">
      <c r="A22" s="5" t="s">
        <v>96</v>
      </c>
      <c r="L22" s="5" t="s">
        <v>102</v>
      </c>
    </row>
    <row r="40" spans="1:12" x14ac:dyDescent="0.3">
      <c r="A40" s="5" t="s">
        <v>97</v>
      </c>
      <c r="L40" s="5" t="s">
        <v>103</v>
      </c>
    </row>
    <row r="58" spans="1:12" x14ac:dyDescent="0.3">
      <c r="A58" s="5" t="s">
        <v>98</v>
      </c>
      <c r="L58" s="5" t="s">
        <v>104</v>
      </c>
    </row>
    <row r="75" spans="1:12" x14ac:dyDescent="0.3">
      <c r="A75" s="5" t="s">
        <v>99</v>
      </c>
      <c r="L75" s="5" t="s">
        <v>105</v>
      </c>
    </row>
    <row r="91" spans="1:1" x14ac:dyDescent="0.3">
      <c r="A91" s="5" t="s">
        <v>100</v>
      </c>
    </row>
  </sheetData>
  <mergeCells count="1">
    <mergeCell ref="A1:U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4990-E144-4278-AF21-74A9C5FB0965}">
  <dimension ref="A1:Y140"/>
  <sheetViews>
    <sheetView zoomScale="58" zoomScaleNormal="80" workbookViewId="0">
      <selection activeCell="M3" sqref="M3"/>
    </sheetView>
  </sheetViews>
  <sheetFormatPr defaultRowHeight="15.6" x14ac:dyDescent="0.3"/>
  <cols>
    <col min="1" max="1" width="8.796875" style="5"/>
    <col min="15" max="15" width="8.796875" style="5"/>
  </cols>
  <sheetData>
    <row r="1" spans="1:25" ht="15.6" customHeight="1" x14ac:dyDescent="0.3">
      <c r="A1" s="36" t="s">
        <v>140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spans="1:25" ht="15.6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4" spans="1:25" x14ac:dyDescent="0.3">
      <c r="A4" s="5" t="s">
        <v>94</v>
      </c>
      <c r="O4" s="5" t="s">
        <v>109</v>
      </c>
    </row>
    <row r="31" spans="1:15" x14ac:dyDescent="0.3">
      <c r="A31" s="5" t="s">
        <v>96</v>
      </c>
      <c r="O31" s="5" t="s">
        <v>102</v>
      </c>
    </row>
    <row r="54" spans="1:15" x14ac:dyDescent="0.3">
      <c r="O54" s="5" t="s">
        <v>110</v>
      </c>
    </row>
    <row r="57" spans="1:15" x14ac:dyDescent="0.3">
      <c r="A57" s="5" t="s">
        <v>106</v>
      </c>
    </row>
    <row r="79" spans="15:15" x14ac:dyDescent="0.3">
      <c r="O79" s="5" t="s">
        <v>104</v>
      </c>
    </row>
    <row r="85" spans="1:1" x14ac:dyDescent="0.3">
      <c r="A85" s="5" t="s">
        <v>107</v>
      </c>
    </row>
    <row r="107" spans="15:15" x14ac:dyDescent="0.3">
      <c r="O107" s="5" t="s">
        <v>105</v>
      </c>
    </row>
    <row r="114" spans="1:1" x14ac:dyDescent="0.3">
      <c r="A114" s="5" t="s">
        <v>108</v>
      </c>
    </row>
    <row r="140" spans="1:1" x14ac:dyDescent="0.3">
      <c r="A140" s="5" t="s">
        <v>100</v>
      </c>
    </row>
  </sheetData>
  <mergeCells count="1">
    <mergeCell ref="A1:Y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D324-5521-4A60-82BE-CAB67D9D4197}">
  <dimension ref="A1:U80"/>
  <sheetViews>
    <sheetView zoomScale="70" zoomScaleNormal="70" workbookViewId="0">
      <selection sqref="A1:Q3"/>
    </sheetView>
  </sheetViews>
  <sheetFormatPr defaultRowHeight="15.6" x14ac:dyDescent="0.3"/>
  <cols>
    <col min="1" max="1" width="8.796875" style="15"/>
    <col min="10" max="10" width="8.796875" style="5"/>
  </cols>
  <sheetData>
    <row r="1" spans="1:21" ht="15.6" customHeight="1" x14ac:dyDescent="0.3">
      <c r="A1" s="37" t="s">
        <v>146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16"/>
      <c r="S1" s="16"/>
      <c r="T1" s="16"/>
      <c r="U1" s="16"/>
    </row>
    <row r="2" spans="1:21" ht="15.6" customHeight="1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16"/>
      <c r="S2" s="16"/>
      <c r="T2" s="16"/>
      <c r="U2" s="16"/>
    </row>
    <row r="3" spans="1:2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5" spans="1:21" x14ac:dyDescent="0.3">
      <c r="A5" s="15" t="s">
        <v>111</v>
      </c>
      <c r="J5" s="5" t="s">
        <v>109</v>
      </c>
    </row>
    <row r="20" spans="1:10" x14ac:dyDescent="0.3">
      <c r="A20" s="15" t="s">
        <v>112</v>
      </c>
      <c r="J20" s="5" t="s">
        <v>102</v>
      </c>
    </row>
    <row r="35" spans="1:10" x14ac:dyDescent="0.3">
      <c r="A35" s="15" t="s">
        <v>106</v>
      </c>
      <c r="J35" s="5" t="s">
        <v>103</v>
      </c>
    </row>
    <row r="50" spans="1:10" x14ac:dyDescent="0.3">
      <c r="A50" s="15" t="s">
        <v>107</v>
      </c>
      <c r="J50" s="5" t="s">
        <v>104</v>
      </c>
    </row>
    <row r="65" spans="1:10" x14ac:dyDescent="0.3">
      <c r="A65" s="15" t="s">
        <v>108</v>
      </c>
    </row>
    <row r="66" spans="1:10" x14ac:dyDescent="0.3">
      <c r="J66" s="5" t="s">
        <v>105</v>
      </c>
    </row>
    <row r="80" spans="1:10" x14ac:dyDescent="0.3">
      <c r="A80" s="15" t="s">
        <v>113</v>
      </c>
    </row>
  </sheetData>
  <mergeCells count="1">
    <mergeCell ref="A1:Q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C495-7470-451A-9211-7E72C288D071}">
  <dimension ref="A1:G46"/>
  <sheetViews>
    <sheetView tabSelected="1" topLeftCell="E14" zoomScale="79" workbookViewId="0">
      <selection activeCell="G37" sqref="G37"/>
    </sheetView>
  </sheetViews>
  <sheetFormatPr defaultRowHeight="15.6" x14ac:dyDescent="0.3"/>
  <cols>
    <col min="1" max="1" width="8.796875" style="5"/>
    <col min="2" max="2" width="12.796875" bestFit="1" customWidth="1"/>
    <col min="3" max="3" width="45.5" bestFit="1" customWidth="1"/>
    <col min="5" max="5" width="8.796875" style="5"/>
    <col min="6" max="6" width="12.796875" bestFit="1" customWidth="1"/>
    <col min="7" max="7" width="52" bestFit="1" customWidth="1"/>
  </cols>
  <sheetData>
    <row r="1" spans="1:7" ht="15.6" customHeight="1" x14ac:dyDescent="0.3">
      <c r="A1" s="38" t="s">
        <v>145</v>
      </c>
      <c r="B1" s="38"/>
      <c r="C1" s="38"/>
      <c r="D1" s="38"/>
      <c r="E1" s="38"/>
      <c r="F1" s="38"/>
      <c r="G1" s="38"/>
    </row>
    <row r="2" spans="1:7" ht="15.6" customHeight="1" x14ac:dyDescent="0.3">
      <c r="A2" s="38"/>
      <c r="B2" s="38"/>
      <c r="C2" s="38"/>
      <c r="D2" s="38"/>
      <c r="E2" s="38"/>
      <c r="F2" s="38"/>
      <c r="G2" s="38"/>
    </row>
    <row r="4" spans="1:7" x14ac:dyDescent="0.3">
      <c r="A4" s="5" t="s">
        <v>94</v>
      </c>
      <c r="B4" s="17" t="s">
        <v>126</v>
      </c>
      <c r="C4" s="17" t="s">
        <v>128</v>
      </c>
      <c r="E4" s="5" t="s">
        <v>113</v>
      </c>
      <c r="F4" s="17" t="s">
        <v>126</v>
      </c>
      <c r="G4" s="17" t="s">
        <v>133</v>
      </c>
    </row>
    <row r="5" spans="1:7" x14ac:dyDescent="0.3">
      <c r="B5" s="3" t="s">
        <v>57</v>
      </c>
      <c r="C5">
        <v>5</v>
      </c>
      <c r="F5" s="3" t="s">
        <v>77</v>
      </c>
      <c r="G5">
        <v>8</v>
      </c>
    </row>
    <row r="6" spans="1:7" x14ac:dyDescent="0.3">
      <c r="B6" s="3" t="s">
        <v>56</v>
      </c>
      <c r="C6">
        <v>5</v>
      </c>
      <c r="F6" s="3" t="s">
        <v>78</v>
      </c>
      <c r="G6">
        <v>3</v>
      </c>
    </row>
    <row r="7" spans="1:7" x14ac:dyDescent="0.3">
      <c r="B7" s="3" t="s">
        <v>58</v>
      </c>
      <c r="C7">
        <v>14</v>
      </c>
      <c r="F7" s="3" t="s">
        <v>74</v>
      </c>
      <c r="G7">
        <v>3</v>
      </c>
    </row>
    <row r="8" spans="1:7" x14ac:dyDescent="0.3">
      <c r="B8" s="3" t="s">
        <v>59</v>
      </c>
      <c r="C8">
        <v>7</v>
      </c>
      <c r="F8" s="3" t="s">
        <v>75</v>
      </c>
      <c r="G8">
        <v>9</v>
      </c>
    </row>
    <row r="9" spans="1:7" x14ac:dyDescent="0.3">
      <c r="B9" s="3" t="s">
        <v>60</v>
      </c>
      <c r="C9">
        <v>4</v>
      </c>
      <c r="F9" s="3" t="s">
        <v>76</v>
      </c>
      <c r="G9">
        <v>12</v>
      </c>
    </row>
    <row r="10" spans="1:7" x14ac:dyDescent="0.3">
      <c r="B10" s="3" t="s">
        <v>127</v>
      </c>
      <c r="C10">
        <v>35</v>
      </c>
      <c r="F10" s="3" t="s">
        <v>127</v>
      </c>
      <c r="G10">
        <v>35</v>
      </c>
    </row>
    <row r="12" spans="1:7" x14ac:dyDescent="0.3">
      <c r="A12" s="5" t="s">
        <v>96</v>
      </c>
      <c r="B12" s="17" t="s">
        <v>126</v>
      </c>
      <c r="C12" s="17" t="s">
        <v>129</v>
      </c>
      <c r="E12" s="5" t="s">
        <v>109</v>
      </c>
      <c r="F12" s="17" t="s">
        <v>126</v>
      </c>
      <c r="G12" s="17" t="s">
        <v>135</v>
      </c>
    </row>
    <row r="13" spans="1:7" x14ac:dyDescent="0.3">
      <c r="B13" s="3" t="s">
        <v>65</v>
      </c>
      <c r="C13">
        <v>3</v>
      </c>
      <c r="F13" s="3" t="s">
        <v>57</v>
      </c>
      <c r="G13">
        <v>5</v>
      </c>
    </row>
    <row r="14" spans="1:7" x14ac:dyDescent="0.3">
      <c r="B14" s="3" t="s">
        <v>62</v>
      </c>
      <c r="C14">
        <v>14</v>
      </c>
      <c r="F14" s="3" t="s">
        <v>56</v>
      </c>
      <c r="G14">
        <v>5</v>
      </c>
    </row>
    <row r="15" spans="1:7" x14ac:dyDescent="0.3">
      <c r="B15" s="3" t="s">
        <v>61</v>
      </c>
      <c r="C15">
        <v>6</v>
      </c>
      <c r="F15" s="3" t="s">
        <v>58</v>
      </c>
      <c r="G15">
        <v>14</v>
      </c>
    </row>
    <row r="16" spans="1:7" x14ac:dyDescent="0.3">
      <c r="B16" s="3" t="s">
        <v>63</v>
      </c>
      <c r="C16">
        <v>10</v>
      </c>
      <c r="F16" s="3" t="s">
        <v>59</v>
      </c>
      <c r="G16">
        <v>7</v>
      </c>
    </row>
    <row r="17" spans="1:7" x14ac:dyDescent="0.3">
      <c r="B17" s="3" t="s">
        <v>64</v>
      </c>
      <c r="C17">
        <v>2</v>
      </c>
      <c r="F17" s="3" t="s">
        <v>60</v>
      </c>
      <c r="G17">
        <v>4</v>
      </c>
    </row>
    <row r="18" spans="1:7" x14ac:dyDescent="0.3">
      <c r="B18" s="3" t="s">
        <v>127</v>
      </c>
      <c r="C18">
        <v>35</v>
      </c>
      <c r="F18" s="3" t="s">
        <v>127</v>
      </c>
      <c r="G18">
        <v>35</v>
      </c>
    </row>
    <row r="20" spans="1:7" x14ac:dyDescent="0.3">
      <c r="A20" s="5" t="s">
        <v>106</v>
      </c>
      <c r="B20" s="17" t="s">
        <v>126</v>
      </c>
      <c r="C20" s="17" t="s">
        <v>130</v>
      </c>
      <c r="E20" s="5" t="s">
        <v>102</v>
      </c>
      <c r="F20" s="17" t="s">
        <v>126</v>
      </c>
      <c r="G20" s="17" t="s">
        <v>134</v>
      </c>
    </row>
    <row r="21" spans="1:7" x14ac:dyDescent="0.3">
      <c r="B21" s="3" t="s">
        <v>68</v>
      </c>
      <c r="C21">
        <v>18</v>
      </c>
      <c r="F21" s="3" t="s">
        <v>80</v>
      </c>
      <c r="G21">
        <v>14</v>
      </c>
    </row>
    <row r="22" spans="1:7" x14ac:dyDescent="0.3">
      <c r="B22" s="3" t="s">
        <v>69</v>
      </c>
      <c r="C22">
        <v>7</v>
      </c>
      <c r="F22" s="3" t="s">
        <v>79</v>
      </c>
      <c r="G22">
        <v>6</v>
      </c>
    </row>
    <row r="23" spans="1:7" x14ac:dyDescent="0.3">
      <c r="B23" s="3" t="s">
        <v>66</v>
      </c>
      <c r="C23">
        <v>4</v>
      </c>
      <c r="F23" s="3" t="s">
        <v>81</v>
      </c>
      <c r="G23">
        <v>8</v>
      </c>
    </row>
    <row r="24" spans="1:7" x14ac:dyDescent="0.3">
      <c r="B24" s="3" t="s">
        <v>67</v>
      </c>
      <c r="C24">
        <v>6</v>
      </c>
      <c r="F24" s="3" t="s">
        <v>82</v>
      </c>
      <c r="G24">
        <v>4</v>
      </c>
    </row>
    <row r="25" spans="1:7" x14ac:dyDescent="0.3">
      <c r="B25" s="3" t="s">
        <v>127</v>
      </c>
      <c r="C25">
        <v>35</v>
      </c>
      <c r="F25" s="3" t="s">
        <v>83</v>
      </c>
      <c r="G25">
        <v>3</v>
      </c>
    </row>
    <row r="26" spans="1:7" x14ac:dyDescent="0.3">
      <c r="F26" s="3" t="s">
        <v>127</v>
      </c>
      <c r="G26">
        <v>35</v>
      </c>
    </row>
    <row r="27" spans="1:7" x14ac:dyDescent="0.3">
      <c r="A27" s="5" t="s">
        <v>107</v>
      </c>
      <c r="B27" s="17" t="s">
        <v>126</v>
      </c>
      <c r="C27" s="17" t="s">
        <v>131</v>
      </c>
    </row>
    <row r="28" spans="1:7" x14ac:dyDescent="0.3">
      <c r="B28" s="3" t="s">
        <v>57</v>
      </c>
      <c r="C28">
        <v>5</v>
      </c>
      <c r="E28" s="5" t="s">
        <v>103</v>
      </c>
      <c r="F28" s="17" t="s">
        <v>126</v>
      </c>
      <c r="G28" s="17" t="s">
        <v>136</v>
      </c>
    </row>
    <row r="29" spans="1:7" x14ac:dyDescent="0.3">
      <c r="B29" s="3" t="s">
        <v>56</v>
      </c>
      <c r="C29">
        <v>5</v>
      </c>
      <c r="F29" s="3" t="s">
        <v>74</v>
      </c>
      <c r="G29">
        <v>10</v>
      </c>
    </row>
    <row r="30" spans="1:7" x14ac:dyDescent="0.3">
      <c r="B30" s="3" t="s">
        <v>58</v>
      </c>
      <c r="C30">
        <v>14</v>
      </c>
      <c r="F30" s="3" t="s">
        <v>85</v>
      </c>
      <c r="G30">
        <v>13</v>
      </c>
    </row>
    <row r="31" spans="1:7" x14ac:dyDescent="0.3">
      <c r="B31" s="3" t="s">
        <v>59</v>
      </c>
      <c r="C31">
        <v>7</v>
      </c>
      <c r="F31" s="3" t="s">
        <v>84</v>
      </c>
      <c r="G31">
        <v>10</v>
      </c>
    </row>
    <row r="32" spans="1:7" x14ac:dyDescent="0.3">
      <c r="B32" s="3" t="s">
        <v>60</v>
      </c>
      <c r="C32">
        <v>4</v>
      </c>
      <c r="F32" s="3" t="s">
        <v>86</v>
      </c>
      <c r="G32">
        <v>2</v>
      </c>
    </row>
    <row r="33" spans="1:7" x14ac:dyDescent="0.3">
      <c r="B33" s="3" t="s">
        <v>127</v>
      </c>
      <c r="C33">
        <v>35</v>
      </c>
      <c r="F33" s="3" t="s">
        <v>127</v>
      </c>
      <c r="G33">
        <v>35</v>
      </c>
    </row>
    <row r="35" spans="1:7" x14ac:dyDescent="0.3">
      <c r="A35" s="5" t="s">
        <v>108</v>
      </c>
      <c r="B35" s="17" t="s">
        <v>126</v>
      </c>
      <c r="C35" s="17" t="s">
        <v>132</v>
      </c>
      <c r="E35" s="5" t="s">
        <v>104</v>
      </c>
      <c r="F35" s="17" t="s">
        <v>126</v>
      </c>
      <c r="G35" s="17" t="s">
        <v>137</v>
      </c>
    </row>
    <row r="36" spans="1:7" x14ac:dyDescent="0.3">
      <c r="B36" s="3" t="s">
        <v>73</v>
      </c>
      <c r="C36">
        <v>3</v>
      </c>
      <c r="F36" s="3" t="s">
        <v>91</v>
      </c>
      <c r="G36">
        <v>22</v>
      </c>
    </row>
    <row r="37" spans="1:7" x14ac:dyDescent="0.3">
      <c r="B37" s="3" t="s">
        <v>62</v>
      </c>
      <c r="C37">
        <v>12</v>
      </c>
      <c r="F37" s="3" t="s">
        <v>87</v>
      </c>
      <c r="G37">
        <v>7</v>
      </c>
    </row>
    <row r="38" spans="1:7" x14ac:dyDescent="0.3">
      <c r="B38" s="3" t="s">
        <v>71</v>
      </c>
      <c r="C38">
        <v>10</v>
      </c>
      <c r="F38" s="3" t="s">
        <v>88</v>
      </c>
      <c r="G38">
        <v>2</v>
      </c>
    </row>
    <row r="39" spans="1:7" x14ac:dyDescent="0.3">
      <c r="B39" s="3" t="s">
        <v>63</v>
      </c>
      <c r="C39">
        <v>8</v>
      </c>
      <c r="F39" s="3" t="s">
        <v>89</v>
      </c>
      <c r="G39">
        <v>1</v>
      </c>
    </row>
    <row r="40" spans="1:7" x14ac:dyDescent="0.3">
      <c r="B40" s="3" t="s">
        <v>72</v>
      </c>
      <c r="C40">
        <v>2</v>
      </c>
      <c r="F40" s="3" t="s">
        <v>90</v>
      </c>
      <c r="G40">
        <v>3</v>
      </c>
    </row>
    <row r="41" spans="1:7" x14ac:dyDescent="0.3">
      <c r="B41" s="3" t="s">
        <v>127</v>
      </c>
      <c r="C41">
        <v>35</v>
      </c>
      <c r="F41" s="3" t="s">
        <v>127</v>
      </c>
      <c r="G41">
        <v>35</v>
      </c>
    </row>
    <row r="43" spans="1:7" x14ac:dyDescent="0.3">
      <c r="E43" s="5" t="s">
        <v>105</v>
      </c>
      <c r="F43" s="17" t="s">
        <v>126</v>
      </c>
      <c r="G43" s="17" t="s">
        <v>138</v>
      </c>
    </row>
    <row r="44" spans="1:7" x14ac:dyDescent="0.3">
      <c r="F44" s="3" t="s">
        <v>93</v>
      </c>
      <c r="G44">
        <v>31</v>
      </c>
    </row>
    <row r="45" spans="1:7" x14ac:dyDescent="0.3">
      <c r="F45" s="3" t="s">
        <v>92</v>
      </c>
      <c r="G45">
        <v>4</v>
      </c>
    </row>
    <row r="46" spans="1:7" x14ac:dyDescent="0.3">
      <c r="F46" s="3" t="s">
        <v>127</v>
      </c>
      <c r="G46">
        <v>35</v>
      </c>
    </row>
  </sheetData>
  <mergeCells count="1">
    <mergeCell ref="A1:G2"/>
  </mergeCells>
  <pageMargins left="0.7" right="0.7" top="0.75" bottom="0.75" header="0.3" footer="0.3"/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4070-91F7-4361-BE46-9715B6B4F1F8}">
  <dimension ref="A1:Q79"/>
  <sheetViews>
    <sheetView workbookViewId="0">
      <selection activeCell="H22" sqref="H22"/>
    </sheetView>
  </sheetViews>
  <sheetFormatPr defaultRowHeight="15.6" x14ac:dyDescent="0.3"/>
  <cols>
    <col min="1" max="1" width="8.796875" style="5"/>
    <col min="9" max="9" width="8.796875" style="5"/>
  </cols>
  <sheetData>
    <row r="1" spans="1:17" ht="15.6" customHeight="1" x14ac:dyDescent="0.3">
      <c r="A1" s="37" t="s">
        <v>144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18"/>
    </row>
    <row r="2" spans="1:17" ht="15.6" customHeight="1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18"/>
    </row>
    <row r="3" spans="1:17" ht="15.6" customHeigh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3">
      <c r="A4" s="5" t="s">
        <v>94</v>
      </c>
      <c r="I4" s="5" t="s">
        <v>109</v>
      </c>
    </row>
    <row r="19" spans="1:9" x14ac:dyDescent="0.3">
      <c r="A19" s="5" t="s">
        <v>96</v>
      </c>
      <c r="I19" s="5" t="s">
        <v>102</v>
      </c>
    </row>
    <row r="34" spans="1:9" x14ac:dyDescent="0.3">
      <c r="A34" s="5" t="s">
        <v>106</v>
      </c>
      <c r="I34" s="5" t="s">
        <v>103</v>
      </c>
    </row>
    <row r="49" spans="1:9" x14ac:dyDescent="0.3">
      <c r="A49" s="5" t="s">
        <v>107</v>
      </c>
      <c r="I49" s="5" t="s">
        <v>104</v>
      </c>
    </row>
    <row r="64" spans="1:9" x14ac:dyDescent="0.3">
      <c r="A64" s="5" t="s">
        <v>108</v>
      </c>
      <c r="I64" s="5" t="s">
        <v>105</v>
      </c>
    </row>
    <row r="79" spans="1:1" x14ac:dyDescent="0.3">
      <c r="A79" s="5" t="s">
        <v>113</v>
      </c>
    </row>
  </sheetData>
  <mergeCells count="1">
    <mergeCell ref="A1:P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D7C7-4ACB-4B35-8765-83D7BDD8538B}">
  <dimension ref="A1:BD71"/>
  <sheetViews>
    <sheetView topLeftCell="A28" zoomScale="56" workbookViewId="0">
      <selection activeCell="A59" sqref="A59:H71"/>
    </sheetView>
  </sheetViews>
  <sheetFormatPr defaultRowHeight="15.6" x14ac:dyDescent="0.3"/>
  <cols>
    <col min="1" max="1" width="27.19921875" bestFit="1" customWidth="1"/>
    <col min="2" max="2" width="24.59765625" bestFit="1" customWidth="1"/>
    <col min="3" max="3" width="41.19921875" bestFit="1" customWidth="1"/>
    <col min="4" max="4" width="44.59765625" bestFit="1" customWidth="1"/>
    <col min="5" max="5" width="34.8984375" bestFit="1" customWidth="1"/>
    <col min="6" max="6" width="28.8984375" bestFit="1" customWidth="1"/>
    <col min="7" max="7" width="32.3984375" bestFit="1" customWidth="1"/>
    <col min="8" max="8" width="21" bestFit="1" customWidth="1"/>
    <col min="9" max="9" width="49.3984375" bestFit="1" customWidth="1"/>
    <col min="10" max="10" width="53" bestFit="1" customWidth="1"/>
    <col min="11" max="11" width="48.69921875" bestFit="1" customWidth="1"/>
    <col min="12" max="12" width="52.19921875" bestFit="1" customWidth="1"/>
    <col min="14" max="14" width="16" bestFit="1" customWidth="1"/>
    <col min="50" max="50" width="12.5" bestFit="1" customWidth="1"/>
    <col min="51" max="51" width="18.59765625" bestFit="1" customWidth="1"/>
    <col min="52" max="52" width="11.69921875" bestFit="1" customWidth="1"/>
    <col min="54" max="54" width="13.69921875" bestFit="1" customWidth="1"/>
    <col min="55" max="55" width="21.19921875" bestFit="1" customWidth="1"/>
    <col min="56" max="56" width="13.296875" bestFit="1" customWidth="1"/>
  </cols>
  <sheetData>
    <row r="1" spans="1:56" x14ac:dyDescent="0.3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3"/>
      <c r="L1" s="23"/>
      <c r="O1" s="23" t="s">
        <v>115</v>
      </c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56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56" x14ac:dyDescent="0.3">
      <c r="A3" s="22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O3" s="4" t="s">
        <v>2</v>
      </c>
      <c r="P3" s="4" t="s">
        <v>3</v>
      </c>
      <c r="Q3" s="4" t="s">
        <v>4</v>
      </c>
      <c r="R3" s="4" t="s">
        <v>5</v>
      </c>
      <c r="S3" s="4" t="s">
        <v>6</v>
      </c>
      <c r="T3" s="4" t="s">
        <v>7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</row>
    <row r="4" spans="1:56" x14ac:dyDescent="0.3">
      <c r="A4" s="22"/>
      <c r="B4" s="4">
        <v>2024</v>
      </c>
      <c r="C4" s="4">
        <v>2024</v>
      </c>
      <c r="D4" s="4">
        <v>2024</v>
      </c>
      <c r="E4" s="4">
        <v>2024</v>
      </c>
      <c r="F4" s="4">
        <v>2024</v>
      </c>
      <c r="G4" s="4">
        <v>2024</v>
      </c>
      <c r="H4" s="4">
        <v>2024</v>
      </c>
      <c r="I4" s="4">
        <v>2024</v>
      </c>
      <c r="J4" s="4">
        <v>2024</v>
      </c>
      <c r="K4" s="4">
        <v>2024</v>
      </c>
      <c r="L4" s="4">
        <v>2024</v>
      </c>
      <c r="N4" t="s">
        <v>116</v>
      </c>
      <c r="O4">
        <f>AVERAGE(B5:B39)</f>
        <v>56231.314285714288</v>
      </c>
      <c r="P4">
        <f t="shared" ref="P4:Y4" si="0">AVERAGE(C5:C39)</f>
        <v>6005.3714285714286</v>
      </c>
      <c r="Q4">
        <f t="shared" si="0"/>
        <v>10.988571428571428</v>
      </c>
      <c r="R4">
        <f t="shared" si="0"/>
        <v>56231.314285714288</v>
      </c>
      <c r="S4">
        <f t="shared" si="0"/>
        <v>5630.2285714285717</v>
      </c>
      <c r="T4">
        <f t="shared" si="0"/>
        <v>10.07714285714286</v>
      </c>
      <c r="U4">
        <f t="shared" si="0"/>
        <v>56231.314285714288</v>
      </c>
      <c r="V4">
        <f t="shared" si="0"/>
        <v>3080.8285714285716</v>
      </c>
      <c r="W4">
        <f t="shared" si="0"/>
        <v>5.4742857142857151</v>
      </c>
      <c r="X4">
        <f t="shared" si="0"/>
        <v>254.08823529411765</v>
      </c>
      <c r="Y4">
        <f t="shared" si="0"/>
        <v>0.44</v>
      </c>
    </row>
    <row r="5" spans="1:56" x14ac:dyDescent="0.3">
      <c r="A5" s="2" t="s">
        <v>13</v>
      </c>
      <c r="B5" s="1">
        <v>106892</v>
      </c>
      <c r="C5" s="1">
        <v>8956</v>
      </c>
      <c r="D5" s="1">
        <v>8.4</v>
      </c>
      <c r="E5" s="1">
        <v>106892</v>
      </c>
      <c r="F5" s="1">
        <v>5235</v>
      </c>
      <c r="G5" s="1">
        <v>4.9000000000000004</v>
      </c>
      <c r="H5" s="1">
        <v>106892</v>
      </c>
      <c r="I5" s="1">
        <v>4961</v>
      </c>
      <c r="J5" s="1">
        <v>4.5999999999999996</v>
      </c>
      <c r="K5" s="1">
        <v>427</v>
      </c>
      <c r="L5" s="1">
        <v>0.4</v>
      </c>
      <c r="N5" t="s">
        <v>117</v>
      </c>
      <c r="O5">
        <f>_xlfn.STDEV.S(B5:B39)</f>
        <v>25767.915439635428</v>
      </c>
      <c r="P5">
        <f t="shared" ref="P5:Y5" si="1">_xlfn.STDEV.S(C5:C39)</f>
        <v>3138.4747333857645</v>
      </c>
      <c r="Q5">
        <f t="shared" si="1"/>
        <v>3.1193675290854443</v>
      </c>
      <c r="R5">
        <f t="shared" si="1"/>
        <v>25767.915439635428</v>
      </c>
      <c r="S5">
        <f t="shared" si="1"/>
        <v>3746.3934899463788</v>
      </c>
      <c r="T5">
        <f t="shared" si="1"/>
        <v>4.249365746049337</v>
      </c>
      <c r="U5">
        <f t="shared" si="1"/>
        <v>25767.915439635428</v>
      </c>
      <c r="V5">
        <f t="shared" si="1"/>
        <v>1808.7632350133983</v>
      </c>
      <c r="W5">
        <f t="shared" si="1"/>
        <v>1.7710652921074252</v>
      </c>
      <c r="X5">
        <f t="shared" si="1"/>
        <v>298.24866253829595</v>
      </c>
      <c r="Y5">
        <f t="shared" si="1"/>
        <v>0.33896393867805158</v>
      </c>
    </row>
    <row r="6" spans="1:56" x14ac:dyDescent="0.3">
      <c r="A6" s="2" t="s">
        <v>14</v>
      </c>
      <c r="B6" s="1">
        <v>95468</v>
      </c>
      <c r="C6" s="1">
        <v>12538</v>
      </c>
      <c r="D6" s="1">
        <v>13.1</v>
      </c>
      <c r="E6" s="1">
        <v>95468</v>
      </c>
      <c r="F6" s="1">
        <v>14477</v>
      </c>
      <c r="G6" s="1">
        <v>15.2</v>
      </c>
      <c r="H6" s="1">
        <v>95468</v>
      </c>
      <c r="I6" s="1">
        <v>5333</v>
      </c>
      <c r="J6" s="1">
        <v>5.6</v>
      </c>
      <c r="K6" s="1">
        <v>259</v>
      </c>
      <c r="L6" s="1">
        <v>0.3</v>
      </c>
    </row>
    <row r="7" spans="1:56" x14ac:dyDescent="0.3">
      <c r="A7" s="2" t="s">
        <v>15</v>
      </c>
      <c r="B7" s="1">
        <v>57631</v>
      </c>
      <c r="C7" s="1">
        <v>6424</v>
      </c>
      <c r="D7" s="1">
        <v>11.1</v>
      </c>
      <c r="E7" s="1">
        <v>57631</v>
      </c>
      <c r="F7" s="1">
        <v>7114</v>
      </c>
      <c r="G7" s="1">
        <v>12.3</v>
      </c>
      <c r="H7" s="1">
        <v>57631</v>
      </c>
      <c r="I7" s="1">
        <v>2941</v>
      </c>
      <c r="J7" s="1">
        <v>5.0999999999999996</v>
      </c>
      <c r="K7" s="1">
        <v>205</v>
      </c>
      <c r="L7" s="1">
        <v>0.4</v>
      </c>
    </row>
    <row r="8" spans="1:56" x14ac:dyDescent="0.3">
      <c r="A8" s="2" t="s">
        <v>16</v>
      </c>
      <c r="B8" s="1">
        <v>52667</v>
      </c>
      <c r="C8" s="1">
        <v>6020</v>
      </c>
      <c r="D8" s="1">
        <v>11.4</v>
      </c>
      <c r="E8" s="1">
        <v>52667</v>
      </c>
      <c r="F8" s="1">
        <v>9018</v>
      </c>
      <c r="G8" s="1">
        <v>17.100000000000001</v>
      </c>
      <c r="H8" s="1">
        <v>52667</v>
      </c>
      <c r="I8" s="1">
        <v>2130</v>
      </c>
      <c r="J8" s="1">
        <v>4</v>
      </c>
      <c r="K8" s="1">
        <v>169</v>
      </c>
      <c r="L8" s="1">
        <v>0.3</v>
      </c>
      <c r="N8" s="39" t="s">
        <v>2</v>
      </c>
      <c r="O8" s="40"/>
      <c r="P8" s="40"/>
      <c r="R8" s="39" t="s">
        <v>3</v>
      </c>
      <c r="S8" s="40"/>
      <c r="T8" s="40"/>
      <c r="V8" s="39" t="s">
        <v>4</v>
      </c>
      <c r="W8" s="40"/>
      <c r="X8" s="40"/>
      <c r="Z8" s="39" t="s">
        <v>5</v>
      </c>
      <c r="AA8" s="40"/>
      <c r="AB8" s="40"/>
      <c r="AD8" s="39" t="s">
        <v>6</v>
      </c>
      <c r="AE8" s="40"/>
      <c r="AF8" s="40"/>
      <c r="AH8" s="39" t="s">
        <v>7</v>
      </c>
      <c r="AI8" s="40"/>
      <c r="AJ8" s="40"/>
      <c r="AL8" s="39" t="s">
        <v>8</v>
      </c>
      <c r="AM8" s="40"/>
      <c r="AN8" s="40"/>
      <c r="AP8" s="39" t="s">
        <v>9</v>
      </c>
      <c r="AQ8" s="40"/>
      <c r="AR8" s="40"/>
      <c r="AT8" s="39" t="s">
        <v>10</v>
      </c>
      <c r="AU8" s="40"/>
      <c r="AV8" s="40"/>
      <c r="AX8" s="39" t="s">
        <v>11</v>
      </c>
      <c r="AY8" s="40"/>
      <c r="AZ8" s="40"/>
      <c r="BB8" s="39" t="s">
        <v>12</v>
      </c>
      <c r="BC8" s="40"/>
      <c r="BD8" s="40"/>
    </row>
    <row r="9" spans="1:56" x14ac:dyDescent="0.3">
      <c r="A9" s="2" t="s">
        <v>17</v>
      </c>
      <c r="B9" s="1">
        <v>73895</v>
      </c>
      <c r="C9" s="1">
        <v>9266</v>
      </c>
      <c r="D9" s="1">
        <v>12.5</v>
      </c>
      <c r="E9" s="1">
        <v>73895</v>
      </c>
      <c r="F9" s="1">
        <v>6870</v>
      </c>
      <c r="G9" s="1">
        <v>9.3000000000000007</v>
      </c>
      <c r="H9" s="1">
        <v>73895</v>
      </c>
      <c r="I9" s="1">
        <v>3506</v>
      </c>
      <c r="J9" s="1">
        <v>4.7</v>
      </c>
      <c r="K9" s="1">
        <v>36</v>
      </c>
      <c r="L9" s="1" t="s">
        <v>18</v>
      </c>
      <c r="N9" t="s">
        <v>118</v>
      </c>
      <c r="O9" t="s">
        <v>119</v>
      </c>
      <c r="P9" t="s">
        <v>120</v>
      </c>
      <c r="R9" t="s">
        <v>118</v>
      </c>
      <c r="S9" t="s">
        <v>119</v>
      </c>
      <c r="T9" t="s">
        <v>120</v>
      </c>
      <c r="V9" t="s">
        <v>118</v>
      </c>
      <c r="W9" t="s">
        <v>119</v>
      </c>
      <c r="X9" t="s">
        <v>120</v>
      </c>
      <c r="Z9" t="s">
        <v>118</v>
      </c>
      <c r="AA9" t="s">
        <v>119</v>
      </c>
      <c r="AB9" t="s">
        <v>120</v>
      </c>
      <c r="AD9" t="s">
        <v>118</v>
      </c>
      <c r="AE9" t="s">
        <v>119</v>
      </c>
      <c r="AF9" t="s">
        <v>120</v>
      </c>
      <c r="AH9" t="s">
        <v>118</v>
      </c>
      <c r="AI9" t="s">
        <v>119</v>
      </c>
      <c r="AJ9" t="s">
        <v>120</v>
      </c>
      <c r="AL9" t="s">
        <v>118</v>
      </c>
      <c r="AM9" t="s">
        <v>119</v>
      </c>
      <c r="AN9" t="s">
        <v>120</v>
      </c>
      <c r="AP9" t="s">
        <v>118</v>
      </c>
      <c r="AQ9" t="s">
        <v>119</v>
      </c>
      <c r="AR9" t="s">
        <v>120</v>
      </c>
      <c r="AT9" t="s">
        <v>118</v>
      </c>
      <c r="AU9" t="s">
        <v>119</v>
      </c>
      <c r="AV9" t="s">
        <v>120</v>
      </c>
      <c r="AX9" t="s">
        <v>118</v>
      </c>
      <c r="AY9" t="s">
        <v>119</v>
      </c>
      <c r="AZ9" t="s">
        <v>120</v>
      </c>
      <c r="BB9" t="s">
        <v>118</v>
      </c>
      <c r="BC9" t="s">
        <v>119</v>
      </c>
      <c r="BD9" t="s">
        <v>120</v>
      </c>
    </row>
    <row r="10" spans="1:56" x14ac:dyDescent="0.3">
      <c r="A10" s="2" t="s">
        <v>19</v>
      </c>
      <c r="B10" s="1">
        <v>38335</v>
      </c>
      <c r="C10" s="1">
        <v>5208</v>
      </c>
      <c r="D10" s="1">
        <v>13.6</v>
      </c>
      <c r="E10" s="1">
        <v>38335</v>
      </c>
      <c r="F10" s="1">
        <v>6107</v>
      </c>
      <c r="G10" s="1">
        <v>15.9</v>
      </c>
      <c r="H10" s="1">
        <v>38335</v>
      </c>
      <c r="I10" s="1">
        <v>1968</v>
      </c>
      <c r="J10" s="1">
        <v>5.0999999999999996</v>
      </c>
      <c r="K10" s="1">
        <v>55</v>
      </c>
      <c r="L10" s="1">
        <v>0.1</v>
      </c>
      <c r="N10">
        <f>STANDARDIZE(B5,O$4,$O$5)</f>
        <v>1.9660374093109982</v>
      </c>
      <c r="O10">
        <f>ABS(N10)</f>
        <v>1.9660374093109982</v>
      </c>
      <c r="P10" t="str">
        <f>IF(O10&gt;3,"Outlier","Tidak Outlier")</f>
        <v>Tidak Outlier</v>
      </c>
      <c r="R10">
        <f>STANDARDIZE(C5,P$4,$P$5)</f>
        <v>0.94014730787571266</v>
      </c>
      <c r="S10">
        <f>ABS(R10)</f>
        <v>0.94014730787571266</v>
      </c>
      <c r="T10" t="str">
        <f>IF(S10&gt;3,"Outlier","Tidak Outlier")</f>
        <v>Tidak Outlier</v>
      </c>
      <c r="V10">
        <f>STANDARDIZE(D5,Q$4,$Q$5)</f>
        <v>-0.82983855042254695</v>
      </c>
      <c r="W10">
        <f>ABS(V10)</f>
        <v>0.82983855042254695</v>
      </c>
      <c r="X10" t="str">
        <f>IF(W10&gt;3,"Outlier","Tidak Outlier")</f>
        <v>Tidak Outlier</v>
      </c>
      <c r="Z10">
        <f>STANDARDIZE(E5,R$4,$R$5)</f>
        <v>1.9660374093109982</v>
      </c>
      <c r="AA10">
        <f>ABS(Z10)</f>
        <v>1.9660374093109982</v>
      </c>
      <c r="AB10" t="str">
        <f>IF(AA10&gt;3,"Outlier","Tidak Outlier")</f>
        <v>Tidak Outlier</v>
      </c>
      <c r="AD10">
        <f>STANDARDIZE(F5,S$4,$S$5)</f>
        <v>-0.10549574477138773</v>
      </c>
      <c r="AE10">
        <f>ABS(AD10)</f>
        <v>0.10549574477138773</v>
      </c>
      <c r="AF10" t="str">
        <f>IF(AE10&gt;3,"Outlier","Tidak Outlier")</f>
        <v>Tidak Outlier</v>
      </c>
      <c r="AH10">
        <f>STANDARDIZE(G5,T$4,$T$5)</f>
        <v>-1.2183330799322425</v>
      </c>
      <c r="AI10">
        <f>ABS(AH10)</f>
        <v>1.2183330799322425</v>
      </c>
      <c r="AJ10" t="str">
        <f>IF(AI10&gt;3,"Outlier","Tidak Outlier")</f>
        <v>Tidak Outlier</v>
      </c>
      <c r="AL10">
        <f>STANDARDIZE(H5,U$4,$U$5)</f>
        <v>1.9660374093109982</v>
      </c>
      <c r="AM10">
        <f>ABS(AL10)</f>
        <v>1.9660374093109982</v>
      </c>
      <c r="AN10" t="str">
        <f>IF(AM10&gt;3,"Outlier","Tidak Outlier")</f>
        <v>Tidak Outlier</v>
      </c>
      <c r="AP10">
        <f>STANDARDIZE(I5,V$4,$V$5)</f>
        <v>1.0394790164769692</v>
      </c>
      <c r="AQ10">
        <f>ABS(AP10)</f>
        <v>1.0394790164769692</v>
      </c>
      <c r="AR10" t="str">
        <f>IF(AQ10&gt;3,"Outlier","Tidak Outlier")</f>
        <v>Tidak Outlier</v>
      </c>
      <c r="AT10">
        <f>STANDARDIZE(J5,W$4,$W$5)</f>
        <v>-0.493649623298408</v>
      </c>
      <c r="AU10">
        <f>ABS(AT10)</f>
        <v>0.493649623298408</v>
      </c>
      <c r="AV10" t="str">
        <f>IF(AU10&gt;3,"Outlier","Tidak Outlier")</f>
        <v>Tidak Outlier</v>
      </c>
      <c r="AX10">
        <f>STANDARDIZE(K5,X$4,$X$5)</f>
        <v>0.57975704981972886</v>
      </c>
      <c r="AY10">
        <f>ABS(AX10)</f>
        <v>0.57975704981972886</v>
      </c>
      <c r="AZ10" t="str">
        <f>IF(AY10&gt;3,"Outlier","Tidak Outlier")</f>
        <v>Tidak Outlier</v>
      </c>
      <c r="BB10">
        <f>STANDARDIZE(L5,Y$4,$Y$5)</f>
        <v>-0.11800665332129043</v>
      </c>
      <c r="BC10">
        <f>ABS(BB10)</f>
        <v>0.11800665332129043</v>
      </c>
      <c r="BD10" t="str">
        <f>IF(BC10&gt;3,"Outlier","Tidak Outlier")</f>
        <v>Tidak Outlier</v>
      </c>
    </row>
    <row r="11" spans="1:56" x14ac:dyDescent="0.3">
      <c r="A11" s="2" t="s">
        <v>20</v>
      </c>
      <c r="B11" s="1">
        <v>47922</v>
      </c>
      <c r="C11" s="1">
        <v>4919</v>
      </c>
      <c r="D11" s="1">
        <v>10.3</v>
      </c>
      <c r="E11" s="1">
        <v>47922</v>
      </c>
      <c r="F11" s="1">
        <v>8741</v>
      </c>
      <c r="G11" s="1">
        <v>18.2</v>
      </c>
      <c r="H11" s="1">
        <v>47922</v>
      </c>
      <c r="I11" s="1">
        <v>1381</v>
      </c>
      <c r="J11" s="1">
        <v>2.9</v>
      </c>
      <c r="K11" s="1">
        <v>105</v>
      </c>
      <c r="L11" s="1">
        <v>0.2</v>
      </c>
      <c r="N11">
        <f t="shared" ref="N11:N44" si="2">STANDARDIZE(B6,O$4,$O$5)</f>
        <v>1.5226953769777212</v>
      </c>
      <c r="O11">
        <f t="shared" ref="O11:O44" si="3">ABS(N11)</f>
        <v>1.5226953769777212</v>
      </c>
      <c r="P11" t="str">
        <f t="shared" ref="P11:P44" si="4">IF(O11&gt;3,"Outlier","Tidak Outlier")</f>
        <v>Tidak Outlier</v>
      </c>
      <c r="R11">
        <f t="shared" ref="R11:R44" si="5">STANDARDIZE(C6,P$4,$P$5)</f>
        <v>2.0814660388810005</v>
      </c>
      <c r="S11">
        <f t="shared" ref="S11:S44" si="6">ABS(R11)</f>
        <v>2.0814660388810005</v>
      </c>
      <c r="T11" t="str">
        <f t="shared" ref="T11:T44" si="7">IF(S11&gt;3,"Outlier","Tidak Outlier")</f>
        <v>Tidak Outlier</v>
      </c>
      <c r="V11">
        <f t="shared" ref="V11:V44" si="8">STANDARDIZE(D6,Q$4,$Q$5)</f>
        <v>0.67687713991419729</v>
      </c>
      <c r="W11">
        <f t="shared" ref="W11:W44" si="9">ABS(V11)</f>
        <v>0.67687713991419729</v>
      </c>
      <c r="X11" t="str">
        <f t="shared" ref="X11:X44" si="10">IF(W11&gt;3,"Outlier","Tidak Outlier")</f>
        <v>Tidak Outlier</v>
      </c>
      <c r="Z11">
        <f t="shared" ref="Z11:Z44" si="11">STANDARDIZE(E6,R$4,$R$5)</f>
        <v>1.5226953769777212</v>
      </c>
      <c r="AA11">
        <f t="shared" ref="AA11:AA44" si="12">ABS(Z11)</f>
        <v>1.5226953769777212</v>
      </c>
      <c r="AB11" t="str">
        <f t="shared" ref="AB11:AB44" si="13">IF(AA11&gt;3,"Outlier","Tidak Outlier")</f>
        <v>Tidak Outlier</v>
      </c>
      <c r="AD11">
        <f t="shared" ref="AD11:AD44" si="14">STANDARDIZE(F6,S$4,$S$5)</f>
        <v>2.3614101007574755</v>
      </c>
      <c r="AE11">
        <f t="shared" ref="AE11:AE44" si="15">ABS(AD11)</f>
        <v>2.3614101007574755</v>
      </c>
      <c r="AF11" t="str">
        <f t="shared" ref="AF11:AF44" si="16">IF(AE11&gt;3,"Outlier","Tidak Outlier")</f>
        <v>Tidak Outlier</v>
      </c>
      <c r="AH11">
        <f t="shared" ref="AH11:AH44" si="17">STANDARDIZE(G6,T$4,$T$5)</f>
        <v>1.2055580641934371</v>
      </c>
      <c r="AI11">
        <f t="shared" ref="AI11:AI44" si="18">ABS(AH11)</f>
        <v>1.2055580641934371</v>
      </c>
      <c r="AJ11" t="str">
        <f t="shared" ref="AJ11:AJ44" si="19">IF(AI11&gt;3,"Outlier","Tidak Outlier")</f>
        <v>Tidak Outlier</v>
      </c>
      <c r="AL11">
        <f t="shared" ref="AL11:AL44" si="20">STANDARDIZE(H6,U$4,$U$5)</f>
        <v>1.5226953769777212</v>
      </c>
      <c r="AM11">
        <f t="shared" ref="AM11:AM44" si="21">ABS(AL11)</f>
        <v>1.5226953769777212</v>
      </c>
      <c r="AN11" t="str">
        <f t="shared" ref="AN11:AN44" si="22">IF(AM11&gt;3,"Outlier","Tidak Outlier")</f>
        <v>Tidak Outlier</v>
      </c>
      <c r="AP11">
        <f t="shared" ref="AP11:AP44" si="23">STANDARDIZE(I6,V$4,$V$5)</f>
        <v>1.2451444086073242</v>
      </c>
      <c r="AQ11">
        <f t="shared" ref="AQ11:AQ44" si="24">ABS(AP11)</f>
        <v>1.2451444086073242</v>
      </c>
      <c r="AR11" t="str">
        <f t="shared" ref="AR11:AR44" si="25">IF(AQ11&gt;3,"Outlier","Tidak Outlier")</f>
        <v>Tidak Outlier</v>
      </c>
      <c r="AT11">
        <f t="shared" ref="AT11:AT44" si="26">STANDARDIZE(J6,W$4,$W$5)</f>
        <v>7.0982298774933741E-2</v>
      </c>
      <c r="AU11">
        <f t="shared" ref="AU11:AU44" si="27">ABS(AT11)</f>
        <v>7.0982298774933741E-2</v>
      </c>
      <c r="AV11" t="str">
        <f t="shared" ref="AV11:AV44" si="28">IF(AU11&gt;3,"Outlier","Tidak Outlier")</f>
        <v>Tidak Outlier</v>
      </c>
      <c r="AX11">
        <f t="shared" ref="AX11:AX44" si="29">STANDARDIZE(K6,X$4,$X$5)</f>
        <v>1.6468689797566698E-2</v>
      </c>
      <c r="AY11">
        <f t="shared" ref="AY11:AY44" si="30">ABS(AX11)</f>
        <v>1.6468689797566698E-2</v>
      </c>
      <c r="AZ11" t="str">
        <f t="shared" ref="AZ11:AZ44" si="31">IF(AY11&gt;3,"Outlier","Tidak Outlier")</f>
        <v>Tidak Outlier</v>
      </c>
      <c r="BB11">
        <f t="shared" ref="BB11:BB44" si="32">STANDARDIZE(L6,Y$4,$Y$5)</f>
        <v>-0.41302328662451676</v>
      </c>
      <c r="BC11">
        <f t="shared" ref="BC11:BC44" si="33">ABS(BB11)</f>
        <v>0.41302328662451676</v>
      </c>
      <c r="BD11" t="str">
        <f t="shared" ref="BD11:BD44" si="34">IF(BC11&gt;3,"Outlier","Tidak Outlier")</f>
        <v>Tidak Outlier</v>
      </c>
    </row>
    <row r="12" spans="1:56" x14ac:dyDescent="0.3">
      <c r="A12" s="2" t="s">
        <v>21</v>
      </c>
      <c r="B12" s="1">
        <v>71428</v>
      </c>
      <c r="C12" s="1">
        <v>8598</v>
      </c>
      <c r="D12" s="1">
        <v>12</v>
      </c>
      <c r="E12" s="1">
        <v>71428</v>
      </c>
      <c r="F12" s="1">
        <v>10914</v>
      </c>
      <c r="G12" s="1">
        <v>15.3</v>
      </c>
      <c r="H12" s="1">
        <v>71428</v>
      </c>
      <c r="I12" s="1">
        <v>3697</v>
      </c>
      <c r="J12" s="1">
        <v>5.2</v>
      </c>
      <c r="K12" s="1">
        <v>155</v>
      </c>
      <c r="L12" s="1">
        <v>0.2</v>
      </c>
      <c r="N12">
        <f t="shared" si="2"/>
        <v>5.4318934628788687E-2</v>
      </c>
      <c r="O12">
        <f t="shared" si="3"/>
        <v>5.4318934628788687E-2</v>
      </c>
      <c r="P12" t="str">
        <f t="shared" si="4"/>
        <v>Tidak Outlier</v>
      </c>
      <c r="R12">
        <f t="shared" si="5"/>
        <v>0.13338599383177377</v>
      </c>
      <c r="S12">
        <f t="shared" si="6"/>
        <v>0.13338599383177377</v>
      </c>
      <c r="T12" t="str">
        <f t="shared" si="7"/>
        <v>Tidak Outlier</v>
      </c>
      <c r="V12">
        <f t="shared" si="8"/>
        <v>3.5721527004944305E-2</v>
      </c>
      <c r="W12">
        <f t="shared" si="9"/>
        <v>3.5721527004944305E-2</v>
      </c>
      <c r="X12" t="str">
        <f t="shared" si="10"/>
        <v>Tidak Outlier</v>
      </c>
      <c r="Z12">
        <f t="shared" si="11"/>
        <v>5.4318934628788687E-2</v>
      </c>
      <c r="AA12">
        <f t="shared" si="12"/>
        <v>5.4318934628788687E-2</v>
      </c>
      <c r="AB12" t="str">
        <f t="shared" si="13"/>
        <v>Tidak Outlier</v>
      </c>
      <c r="AD12">
        <f t="shared" si="14"/>
        <v>0.39605327965500631</v>
      </c>
      <c r="AE12">
        <f t="shared" si="15"/>
        <v>0.39605327965500631</v>
      </c>
      <c r="AF12" t="str">
        <f t="shared" si="16"/>
        <v>Tidak Outlier</v>
      </c>
      <c r="AH12">
        <f t="shared" si="17"/>
        <v>0.52310327604154705</v>
      </c>
      <c r="AI12">
        <f t="shared" si="18"/>
        <v>0.52310327604154705</v>
      </c>
      <c r="AJ12" t="str">
        <f t="shared" si="19"/>
        <v>Tidak Outlier</v>
      </c>
      <c r="AL12">
        <f t="shared" si="20"/>
        <v>5.4318934628788687E-2</v>
      </c>
      <c r="AM12">
        <f t="shared" si="21"/>
        <v>5.4318934628788687E-2</v>
      </c>
      <c r="AN12" t="str">
        <f t="shared" si="22"/>
        <v>Tidak Outlier</v>
      </c>
      <c r="AP12">
        <f t="shared" si="23"/>
        <v>-7.7306177349151989E-2</v>
      </c>
      <c r="AQ12">
        <f t="shared" si="24"/>
        <v>7.7306177349151989E-2</v>
      </c>
      <c r="AR12" t="str">
        <f t="shared" si="25"/>
        <v>Tidak Outlier</v>
      </c>
      <c r="AT12">
        <f t="shared" si="26"/>
        <v>-0.21133366226173714</v>
      </c>
      <c r="AU12">
        <f t="shared" si="27"/>
        <v>0.21133366226173714</v>
      </c>
      <c r="AV12" t="str">
        <f t="shared" si="28"/>
        <v>Tidak Outlier</v>
      </c>
      <c r="AX12">
        <f t="shared" si="29"/>
        <v>-0.1645882830666997</v>
      </c>
      <c r="AY12">
        <f t="shared" si="30"/>
        <v>0.1645882830666997</v>
      </c>
      <c r="AZ12" t="str">
        <f t="shared" si="31"/>
        <v>Tidak Outlier</v>
      </c>
      <c r="BB12">
        <f t="shared" si="32"/>
        <v>-0.11800665332129043</v>
      </c>
      <c r="BC12">
        <f t="shared" si="33"/>
        <v>0.11800665332129043</v>
      </c>
      <c r="BD12" t="str">
        <f t="shared" si="34"/>
        <v>Tidak Outlier</v>
      </c>
    </row>
    <row r="13" spans="1:56" x14ac:dyDescent="0.3">
      <c r="A13" s="2" t="s">
        <v>22</v>
      </c>
      <c r="B13" s="1">
        <v>58437</v>
      </c>
      <c r="C13" s="1">
        <v>5224</v>
      </c>
      <c r="D13" s="1">
        <v>8.9</v>
      </c>
      <c r="E13" s="1">
        <v>58437</v>
      </c>
      <c r="F13" s="1">
        <v>6994</v>
      </c>
      <c r="G13" s="1">
        <v>12</v>
      </c>
      <c r="H13" s="1">
        <v>58437</v>
      </c>
      <c r="I13" s="1">
        <v>2610</v>
      </c>
      <c r="J13" s="1">
        <v>4.5</v>
      </c>
      <c r="K13" s="1">
        <v>19</v>
      </c>
      <c r="L13" s="1" t="s">
        <v>18</v>
      </c>
      <c r="N13">
        <f t="shared" si="2"/>
        <v>-0.13832373418269481</v>
      </c>
      <c r="O13">
        <f t="shared" si="3"/>
        <v>0.13832373418269481</v>
      </c>
      <c r="P13" t="str">
        <f t="shared" si="4"/>
        <v>Tidak Outlier</v>
      </c>
      <c r="R13">
        <f t="shared" si="5"/>
        <v>4.6610448295023154E-3</v>
      </c>
      <c r="S13">
        <f t="shared" si="6"/>
        <v>4.6610448295023154E-3</v>
      </c>
      <c r="T13" t="str">
        <f t="shared" si="7"/>
        <v>Tidak Outlier</v>
      </c>
      <c r="V13">
        <f t="shared" si="8"/>
        <v>0.13189486894133248</v>
      </c>
      <c r="W13">
        <f t="shared" si="9"/>
        <v>0.13189486894133248</v>
      </c>
      <c r="X13" t="str">
        <f t="shared" si="10"/>
        <v>Tidak Outlier</v>
      </c>
      <c r="Z13">
        <f t="shared" si="11"/>
        <v>-0.13832373418269481</v>
      </c>
      <c r="AA13">
        <f t="shared" si="12"/>
        <v>0.13832373418269481</v>
      </c>
      <c r="AB13" t="str">
        <f t="shared" si="13"/>
        <v>Tidak Outlier</v>
      </c>
      <c r="AD13">
        <f t="shared" si="14"/>
        <v>0.90427538849367273</v>
      </c>
      <c r="AE13">
        <f t="shared" si="15"/>
        <v>0.90427538849367273</v>
      </c>
      <c r="AF13" t="str">
        <f t="shared" si="16"/>
        <v>Tidak Outlier</v>
      </c>
      <c r="AH13">
        <f t="shared" si="17"/>
        <v>1.6526836150515727</v>
      </c>
      <c r="AI13">
        <f t="shared" si="18"/>
        <v>1.6526836150515727</v>
      </c>
      <c r="AJ13" t="str">
        <f t="shared" si="19"/>
        <v>Tidak Outlier</v>
      </c>
      <c r="AL13">
        <f t="shared" si="20"/>
        <v>-0.13832373418269481</v>
      </c>
      <c r="AM13">
        <f t="shared" si="21"/>
        <v>0.13832373418269481</v>
      </c>
      <c r="AN13" t="str">
        <f t="shared" si="22"/>
        <v>Tidak Outlier</v>
      </c>
      <c r="AP13">
        <f t="shared" si="23"/>
        <v>-0.52567884675161947</v>
      </c>
      <c r="AQ13">
        <f t="shared" si="24"/>
        <v>0.52567884675161947</v>
      </c>
      <c r="AR13" t="str">
        <f t="shared" si="25"/>
        <v>Tidak Outlier</v>
      </c>
      <c r="AT13">
        <f t="shared" si="26"/>
        <v>-0.83242877654241287</v>
      </c>
      <c r="AU13">
        <f t="shared" si="27"/>
        <v>0.83242877654241287</v>
      </c>
      <c r="AV13" t="str">
        <f t="shared" si="28"/>
        <v>Tidak Outlier</v>
      </c>
      <c r="AX13">
        <f t="shared" si="29"/>
        <v>-0.28529293164287733</v>
      </c>
      <c r="AY13">
        <f t="shared" si="30"/>
        <v>0.28529293164287733</v>
      </c>
      <c r="AZ13" t="str">
        <f t="shared" si="31"/>
        <v>Tidak Outlier</v>
      </c>
      <c r="BB13">
        <f t="shared" si="32"/>
        <v>-0.41302328662451676</v>
      </c>
      <c r="BC13">
        <f t="shared" si="33"/>
        <v>0.41302328662451676</v>
      </c>
      <c r="BD13" t="str">
        <f t="shared" si="34"/>
        <v>Tidak Outlier</v>
      </c>
    </row>
    <row r="14" spans="1:56" x14ac:dyDescent="0.3">
      <c r="A14" s="2" t="s">
        <v>23</v>
      </c>
      <c r="B14" s="1">
        <v>61905</v>
      </c>
      <c r="C14" s="1">
        <v>8636</v>
      </c>
      <c r="D14" s="1">
        <v>14</v>
      </c>
      <c r="E14" s="1">
        <v>61905</v>
      </c>
      <c r="F14" s="1">
        <v>8620</v>
      </c>
      <c r="G14" s="1">
        <v>13.9</v>
      </c>
      <c r="H14" s="1">
        <v>61905</v>
      </c>
      <c r="I14" s="1">
        <v>3836</v>
      </c>
      <c r="J14" s="1">
        <v>6.2</v>
      </c>
      <c r="K14" s="1">
        <v>194</v>
      </c>
      <c r="L14" s="1">
        <v>0.3</v>
      </c>
      <c r="N14">
        <f t="shared" si="2"/>
        <v>0.68549144984836319</v>
      </c>
      <c r="O14">
        <f t="shared" si="3"/>
        <v>0.68549144984836319</v>
      </c>
      <c r="P14" t="str">
        <f t="shared" si="4"/>
        <v>Tidak Outlier</v>
      </c>
      <c r="R14">
        <f t="shared" si="5"/>
        <v>1.0389214024071585</v>
      </c>
      <c r="S14">
        <f t="shared" si="6"/>
        <v>1.0389214024071585</v>
      </c>
      <c r="T14" t="str">
        <f t="shared" si="7"/>
        <v>Tidak Outlier</v>
      </c>
      <c r="V14">
        <f t="shared" si="8"/>
        <v>0.48453045604142148</v>
      </c>
      <c r="W14">
        <f t="shared" si="9"/>
        <v>0.48453045604142148</v>
      </c>
      <c r="X14" t="str">
        <f t="shared" si="10"/>
        <v>Tidak Outlier</v>
      </c>
      <c r="Z14">
        <f t="shared" si="11"/>
        <v>0.68549144984836319</v>
      </c>
      <c r="AA14">
        <f t="shared" si="12"/>
        <v>0.68549144984836319</v>
      </c>
      <c r="AB14" t="str">
        <f t="shared" si="13"/>
        <v>Tidak Outlier</v>
      </c>
      <c r="AD14">
        <f t="shared" si="14"/>
        <v>0.33092397579122762</v>
      </c>
      <c r="AE14">
        <f t="shared" si="15"/>
        <v>0.33092397579122762</v>
      </c>
      <c r="AF14" t="str">
        <f t="shared" si="16"/>
        <v>Tidak Outlier</v>
      </c>
      <c r="AH14">
        <f t="shared" si="17"/>
        <v>-0.18288443583971895</v>
      </c>
      <c r="AI14">
        <f t="shared" si="18"/>
        <v>0.18288443583971895</v>
      </c>
      <c r="AJ14" t="str">
        <f t="shared" si="19"/>
        <v>Tidak Outlier</v>
      </c>
      <c r="AL14">
        <f t="shared" si="20"/>
        <v>0.68549144984836319</v>
      </c>
      <c r="AM14">
        <f t="shared" si="21"/>
        <v>0.68549144984836319</v>
      </c>
      <c r="AN14" t="str">
        <f t="shared" si="22"/>
        <v>Tidak Outlier</v>
      </c>
      <c r="AP14">
        <f t="shared" si="23"/>
        <v>0.23506195854775813</v>
      </c>
      <c r="AQ14">
        <f t="shared" si="24"/>
        <v>0.23506195854775813</v>
      </c>
      <c r="AR14" t="str">
        <f t="shared" si="25"/>
        <v>Tidak Outlier</v>
      </c>
      <c r="AT14">
        <f t="shared" si="26"/>
        <v>-0.43718643109107352</v>
      </c>
      <c r="AU14">
        <f t="shared" si="27"/>
        <v>0.43718643109107352</v>
      </c>
      <c r="AV14" t="str">
        <f t="shared" si="28"/>
        <v>Tidak Outlier</v>
      </c>
      <c r="AX14">
        <f t="shared" si="29"/>
        <v>-0.73122954999375567</v>
      </c>
      <c r="AY14">
        <f t="shared" si="30"/>
        <v>0.73122954999375567</v>
      </c>
      <c r="AZ14" t="str">
        <f t="shared" si="31"/>
        <v>Tidak Outlier</v>
      </c>
      <c r="BB14" t="e">
        <f t="shared" si="32"/>
        <v>#VALUE!</v>
      </c>
      <c r="BC14" t="e">
        <f t="shared" si="33"/>
        <v>#VALUE!</v>
      </c>
      <c r="BD14" t="e">
        <f t="shared" si="34"/>
        <v>#VALUE!</v>
      </c>
    </row>
    <row r="15" spans="1:56" x14ac:dyDescent="0.3">
      <c r="A15" s="2" t="s">
        <v>24</v>
      </c>
      <c r="B15" s="1">
        <v>43623</v>
      </c>
      <c r="C15" s="1">
        <v>4949</v>
      </c>
      <c r="D15" s="1">
        <v>11.3</v>
      </c>
      <c r="E15" s="1">
        <v>43623</v>
      </c>
      <c r="F15" s="1">
        <v>4080</v>
      </c>
      <c r="G15" s="1">
        <v>9.4</v>
      </c>
      <c r="H15" s="1">
        <v>43623</v>
      </c>
      <c r="I15" s="1">
        <v>2289</v>
      </c>
      <c r="J15" s="1">
        <v>5.2</v>
      </c>
      <c r="K15" s="1">
        <v>91</v>
      </c>
      <c r="L15" s="1">
        <v>0.2</v>
      </c>
      <c r="N15">
        <f t="shared" si="2"/>
        <v>-0.69451928805178864</v>
      </c>
      <c r="O15">
        <f t="shared" si="3"/>
        <v>0.69451928805178864</v>
      </c>
      <c r="P15" t="str">
        <f t="shared" si="4"/>
        <v>Tidak Outlier</v>
      </c>
      <c r="R15">
        <f t="shared" si="5"/>
        <v>-0.25406335762060761</v>
      </c>
      <c r="S15">
        <f t="shared" si="6"/>
        <v>0.25406335762060761</v>
      </c>
      <c r="T15" t="str">
        <f t="shared" si="7"/>
        <v>Tidak Outlier</v>
      </c>
      <c r="V15">
        <f t="shared" si="8"/>
        <v>0.83716604314151044</v>
      </c>
      <c r="W15">
        <f t="shared" si="9"/>
        <v>0.83716604314151044</v>
      </c>
      <c r="X15" t="str">
        <f t="shared" si="10"/>
        <v>Tidak Outlier</v>
      </c>
      <c r="Z15">
        <f t="shared" si="11"/>
        <v>-0.69451928805178864</v>
      </c>
      <c r="AA15">
        <f t="shared" si="12"/>
        <v>0.69451928805178864</v>
      </c>
      <c r="AB15" t="str">
        <f t="shared" si="13"/>
        <v>Tidak Outlier</v>
      </c>
      <c r="AD15">
        <f t="shared" si="14"/>
        <v>0.1272614395286738</v>
      </c>
      <c r="AE15">
        <f t="shared" si="15"/>
        <v>0.1272614395286738</v>
      </c>
      <c r="AF15" t="str">
        <f t="shared" si="16"/>
        <v>Tidak Outlier</v>
      </c>
      <c r="AH15">
        <f t="shared" si="17"/>
        <v>1.3702885302990659</v>
      </c>
      <c r="AI15">
        <f t="shared" si="18"/>
        <v>1.3702885302990659</v>
      </c>
      <c r="AJ15" t="str">
        <f t="shared" si="19"/>
        <v>Tidak Outlier</v>
      </c>
      <c r="AL15">
        <f t="shared" si="20"/>
        <v>-0.69451928805178864</v>
      </c>
      <c r="AM15">
        <f t="shared" si="21"/>
        <v>0.69451928805178864</v>
      </c>
      <c r="AN15" t="str">
        <f t="shared" si="22"/>
        <v>Tidak Outlier</v>
      </c>
      <c r="AP15">
        <f t="shared" si="23"/>
        <v>-0.615242807840645</v>
      </c>
      <c r="AQ15">
        <f t="shared" si="24"/>
        <v>0.615242807840645</v>
      </c>
      <c r="AR15" t="str">
        <f t="shared" si="25"/>
        <v>Tidak Outlier</v>
      </c>
      <c r="AT15">
        <f t="shared" si="26"/>
        <v>-0.21133366226173714</v>
      </c>
      <c r="AU15">
        <f t="shared" si="27"/>
        <v>0.21133366226173714</v>
      </c>
      <c r="AV15" t="str">
        <f t="shared" si="28"/>
        <v>Tidak Outlier</v>
      </c>
      <c r="AX15">
        <f t="shared" si="29"/>
        <v>-0.66752431880077312</v>
      </c>
      <c r="AY15">
        <f t="shared" si="30"/>
        <v>0.66752431880077312</v>
      </c>
      <c r="AZ15" t="str">
        <f t="shared" si="31"/>
        <v>Tidak Outlier</v>
      </c>
      <c r="BB15">
        <f t="shared" si="32"/>
        <v>-1.003056553230969</v>
      </c>
      <c r="BC15">
        <f t="shared" si="33"/>
        <v>1.003056553230969</v>
      </c>
      <c r="BD15" t="str">
        <f t="shared" si="34"/>
        <v>Tidak Outlier</v>
      </c>
    </row>
    <row r="16" spans="1:56" x14ac:dyDescent="0.3">
      <c r="A16" s="2" t="s">
        <v>25</v>
      </c>
      <c r="B16" s="1">
        <v>43209</v>
      </c>
      <c r="C16" s="1">
        <v>4511</v>
      </c>
      <c r="D16" s="1">
        <v>10.4</v>
      </c>
      <c r="E16" s="1">
        <v>43209</v>
      </c>
      <c r="F16" s="1">
        <v>4233</v>
      </c>
      <c r="G16" s="1">
        <v>9.8000000000000007</v>
      </c>
      <c r="H16" s="1">
        <v>43209</v>
      </c>
      <c r="I16" s="1">
        <v>1952</v>
      </c>
      <c r="J16" s="1">
        <v>4.5</v>
      </c>
      <c r="K16" s="1">
        <v>159</v>
      </c>
      <c r="L16" s="1">
        <v>0.4</v>
      </c>
      <c r="N16">
        <f t="shared" si="2"/>
        <v>-0.32246746172308344</v>
      </c>
      <c r="O16">
        <f t="shared" si="3"/>
        <v>0.32246746172308344</v>
      </c>
      <c r="P16" t="str">
        <f t="shared" si="4"/>
        <v>Tidak Outlier</v>
      </c>
      <c r="R16">
        <f t="shared" si="5"/>
        <v>-0.34614630381282657</v>
      </c>
      <c r="S16">
        <f t="shared" si="6"/>
        <v>0.34614630381282657</v>
      </c>
      <c r="T16" t="str">
        <f t="shared" si="7"/>
        <v>Tidak Outlier</v>
      </c>
      <c r="V16">
        <f t="shared" si="8"/>
        <v>-0.22074071815875654</v>
      </c>
      <c r="W16">
        <f t="shared" si="9"/>
        <v>0.22074071815875654</v>
      </c>
      <c r="X16" t="str">
        <f t="shared" si="10"/>
        <v>Tidak Outlier</v>
      </c>
      <c r="Z16">
        <f t="shared" si="11"/>
        <v>-0.32246746172308344</v>
      </c>
      <c r="AA16">
        <f t="shared" si="12"/>
        <v>0.32246746172308344</v>
      </c>
      <c r="AB16" t="str">
        <f t="shared" si="13"/>
        <v>Tidak Outlier</v>
      </c>
      <c r="AD16">
        <f t="shared" si="14"/>
        <v>0.83033761320569455</v>
      </c>
      <c r="AE16">
        <f t="shared" si="15"/>
        <v>0.83033761320569455</v>
      </c>
      <c r="AF16" t="str">
        <f t="shared" si="16"/>
        <v>Tidak Outlier</v>
      </c>
      <c r="AH16">
        <f t="shared" si="17"/>
        <v>1.911545776074703</v>
      </c>
      <c r="AI16">
        <f t="shared" si="18"/>
        <v>1.911545776074703</v>
      </c>
      <c r="AJ16" t="str">
        <f t="shared" si="19"/>
        <v>Tidak Outlier</v>
      </c>
      <c r="AL16">
        <f t="shared" si="20"/>
        <v>-0.32246746172308344</v>
      </c>
      <c r="AM16">
        <f t="shared" si="21"/>
        <v>0.32246746172308344</v>
      </c>
      <c r="AN16" t="str">
        <f t="shared" si="22"/>
        <v>Tidak Outlier</v>
      </c>
      <c r="AP16">
        <f t="shared" si="23"/>
        <v>-0.9397739507990277</v>
      </c>
      <c r="AQ16">
        <f t="shared" si="24"/>
        <v>0.9397739507990277</v>
      </c>
      <c r="AR16" t="str">
        <f t="shared" si="25"/>
        <v>Tidak Outlier</v>
      </c>
      <c r="AT16">
        <f t="shared" si="26"/>
        <v>-1.453523890823089</v>
      </c>
      <c r="AU16">
        <f t="shared" si="27"/>
        <v>1.453523890823089</v>
      </c>
      <c r="AV16" t="str">
        <f t="shared" si="28"/>
        <v>Tidak Outlier</v>
      </c>
      <c r="AX16">
        <f t="shared" si="29"/>
        <v>-0.49987897355608196</v>
      </c>
      <c r="AY16">
        <f t="shared" si="30"/>
        <v>0.49987897355608196</v>
      </c>
      <c r="AZ16" t="str">
        <f t="shared" si="31"/>
        <v>Tidak Outlier</v>
      </c>
      <c r="BB16">
        <f t="shared" si="32"/>
        <v>-0.70803991992774284</v>
      </c>
      <c r="BC16">
        <f t="shared" si="33"/>
        <v>0.70803991992774284</v>
      </c>
      <c r="BD16" t="str">
        <f t="shared" si="34"/>
        <v>Tidak Outlier</v>
      </c>
    </row>
    <row r="17" spans="1:56" x14ac:dyDescent="0.3">
      <c r="A17" s="2" t="s">
        <v>26</v>
      </c>
      <c r="B17" s="1">
        <v>48954</v>
      </c>
      <c r="C17" s="1">
        <v>4330</v>
      </c>
      <c r="D17" s="1">
        <v>8.8000000000000007</v>
      </c>
      <c r="E17" s="1">
        <v>48954</v>
      </c>
      <c r="F17" s="1">
        <v>2955</v>
      </c>
      <c r="G17" s="1">
        <v>6</v>
      </c>
      <c r="H17" s="1">
        <v>48954</v>
      </c>
      <c r="I17" s="1">
        <v>1811</v>
      </c>
      <c r="J17" s="1">
        <v>3.7</v>
      </c>
      <c r="K17" s="1">
        <v>19</v>
      </c>
      <c r="L17" s="1" t="s">
        <v>18</v>
      </c>
      <c r="N17">
        <f t="shared" si="2"/>
        <v>0.58975223470776494</v>
      </c>
      <c r="O17">
        <f t="shared" si="3"/>
        <v>0.58975223470776494</v>
      </c>
      <c r="P17" t="str">
        <f t="shared" si="4"/>
        <v>Tidak Outlier</v>
      </c>
      <c r="R17">
        <f t="shared" si="5"/>
        <v>0.82607915999746218</v>
      </c>
      <c r="S17">
        <f t="shared" si="6"/>
        <v>0.82607915999746218</v>
      </c>
      <c r="T17" t="str">
        <f t="shared" si="7"/>
        <v>Tidak Outlier</v>
      </c>
      <c r="V17">
        <f t="shared" si="8"/>
        <v>0.32424155281410827</v>
      </c>
      <c r="W17">
        <f t="shared" si="9"/>
        <v>0.32424155281410827</v>
      </c>
      <c r="X17" t="str">
        <f t="shared" si="10"/>
        <v>Tidak Outlier</v>
      </c>
      <c r="Z17">
        <f t="shared" si="11"/>
        <v>0.58975223470776494</v>
      </c>
      <c r="AA17">
        <f t="shared" si="12"/>
        <v>0.58975223470776494</v>
      </c>
      <c r="AB17" t="str">
        <f t="shared" si="13"/>
        <v>Tidak Outlier</v>
      </c>
      <c r="AD17">
        <f t="shared" si="14"/>
        <v>1.410362110320412</v>
      </c>
      <c r="AE17">
        <f t="shared" si="15"/>
        <v>1.410362110320412</v>
      </c>
      <c r="AF17" t="str">
        <f t="shared" si="16"/>
        <v>Tidak Outlier</v>
      </c>
      <c r="AH17">
        <f t="shared" si="17"/>
        <v>1.2290909879228129</v>
      </c>
      <c r="AI17">
        <f t="shared" si="18"/>
        <v>1.2290909879228129</v>
      </c>
      <c r="AJ17" t="str">
        <f t="shared" si="19"/>
        <v>Tidak Outlier</v>
      </c>
      <c r="AL17">
        <f t="shared" si="20"/>
        <v>0.58975223470776494</v>
      </c>
      <c r="AM17">
        <f t="shared" si="21"/>
        <v>0.58975223470776494</v>
      </c>
      <c r="AN17" t="str">
        <f t="shared" si="22"/>
        <v>Tidak Outlier</v>
      </c>
      <c r="AP17">
        <f t="shared" si="23"/>
        <v>0.34065897439963394</v>
      </c>
      <c r="AQ17">
        <f t="shared" si="24"/>
        <v>0.34065897439963394</v>
      </c>
      <c r="AR17" t="str">
        <f t="shared" si="25"/>
        <v>Tidak Outlier</v>
      </c>
      <c r="AT17">
        <f t="shared" si="26"/>
        <v>-0.15487047005440266</v>
      </c>
      <c r="AU17">
        <f t="shared" si="27"/>
        <v>0.15487047005440266</v>
      </c>
      <c r="AV17" t="str">
        <f t="shared" si="28"/>
        <v>Tidak Outlier</v>
      </c>
      <c r="AX17">
        <f t="shared" si="29"/>
        <v>-0.33223362831139086</v>
      </c>
      <c r="AY17">
        <f t="shared" si="30"/>
        <v>0.33223362831139086</v>
      </c>
      <c r="AZ17" t="str">
        <f t="shared" si="31"/>
        <v>Tidak Outlier</v>
      </c>
      <c r="BB17">
        <f t="shared" si="32"/>
        <v>-0.70803991992774284</v>
      </c>
      <c r="BC17">
        <f t="shared" si="33"/>
        <v>0.70803991992774284</v>
      </c>
      <c r="BD17" t="str">
        <f t="shared" si="34"/>
        <v>Tidak Outlier</v>
      </c>
    </row>
    <row r="18" spans="1:56" x14ac:dyDescent="0.3">
      <c r="A18" s="2" t="s">
        <v>27</v>
      </c>
      <c r="B18" s="1">
        <v>48476</v>
      </c>
      <c r="C18" s="1">
        <v>5685</v>
      </c>
      <c r="D18" s="1">
        <v>11.7</v>
      </c>
      <c r="E18" s="1">
        <v>48476</v>
      </c>
      <c r="F18" s="1">
        <v>5659</v>
      </c>
      <c r="G18" s="1">
        <v>11.7</v>
      </c>
      <c r="H18" s="1">
        <v>48476</v>
      </c>
      <c r="I18" s="1">
        <v>2891</v>
      </c>
      <c r="J18" s="1">
        <v>6</v>
      </c>
      <c r="K18" s="1">
        <v>181</v>
      </c>
      <c r="L18" s="1">
        <v>0.4</v>
      </c>
      <c r="N18">
        <f t="shared" si="2"/>
        <v>8.5598143142498542E-2</v>
      </c>
      <c r="O18">
        <f t="shared" si="3"/>
        <v>8.5598143142498542E-2</v>
      </c>
      <c r="P18" t="str">
        <f t="shared" si="4"/>
        <v>Tidak Outlier</v>
      </c>
      <c r="R18">
        <f t="shared" si="5"/>
        <v>-0.24896533983833943</v>
      </c>
      <c r="S18">
        <f t="shared" si="6"/>
        <v>0.24896533983833943</v>
      </c>
      <c r="T18" t="str">
        <f t="shared" si="7"/>
        <v>Tidak Outlier</v>
      </c>
      <c r="V18">
        <f t="shared" si="8"/>
        <v>-0.66954964719523369</v>
      </c>
      <c r="W18">
        <f t="shared" si="9"/>
        <v>0.66954964719523369</v>
      </c>
      <c r="X18" t="str">
        <f t="shared" si="10"/>
        <v>Tidak Outlier</v>
      </c>
      <c r="Z18">
        <f t="shared" si="11"/>
        <v>8.5598143142498542E-2</v>
      </c>
      <c r="AA18">
        <f t="shared" si="12"/>
        <v>8.5598143142498542E-2</v>
      </c>
      <c r="AB18" t="str">
        <f t="shared" si="13"/>
        <v>Tidak Outlier</v>
      </c>
      <c r="AD18">
        <f t="shared" si="14"/>
        <v>0.36402247447609876</v>
      </c>
      <c r="AE18">
        <f t="shared" si="15"/>
        <v>0.36402247447609876</v>
      </c>
      <c r="AF18" t="str">
        <f t="shared" si="16"/>
        <v>Tidak Outlier</v>
      </c>
      <c r="AH18">
        <f t="shared" si="17"/>
        <v>0.45250450485342025</v>
      </c>
      <c r="AI18">
        <f t="shared" si="18"/>
        <v>0.45250450485342025</v>
      </c>
      <c r="AJ18" t="str">
        <f t="shared" si="19"/>
        <v>Tidak Outlier</v>
      </c>
      <c r="AL18">
        <f t="shared" si="20"/>
        <v>8.5598143142498542E-2</v>
      </c>
      <c r="AM18">
        <f t="shared" si="21"/>
        <v>8.5598143142498542E-2</v>
      </c>
      <c r="AN18" t="str">
        <f t="shared" si="22"/>
        <v>Tidak Outlier</v>
      </c>
      <c r="AP18">
        <f t="shared" si="23"/>
        <v>-0.26030414722858075</v>
      </c>
      <c r="AQ18">
        <f t="shared" si="24"/>
        <v>0.26030414722858075</v>
      </c>
      <c r="AR18" t="str">
        <f t="shared" si="25"/>
        <v>Tidak Outlier</v>
      </c>
      <c r="AT18">
        <f t="shared" si="26"/>
        <v>-0.55011281550574198</v>
      </c>
      <c r="AU18">
        <f t="shared" si="27"/>
        <v>0.55011281550574198</v>
      </c>
      <c r="AV18" t="str">
        <f t="shared" si="28"/>
        <v>Tidak Outlier</v>
      </c>
      <c r="AX18">
        <f t="shared" si="29"/>
        <v>-0.7882289673769507</v>
      </c>
      <c r="AY18">
        <f t="shared" si="30"/>
        <v>0.7882289673769507</v>
      </c>
      <c r="AZ18" t="str">
        <f t="shared" si="31"/>
        <v>Tidak Outlier</v>
      </c>
      <c r="BB18" t="e">
        <f t="shared" si="32"/>
        <v>#VALUE!</v>
      </c>
      <c r="BC18" t="e">
        <f t="shared" si="33"/>
        <v>#VALUE!</v>
      </c>
      <c r="BD18" t="e">
        <f t="shared" si="34"/>
        <v>#VALUE!</v>
      </c>
    </row>
    <row r="19" spans="1:56" x14ac:dyDescent="0.3">
      <c r="A19" s="2" t="s">
        <v>28</v>
      </c>
      <c r="B19" s="1">
        <v>79956</v>
      </c>
      <c r="C19" s="1">
        <v>8318</v>
      </c>
      <c r="D19" s="1">
        <v>10.4</v>
      </c>
      <c r="E19" s="1">
        <v>79956</v>
      </c>
      <c r="F19" s="1">
        <v>5981</v>
      </c>
      <c r="G19" s="1">
        <v>7.5</v>
      </c>
      <c r="H19" s="1">
        <v>79956</v>
      </c>
      <c r="I19" s="1">
        <v>5411</v>
      </c>
      <c r="J19" s="1">
        <v>6.8</v>
      </c>
      <c r="K19" s="1">
        <v>191</v>
      </c>
      <c r="L19" s="1">
        <v>0.2</v>
      </c>
      <c r="N19">
        <f t="shared" si="2"/>
        <v>0.22018411724367196</v>
      </c>
      <c r="O19">
        <f t="shared" si="3"/>
        <v>0.22018411724367196</v>
      </c>
      <c r="P19" t="str">
        <f t="shared" si="4"/>
        <v>Tidak Outlier</v>
      </c>
      <c r="R19">
        <f t="shared" si="5"/>
        <v>0.83818695223034911</v>
      </c>
      <c r="S19">
        <f t="shared" si="6"/>
        <v>0.83818695223034911</v>
      </c>
      <c r="T19" t="str">
        <f t="shared" si="7"/>
        <v>Tidak Outlier</v>
      </c>
      <c r="V19">
        <f t="shared" si="8"/>
        <v>0.96539716572336121</v>
      </c>
      <c r="W19">
        <f t="shared" si="9"/>
        <v>0.96539716572336121</v>
      </c>
      <c r="X19" t="str">
        <f t="shared" si="10"/>
        <v>Tidak Outlier</v>
      </c>
      <c r="Z19">
        <f t="shared" si="11"/>
        <v>0.22018411724367196</v>
      </c>
      <c r="AA19">
        <f t="shared" si="12"/>
        <v>0.22018411724367196</v>
      </c>
      <c r="AB19" t="str">
        <f t="shared" si="13"/>
        <v>Tidak Outlier</v>
      </c>
      <c r="AD19">
        <f t="shared" si="14"/>
        <v>0.79803988465029607</v>
      </c>
      <c r="AE19">
        <f t="shared" si="15"/>
        <v>0.79803988465029607</v>
      </c>
      <c r="AF19" t="str">
        <f t="shared" si="16"/>
        <v>Tidak Outlier</v>
      </c>
      <c r="AH19">
        <f t="shared" si="17"/>
        <v>0.89963005571155541</v>
      </c>
      <c r="AI19">
        <f t="shared" si="18"/>
        <v>0.89963005571155541</v>
      </c>
      <c r="AJ19" t="str">
        <f t="shared" si="19"/>
        <v>Tidak Outlier</v>
      </c>
      <c r="AL19">
        <f t="shared" si="20"/>
        <v>0.22018411724367196</v>
      </c>
      <c r="AM19">
        <f t="shared" si="21"/>
        <v>0.22018411724367196</v>
      </c>
      <c r="AN19" t="str">
        <f t="shared" si="22"/>
        <v>Tidak Outlier</v>
      </c>
      <c r="AP19">
        <f t="shared" si="23"/>
        <v>0.41750706446984726</v>
      </c>
      <c r="AQ19">
        <f t="shared" si="24"/>
        <v>0.41750706446984726</v>
      </c>
      <c r="AR19" t="str">
        <f t="shared" si="25"/>
        <v>Tidak Outlier</v>
      </c>
      <c r="AT19">
        <f t="shared" si="26"/>
        <v>0.4097614520189391</v>
      </c>
      <c r="AU19">
        <f t="shared" si="27"/>
        <v>0.4097614520189391</v>
      </c>
      <c r="AV19" t="str">
        <f t="shared" si="28"/>
        <v>Tidak Outlier</v>
      </c>
      <c r="AX19">
        <f t="shared" si="29"/>
        <v>-0.20147025902053176</v>
      </c>
      <c r="AY19">
        <f t="shared" si="30"/>
        <v>0.20147025902053176</v>
      </c>
      <c r="AZ19" t="str">
        <f t="shared" si="31"/>
        <v>Tidak Outlier</v>
      </c>
      <c r="BB19">
        <f t="shared" si="32"/>
        <v>-0.41302328662451676</v>
      </c>
      <c r="BC19">
        <f t="shared" si="33"/>
        <v>0.41302328662451676</v>
      </c>
      <c r="BD19" t="str">
        <f t="shared" si="34"/>
        <v>Tidak Outlier</v>
      </c>
    </row>
    <row r="20" spans="1:56" x14ac:dyDescent="0.3">
      <c r="A20" s="2" t="s">
        <v>29</v>
      </c>
      <c r="B20" s="1">
        <v>44430</v>
      </c>
      <c r="C20" s="1">
        <v>6530</v>
      </c>
      <c r="D20" s="1">
        <v>14.7</v>
      </c>
      <c r="E20" s="1">
        <v>44430</v>
      </c>
      <c r="F20" s="1">
        <v>3354</v>
      </c>
      <c r="G20" s="1">
        <v>7.5</v>
      </c>
      <c r="H20" s="1">
        <v>44430</v>
      </c>
      <c r="I20" s="1">
        <v>3537</v>
      </c>
      <c r="J20" s="1">
        <v>8</v>
      </c>
      <c r="K20" s="1">
        <v>74</v>
      </c>
      <c r="L20" s="1">
        <v>0.2</v>
      </c>
      <c r="N20">
        <f t="shared" si="2"/>
        <v>-0.48930284311320582</v>
      </c>
      <c r="O20">
        <f t="shared" si="3"/>
        <v>0.48930284311320582</v>
      </c>
      <c r="P20" t="str">
        <f t="shared" si="4"/>
        <v>Tidak Outlier</v>
      </c>
      <c r="R20">
        <f t="shared" si="5"/>
        <v>-0.33658752047107371</v>
      </c>
      <c r="S20">
        <f t="shared" si="6"/>
        <v>0.33658752047107371</v>
      </c>
      <c r="T20" t="str">
        <f t="shared" si="7"/>
        <v>Tidak Outlier</v>
      </c>
      <c r="V20">
        <f t="shared" si="8"/>
        <v>9.9837088295869944E-2</v>
      </c>
      <c r="W20">
        <f t="shared" si="9"/>
        <v>9.9837088295869944E-2</v>
      </c>
      <c r="X20" t="str">
        <f t="shared" si="10"/>
        <v>Tidak Outlier</v>
      </c>
      <c r="Z20">
        <f t="shared" si="11"/>
        <v>-0.48930284311320582</v>
      </c>
      <c r="AA20">
        <f t="shared" si="12"/>
        <v>0.48930284311320582</v>
      </c>
      <c r="AB20" t="str">
        <f t="shared" si="13"/>
        <v>Tidak Outlier</v>
      </c>
      <c r="AD20">
        <f t="shared" si="14"/>
        <v>-0.41379224461837288</v>
      </c>
      <c r="AE20">
        <f t="shared" si="15"/>
        <v>0.41379224461837288</v>
      </c>
      <c r="AF20" t="str">
        <f t="shared" si="16"/>
        <v>Tidak Outlier</v>
      </c>
      <c r="AH20">
        <f t="shared" si="17"/>
        <v>-0.15935151211034349</v>
      </c>
      <c r="AI20">
        <f t="shared" si="18"/>
        <v>0.15935151211034349</v>
      </c>
      <c r="AJ20" t="str">
        <f t="shared" si="19"/>
        <v>Tidak Outlier</v>
      </c>
      <c r="AL20">
        <f t="shared" si="20"/>
        <v>-0.48930284311320582</v>
      </c>
      <c r="AM20">
        <f t="shared" si="21"/>
        <v>0.48930284311320582</v>
      </c>
      <c r="AN20" t="str">
        <f t="shared" si="22"/>
        <v>Tidak Outlier</v>
      </c>
      <c r="AP20">
        <f t="shared" si="23"/>
        <v>-0.43777347753461288</v>
      </c>
      <c r="AQ20">
        <f t="shared" si="24"/>
        <v>0.43777347753461288</v>
      </c>
      <c r="AR20" t="str">
        <f t="shared" si="25"/>
        <v>Tidak Outlier</v>
      </c>
      <c r="AT20">
        <f t="shared" si="26"/>
        <v>-0.15487047005440266</v>
      </c>
      <c r="AU20">
        <f t="shared" si="27"/>
        <v>0.15487047005440266</v>
      </c>
      <c r="AV20" t="str">
        <f t="shared" si="28"/>
        <v>Tidak Outlier</v>
      </c>
      <c r="AX20">
        <f t="shared" si="29"/>
        <v>-0.54681967022459543</v>
      </c>
      <c r="AY20">
        <f t="shared" si="30"/>
        <v>0.54681967022459543</v>
      </c>
      <c r="AZ20" t="str">
        <f t="shared" si="31"/>
        <v>Tidak Outlier</v>
      </c>
      <c r="BB20">
        <f t="shared" si="32"/>
        <v>-0.70803991992774284</v>
      </c>
      <c r="BC20">
        <f t="shared" si="33"/>
        <v>0.70803991992774284</v>
      </c>
      <c r="BD20" t="str">
        <f t="shared" si="34"/>
        <v>Tidak Outlier</v>
      </c>
    </row>
    <row r="21" spans="1:56" x14ac:dyDescent="0.3">
      <c r="A21" s="2" t="s">
        <v>30</v>
      </c>
      <c r="B21" s="1">
        <v>35763</v>
      </c>
      <c r="C21" s="1">
        <v>5728</v>
      </c>
      <c r="D21" s="1">
        <v>16</v>
      </c>
      <c r="E21" s="1">
        <v>35763</v>
      </c>
      <c r="F21" s="1">
        <v>4854</v>
      </c>
      <c r="G21" s="1">
        <v>13.6</v>
      </c>
      <c r="H21" s="1">
        <v>35763</v>
      </c>
      <c r="I21" s="1">
        <v>2642</v>
      </c>
      <c r="J21" s="1">
        <v>7.4</v>
      </c>
      <c r="K21" s="1">
        <v>216</v>
      </c>
      <c r="L21" s="1">
        <v>0.6</v>
      </c>
      <c r="N21">
        <f t="shared" si="2"/>
        <v>-0.50536933483116597</v>
      </c>
      <c r="O21">
        <f t="shared" si="3"/>
        <v>0.50536933483116597</v>
      </c>
      <c r="P21" t="str">
        <f t="shared" si="4"/>
        <v>Tidak Outlier</v>
      </c>
      <c r="R21">
        <f t="shared" si="5"/>
        <v>-0.47614575726066505</v>
      </c>
      <c r="S21">
        <f t="shared" si="6"/>
        <v>0.47614575726066505</v>
      </c>
      <c r="T21" t="str">
        <f t="shared" si="7"/>
        <v>Tidak Outlier</v>
      </c>
      <c r="V21">
        <f t="shared" si="8"/>
        <v>-0.18868293751329399</v>
      </c>
      <c r="W21">
        <f t="shared" si="9"/>
        <v>0.18868293751329399</v>
      </c>
      <c r="X21" t="str">
        <f t="shared" si="10"/>
        <v>Tidak Outlier</v>
      </c>
      <c r="Z21">
        <f t="shared" si="11"/>
        <v>-0.50536933483116597</v>
      </c>
      <c r="AA21">
        <f t="shared" si="12"/>
        <v>0.50536933483116597</v>
      </c>
      <c r="AB21" t="str">
        <f t="shared" si="13"/>
        <v>Tidak Outlier</v>
      </c>
      <c r="AD21">
        <f t="shared" si="14"/>
        <v>-0.37295296801526578</v>
      </c>
      <c r="AE21">
        <f t="shared" si="15"/>
        <v>0.37295296801526578</v>
      </c>
      <c r="AF21" t="str">
        <f t="shared" si="16"/>
        <v>Tidak Outlier</v>
      </c>
      <c r="AH21">
        <f t="shared" si="17"/>
        <v>-6.5219817192841284E-2</v>
      </c>
      <c r="AI21">
        <f t="shared" si="18"/>
        <v>6.5219817192841284E-2</v>
      </c>
      <c r="AJ21" t="str">
        <f t="shared" si="19"/>
        <v>Tidak Outlier</v>
      </c>
      <c r="AL21">
        <f t="shared" si="20"/>
        <v>-0.50536933483116597</v>
      </c>
      <c r="AM21">
        <f t="shared" si="21"/>
        <v>0.50536933483116597</v>
      </c>
      <c r="AN21" t="str">
        <f t="shared" si="22"/>
        <v>Tidak Outlier</v>
      </c>
      <c r="AP21">
        <f t="shared" si="23"/>
        <v>-0.62408863115807967</v>
      </c>
      <c r="AQ21">
        <f t="shared" si="24"/>
        <v>0.62408863115807967</v>
      </c>
      <c r="AR21" t="str">
        <f t="shared" si="25"/>
        <v>Tidak Outlier</v>
      </c>
      <c r="AT21">
        <f t="shared" si="26"/>
        <v>-0.55011281550574198</v>
      </c>
      <c r="AU21">
        <f t="shared" si="27"/>
        <v>0.55011281550574198</v>
      </c>
      <c r="AV21" t="str">
        <f t="shared" si="28"/>
        <v>Tidak Outlier</v>
      </c>
      <c r="AX21">
        <f t="shared" si="29"/>
        <v>-0.31882200069181554</v>
      </c>
      <c r="AY21">
        <f t="shared" si="30"/>
        <v>0.31882200069181554</v>
      </c>
      <c r="AZ21" t="str">
        <f t="shared" si="31"/>
        <v>Tidak Outlier</v>
      </c>
      <c r="BB21">
        <f t="shared" si="32"/>
        <v>-0.11800665332129043</v>
      </c>
      <c r="BC21">
        <f t="shared" si="33"/>
        <v>0.11800665332129043</v>
      </c>
      <c r="BD21" t="str">
        <f t="shared" si="34"/>
        <v>Tidak Outlier</v>
      </c>
    </row>
    <row r="22" spans="1:56" x14ac:dyDescent="0.3">
      <c r="A22" s="2" t="s">
        <v>31</v>
      </c>
      <c r="B22" s="1">
        <v>62068</v>
      </c>
      <c r="C22" s="1">
        <v>7173</v>
      </c>
      <c r="D22" s="1">
        <v>11.6</v>
      </c>
      <c r="E22" s="1">
        <v>62068</v>
      </c>
      <c r="F22" s="1">
        <v>5537</v>
      </c>
      <c r="G22" s="1">
        <v>8.9</v>
      </c>
      <c r="H22" s="1">
        <v>62068</v>
      </c>
      <c r="I22" s="1">
        <v>3987</v>
      </c>
      <c r="J22" s="1">
        <v>6.4</v>
      </c>
      <c r="K22" s="1">
        <v>384</v>
      </c>
      <c r="L22" s="1">
        <v>0.6</v>
      </c>
      <c r="N22">
        <f t="shared" si="2"/>
        <v>-0.28241765628121179</v>
      </c>
      <c r="O22">
        <f t="shared" si="3"/>
        <v>0.28241765628121179</v>
      </c>
      <c r="P22" t="str">
        <f t="shared" si="4"/>
        <v>Tidak Outlier</v>
      </c>
      <c r="R22">
        <f t="shared" si="5"/>
        <v>-0.53381708342257372</v>
      </c>
      <c r="S22">
        <f t="shared" si="6"/>
        <v>0.53381708342257372</v>
      </c>
      <c r="T22" t="str">
        <f t="shared" si="7"/>
        <v>Tidak Outlier</v>
      </c>
      <c r="V22">
        <f t="shared" si="8"/>
        <v>-0.7016074278406963</v>
      </c>
      <c r="W22">
        <f t="shared" si="9"/>
        <v>0.7016074278406963</v>
      </c>
      <c r="X22" t="str">
        <f t="shared" si="10"/>
        <v>Tidak Outlier</v>
      </c>
      <c r="Z22">
        <f t="shared" si="11"/>
        <v>-0.28241765628121179</v>
      </c>
      <c r="AA22">
        <f t="shared" si="12"/>
        <v>0.28241765628121179</v>
      </c>
      <c r="AB22" t="str">
        <f t="shared" si="13"/>
        <v>Tidak Outlier</v>
      </c>
      <c r="AD22">
        <f t="shared" si="14"/>
        <v>-0.71408104317063115</v>
      </c>
      <c r="AE22">
        <f t="shared" si="15"/>
        <v>0.71408104317063115</v>
      </c>
      <c r="AF22" t="str">
        <f t="shared" si="16"/>
        <v>Tidak Outlier</v>
      </c>
      <c r="AH22">
        <f t="shared" si="17"/>
        <v>-0.95947091890911163</v>
      </c>
      <c r="AI22">
        <f t="shared" si="18"/>
        <v>0.95947091890911163</v>
      </c>
      <c r="AJ22" t="str">
        <f t="shared" si="19"/>
        <v>Tidak Outlier</v>
      </c>
      <c r="AL22">
        <f t="shared" si="20"/>
        <v>-0.28241765628121179</v>
      </c>
      <c r="AM22">
        <f t="shared" si="21"/>
        <v>0.28241765628121179</v>
      </c>
      <c r="AN22" t="str">
        <f t="shared" si="22"/>
        <v>Tidak Outlier</v>
      </c>
      <c r="AP22">
        <f t="shared" si="23"/>
        <v>-0.7020424491429722</v>
      </c>
      <c r="AQ22">
        <f t="shared" si="24"/>
        <v>0.7020424491429722</v>
      </c>
      <c r="AR22" t="str">
        <f t="shared" si="25"/>
        <v>Tidak Outlier</v>
      </c>
      <c r="AT22">
        <f t="shared" si="26"/>
        <v>-1.0018183531644154</v>
      </c>
      <c r="AU22">
        <f t="shared" si="27"/>
        <v>1.0018183531644154</v>
      </c>
      <c r="AV22" t="str">
        <f t="shared" si="28"/>
        <v>Tidak Outlier</v>
      </c>
      <c r="AX22">
        <f t="shared" si="29"/>
        <v>-0.7882289673769507</v>
      </c>
      <c r="AY22">
        <f t="shared" si="30"/>
        <v>0.7882289673769507</v>
      </c>
      <c r="AZ22" t="str">
        <f t="shared" si="31"/>
        <v>Tidak Outlier</v>
      </c>
      <c r="BB22" t="e">
        <f t="shared" si="32"/>
        <v>#VALUE!</v>
      </c>
      <c r="BC22" t="e">
        <f t="shared" si="33"/>
        <v>#VALUE!</v>
      </c>
      <c r="BD22" t="e">
        <f t="shared" si="34"/>
        <v>#VALUE!</v>
      </c>
    </row>
    <row r="23" spans="1:56" x14ac:dyDescent="0.3">
      <c r="A23" s="2" t="s">
        <v>32</v>
      </c>
      <c r="B23" s="1">
        <v>52736</v>
      </c>
      <c r="C23" s="1">
        <v>2727</v>
      </c>
      <c r="D23" s="1">
        <v>5.2</v>
      </c>
      <c r="E23" s="1">
        <v>52736</v>
      </c>
      <c r="F23" s="1">
        <v>2372</v>
      </c>
      <c r="G23" s="1">
        <v>4.5</v>
      </c>
      <c r="H23" s="1">
        <v>52736</v>
      </c>
      <c r="I23" s="1">
        <v>1863</v>
      </c>
      <c r="J23" s="1">
        <v>3.5</v>
      </c>
      <c r="K23" s="1">
        <v>202</v>
      </c>
      <c r="L23" s="1">
        <v>0.4</v>
      </c>
      <c r="N23">
        <f t="shared" si="2"/>
        <v>-0.30096785686378413</v>
      </c>
      <c r="O23">
        <f t="shared" si="3"/>
        <v>0.30096785686378413</v>
      </c>
      <c r="P23" t="str">
        <f t="shared" si="4"/>
        <v>Tidak Outlier</v>
      </c>
      <c r="R23">
        <f t="shared" si="5"/>
        <v>-0.10207870248673762</v>
      </c>
      <c r="S23">
        <f t="shared" si="6"/>
        <v>0.10207870248673762</v>
      </c>
      <c r="T23" t="str">
        <f t="shared" si="7"/>
        <v>Tidak Outlier</v>
      </c>
      <c r="V23">
        <f t="shared" si="8"/>
        <v>0.22806821087772008</v>
      </c>
      <c r="W23">
        <f t="shared" si="9"/>
        <v>0.22806821087772008</v>
      </c>
      <c r="X23" t="str">
        <f t="shared" si="10"/>
        <v>Tidak Outlier</v>
      </c>
      <c r="Z23">
        <f t="shared" si="11"/>
        <v>-0.30096785686378413</v>
      </c>
      <c r="AA23">
        <f t="shared" si="12"/>
        <v>0.30096785686378413</v>
      </c>
      <c r="AB23" t="str">
        <f t="shared" si="13"/>
        <v>Tidak Outlier</v>
      </c>
      <c r="AD23">
        <f t="shared" si="14"/>
        <v>7.6797668607522743E-3</v>
      </c>
      <c r="AE23">
        <f t="shared" si="15"/>
        <v>7.6797668607522743E-3</v>
      </c>
      <c r="AF23" t="str">
        <f t="shared" si="16"/>
        <v>Tidak Outlier</v>
      </c>
      <c r="AH23">
        <f t="shared" si="17"/>
        <v>0.38190573366529346</v>
      </c>
      <c r="AI23">
        <f t="shared" si="18"/>
        <v>0.38190573366529346</v>
      </c>
      <c r="AJ23" t="str">
        <f t="shared" si="19"/>
        <v>Tidak Outlier</v>
      </c>
      <c r="AL23">
        <f t="shared" si="20"/>
        <v>-0.30096785686378413</v>
      </c>
      <c r="AM23">
        <f t="shared" si="21"/>
        <v>0.30096785686378413</v>
      </c>
      <c r="AN23" t="str">
        <f t="shared" si="22"/>
        <v>Tidak Outlier</v>
      </c>
      <c r="AP23">
        <f t="shared" si="23"/>
        <v>-0.10494937521613519</v>
      </c>
      <c r="AQ23">
        <f t="shared" si="24"/>
        <v>0.10494937521613519</v>
      </c>
      <c r="AR23" t="str">
        <f t="shared" si="25"/>
        <v>Tidak Outlier</v>
      </c>
      <c r="AT23">
        <f t="shared" si="26"/>
        <v>0.29683506760427064</v>
      </c>
      <c r="AU23">
        <f t="shared" si="27"/>
        <v>0.29683506760427064</v>
      </c>
      <c r="AV23" t="str">
        <f t="shared" si="28"/>
        <v>Tidak Outlier</v>
      </c>
      <c r="AX23">
        <f t="shared" si="29"/>
        <v>-0.24505804878415147</v>
      </c>
      <c r="AY23">
        <f t="shared" si="30"/>
        <v>0.24505804878415147</v>
      </c>
      <c r="AZ23" t="str">
        <f t="shared" si="31"/>
        <v>Tidak Outlier</v>
      </c>
      <c r="BB23">
        <f t="shared" si="32"/>
        <v>-0.11800665332129043</v>
      </c>
      <c r="BC23">
        <f t="shared" si="33"/>
        <v>0.11800665332129043</v>
      </c>
      <c r="BD23" t="str">
        <f t="shared" si="34"/>
        <v>Tidak Outlier</v>
      </c>
    </row>
    <row r="24" spans="1:56" x14ac:dyDescent="0.3">
      <c r="A24" s="2" t="s">
        <v>33</v>
      </c>
      <c r="B24" s="1">
        <v>75977</v>
      </c>
      <c r="C24" s="1">
        <v>5972</v>
      </c>
      <c r="D24" s="1">
        <v>7.9</v>
      </c>
      <c r="E24" s="1">
        <v>75977</v>
      </c>
      <c r="F24" s="1">
        <v>3278</v>
      </c>
      <c r="G24" s="1">
        <v>4.3</v>
      </c>
      <c r="H24" s="1">
        <v>75977</v>
      </c>
      <c r="I24" s="1">
        <v>4065</v>
      </c>
      <c r="J24" s="1">
        <v>5.4</v>
      </c>
      <c r="K24" s="1">
        <v>541</v>
      </c>
      <c r="L24" s="1">
        <v>0.7</v>
      </c>
      <c r="N24">
        <f t="shared" si="2"/>
        <v>0.92070644091734011</v>
      </c>
      <c r="O24">
        <f t="shared" si="3"/>
        <v>0.92070644091734011</v>
      </c>
      <c r="P24" t="str">
        <f t="shared" si="4"/>
        <v>Tidak Outlier</v>
      </c>
      <c r="R24">
        <f t="shared" si="5"/>
        <v>0.73686384880776912</v>
      </c>
      <c r="S24">
        <f t="shared" si="6"/>
        <v>0.73686384880776912</v>
      </c>
      <c r="T24" t="str">
        <f t="shared" si="7"/>
        <v>Tidak Outlier</v>
      </c>
      <c r="V24">
        <f t="shared" si="8"/>
        <v>-0.18868293751329399</v>
      </c>
      <c r="W24">
        <f t="shared" si="9"/>
        <v>0.18868293751329399</v>
      </c>
      <c r="X24" t="str">
        <f t="shared" si="10"/>
        <v>Tidak Outlier</v>
      </c>
      <c r="Z24">
        <f t="shared" si="11"/>
        <v>0.92070644091734011</v>
      </c>
      <c r="AA24">
        <f t="shared" si="12"/>
        <v>0.92070644091734011</v>
      </c>
      <c r="AB24" t="str">
        <f t="shared" si="13"/>
        <v>Tidak Outlier</v>
      </c>
      <c r="AD24">
        <f t="shared" si="14"/>
        <v>9.3629094090820861E-2</v>
      </c>
      <c r="AE24">
        <f t="shared" si="15"/>
        <v>9.3629094090820861E-2</v>
      </c>
      <c r="AF24" t="str">
        <f t="shared" si="16"/>
        <v>Tidak Outlier</v>
      </c>
      <c r="AH24">
        <f t="shared" si="17"/>
        <v>-0.6064770629684787</v>
      </c>
      <c r="AI24">
        <f t="shared" si="18"/>
        <v>0.6064770629684787</v>
      </c>
      <c r="AJ24" t="str">
        <f t="shared" si="19"/>
        <v>Tidak Outlier</v>
      </c>
      <c r="AL24">
        <f t="shared" si="20"/>
        <v>0.92070644091734011</v>
      </c>
      <c r="AM24">
        <f t="shared" si="21"/>
        <v>0.92070644091734011</v>
      </c>
      <c r="AN24" t="str">
        <f t="shared" si="22"/>
        <v>Tidak Outlier</v>
      </c>
      <c r="AP24">
        <f t="shared" si="23"/>
        <v>1.288267797279818</v>
      </c>
      <c r="AQ24">
        <f t="shared" si="24"/>
        <v>1.288267797279818</v>
      </c>
      <c r="AR24" t="str">
        <f t="shared" si="25"/>
        <v>Tidak Outlier</v>
      </c>
      <c r="AT24">
        <f t="shared" si="26"/>
        <v>0.74854060526294397</v>
      </c>
      <c r="AU24">
        <f t="shared" si="27"/>
        <v>0.74854060526294397</v>
      </c>
      <c r="AV24" t="str">
        <f t="shared" si="28"/>
        <v>Tidak Outlier</v>
      </c>
      <c r="AX24">
        <f t="shared" si="29"/>
        <v>-0.21152897973521323</v>
      </c>
      <c r="AY24">
        <f t="shared" si="30"/>
        <v>0.21152897973521323</v>
      </c>
      <c r="AZ24" t="str">
        <f t="shared" si="31"/>
        <v>Tidak Outlier</v>
      </c>
      <c r="BB24">
        <f t="shared" si="32"/>
        <v>-0.70803991992774284</v>
      </c>
      <c r="BC24">
        <f t="shared" si="33"/>
        <v>0.70803991992774284</v>
      </c>
      <c r="BD24" t="str">
        <f t="shared" si="34"/>
        <v>Tidak Outlier</v>
      </c>
    </row>
    <row r="25" spans="1:56" x14ac:dyDescent="0.3">
      <c r="A25" s="2" t="s">
        <v>34</v>
      </c>
      <c r="B25" s="1">
        <v>85887</v>
      </c>
      <c r="C25" s="1">
        <v>4203</v>
      </c>
      <c r="D25" s="1">
        <v>4.9000000000000004</v>
      </c>
      <c r="E25" s="1">
        <v>85887</v>
      </c>
      <c r="F25" s="1">
        <v>2179</v>
      </c>
      <c r="G25" s="1">
        <v>2.5</v>
      </c>
      <c r="H25" s="1">
        <v>85887</v>
      </c>
      <c r="I25" s="1">
        <v>3184</v>
      </c>
      <c r="J25" s="1">
        <v>3.7</v>
      </c>
      <c r="K25" s="1">
        <v>53</v>
      </c>
      <c r="L25" s="1">
        <v>0.1</v>
      </c>
      <c r="N25">
        <f t="shared" si="2"/>
        <v>-0.45798482664848644</v>
      </c>
      <c r="O25">
        <f t="shared" si="3"/>
        <v>0.45798482664848644</v>
      </c>
      <c r="P25" t="str">
        <f t="shared" si="4"/>
        <v>Tidak Outlier</v>
      </c>
      <c r="R25">
        <f t="shared" si="5"/>
        <v>0.16716036163930043</v>
      </c>
      <c r="S25">
        <f t="shared" si="6"/>
        <v>0.16716036163930043</v>
      </c>
      <c r="T25" t="str">
        <f t="shared" si="7"/>
        <v>Tidak Outlier</v>
      </c>
      <c r="V25">
        <f t="shared" si="8"/>
        <v>1.1898016302415995</v>
      </c>
      <c r="W25">
        <f t="shared" si="9"/>
        <v>1.1898016302415995</v>
      </c>
      <c r="X25" t="str">
        <f t="shared" si="10"/>
        <v>Tidak Outlier</v>
      </c>
      <c r="Z25">
        <f t="shared" si="11"/>
        <v>-0.45798482664848644</v>
      </c>
      <c r="AA25">
        <f t="shared" si="12"/>
        <v>0.45798482664848644</v>
      </c>
      <c r="AB25" t="str">
        <f t="shared" si="13"/>
        <v>Tidak Outlier</v>
      </c>
      <c r="AD25">
        <f t="shared" si="14"/>
        <v>-0.60757861595076357</v>
      </c>
      <c r="AE25">
        <f t="shared" si="15"/>
        <v>0.60757861595076357</v>
      </c>
      <c r="AF25" t="str">
        <f t="shared" si="16"/>
        <v>Tidak Outlier</v>
      </c>
      <c r="AH25">
        <f t="shared" si="17"/>
        <v>-0.6064770629684787</v>
      </c>
      <c r="AI25">
        <f t="shared" si="18"/>
        <v>0.6064770629684787</v>
      </c>
      <c r="AJ25" t="str">
        <f t="shared" si="19"/>
        <v>Tidak Outlier</v>
      </c>
      <c r="AL25">
        <f t="shared" si="20"/>
        <v>-0.45798482664848644</v>
      </c>
      <c r="AM25">
        <f t="shared" si="21"/>
        <v>0.45798482664848644</v>
      </c>
      <c r="AN25" t="str">
        <f t="shared" si="22"/>
        <v>Tidak Outlier</v>
      </c>
      <c r="AP25">
        <f t="shared" si="23"/>
        <v>0.25220074122528774</v>
      </c>
      <c r="AQ25">
        <f t="shared" si="24"/>
        <v>0.25220074122528774</v>
      </c>
      <c r="AR25" t="str">
        <f t="shared" si="25"/>
        <v>Tidak Outlier</v>
      </c>
      <c r="AT25">
        <f t="shared" si="26"/>
        <v>1.4260989117509542</v>
      </c>
      <c r="AU25">
        <f t="shared" si="27"/>
        <v>1.4260989117509542</v>
      </c>
      <c r="AV25" t="str">
        <f t="shared" si="28"/>
        <v>Tidak Outlier</v>
      </c>
      <c r="AX25">
        <f t="shared" si="29"/>
        <v>-0.60381908760779046</v>
      </c>
      <c r="AY25">
        <f t="shared" si="30"/>
        <v>0.60381908760779046</v>
      </c>
      <c r="AZ25" t="str">
        <f t="shared" si="31"/>
        <v>Tidak Outlier</v>
      </c>
      <c r="BB25">
        <f t="shared" si="32"/>
        <v>-0.70803991992774284</v>
      </c>
      <c r="BC25">
        <f t="shared" si="33"/>
        <v>0.70803991992774284</v>
      </c>
      <c r="BD25" t="str">
        <f t="shared" si="34"/>
        <v>Tidak Outlier</v>
      </c>
    </row>
    <row r="26" spans="1:56" x14ac:dyDescent="0.3">
      <c r="A26" s="2" t="s">
        <v>35</v>
      </c>
      <c r="B26" s="1">
        <v>62319</v>
      </c>
      <c r="C26" s="1">
        <v>3459</v>
      </c>
      <c r="D26" s="1">
        <v>5.6</v>
      </c>
      <c r="E26" s="1">
        <v>62319</v>
      </c>
      <c r="F26" s="1">
        <v>1960</v>
      </c>
      <c r="G26" s="1">
        <v>3.1</v>
      </c>
      <c r="H26" s="1">
        <v>62319</v>
      </c>
      <c r="I26" s="1">
        <v>1978</v>
      </c>
      <c r="J26" s="1">
        <v>3.2</v>
      </c>
      <c r="K26" s="1">
        <v>41</v>
      </c>
      <c r="L26" s="1">
        <v>0.1</v>
      </c>
      <c r="N26">
        <f t="shared" si="2"/>
        <v>-0.79433333804839124</v>
      </c>
      <c r="O26">
        <f t="shared" si="3"/>
        <v>0.79433333804839124</v>
      </c>
      <c r="P26" t="str">
        <f t="shared" si="4"/>
        <v>Tidak Outlier</v>
      </c>
      <c r="R26">
        <f t="shared" si="5"/>
        <v>-8.8377779696891895E-2</v>
      </c>
      <c r="S26">
        <f t="shared" si="6"/>
        <v>8.8377779696891895E-2</v>
      </c>
      <c r="T26" t="str">
        <f t="shared" si="7"/>
        <v>Tidak Outlier</v>
      </c>
      <c r="V26">
        <f t="shared" si="8"/>
        <v>1.6065527786326141</v>
      </c>
      <c r="W26">
        <f t="shared" si="9"/>
        <v>1.6065527786326141</v>
      </c>
      <c r="X26" t="str">
        <f t="shared" si="10"/>
        <v>Tidak Outlier</v>
      </c>
      <c r="Z26">
        <f t="shared" si="11"/>
        <v>-0.79433333804839124</v>
      </c>
      <c r="AA26">
        <f t="shared" si="12"/>
        <v>0.79433333804839124</v>
      </c>
      <c r="AB26" t="str">
        <f t="shared" si="13"/>
        <v>Tidak Outlier</v>
      </c>
      <c r="AD26">
        <f t="shared" si="14"/>
        <v>-0.20719355121441921</v>
      </c>
      <c r="AE26">
        <f t="shared" si="15"/>
        <v>0.20719355121441921</v>
      </c>
      <c r="AF26" t="str">
        <f t="shared" si="16"/>
        <v>Tidak Outlier</v>
      </c>
      <c r="AH26">
        <f t="shared" si="17"/>
        <v>0.82903128452342867</v>
      </c>
      <c r="AI26">
        <f t="shared" si="18"/>
        <v>0.82903128452342867</v>
      </c>
      <c r="AJ26" t="str">
        <f t="shared" si="19"/>
        <v>Tidak Outlier</v>
      </c>
      <c r="AL26">
        <f t="shared" si="20"/>
        <v>-0.79433333804839124</v>
      </c>
      <c r="AM26">
        <f t="shared" si="21"/>
        <v>0.79433333804839124</v>
      </c>
      <c r="AN26" t="str">
        <f t="shared" si="22"/>
        <v>Tidak Outlier</v>
      </c>
      <c r="AP26">
        <f t="shared" si="23"/>
        <v>-0.24261250059371151</v>
      </c>
      <c r="AQ26">
        <f t="shared" si="24"/>
        <v>0.24261250059371151</v>
      </c>
      <c r="AR26" t="str">
        <f t="shared" si="25"/>
        <v>Tidak Outlier</v>
      </c>
      <c r="AT26">
        <f t="shared" si="26"/>
        <v>1.0873197585069494</v>
      </c>
      <c r="AU26">
        <f t="shared" si="27"/>
        <v>1.0873197585069494</v>
      </c>
      <c r="AV26" t="str">
        <f t="shared" si="28"/>
        <v>Tidak Outlier</v>
      </c>
      <c r="AX26">
        <f t="shared" si="29"/>
        <v>-0.12770630711286768</v>
      </c>
      <c r="AY26">
        <f t="shared" si="30"/>
        <v>0.12770630711286768</v>
      </c>
      <c r="AZ26" t="str">
        <f t="shared" si="31"/>
        <v>Tidak Outlier</v>
      </c>
      <c r="BB26">
        <f t="shared" si="32"/>
        <v>0.47202661328516188</v>
      </c>
      <c r="BC26">
        <f t="shared" si="33"/>
        <v>0.47202661328516188</v>
      </c>
      <c r="BD26" t="str">
        <f t="shared" si="34"/>
        <v>Tidak Outlier</v>
      </c>
    </row>
    <row r="27" spans="1:56" x14ac:dyDescent="0.3">
      <c r="A27" s="2" t="s">
        <v>36</v>
      </c>
      <c r="B27" s="1">
        <v>42304</v>
      </c>
      <c r="C27" s="1">
        <v>4410</v>
      </c>
      <c r="D27" s="1">
        <v>10.4</v>
      </c>
      <c r="E27" s="1">
        <v>42304</v>
      </c>
      <c r="F27" s="1">
        <v>5857</v>
      </c>
      <c r="G27" s="1">
        <v>13.8</v>
      </c>
      <c r="H27" s="1">
        <v>42304</v>
      </c>
      <c r="I27" s="1">
        <v>1647</v>
      </c>
      <c r="J27" s="1">
        <v>3.9</v>
      </c>
      <c r="K27" s="1">
        <v>71</v>
      </c>
      <c r="L27" s="1">
        <v>0.2</v>
      </c>
      <c r="N27">
        <f t="shared" si="2"/>
        <v>0.22650981325823114</v>
      </c>
      <c r="O27">
        <f t="shared" si="3"/>
        <v>0.22650981325823114</v>
      </c>
      <c r="P27" t="str">
        <f t="shared" si="4"/>
        <v>Tidak Outlier</v>
      </c>
      <c r="R27">
        <f t="shared" si="5"/>
        <v>0.37203695126420278</v>
      </c>
      <c r="S27">
        <f t="shared" si="6"/>
        <v>0.37203695126420278</v>
      </c>
      <c r="T27" t="str">
        <f t="shared" si="7"/>
        <v>Tidak Outlier</v>
      </c>
      <c r="V27">
        <f t="shared" si="8"/>
        <v>0.19601043023225753</v>
      </c>
      <c r="W27">
        <f t="shared" si="9"/>
        <v>0.19601043023225753</v>
      </c>
      <c r="X27" t="str">
        <f t="shared" si="10"/>
        <v>Tidak Outlier</v>
      </c>
      <c r="Z27">
        <f t="shared" si="11"/>
        <v>0.22650981325823114</v>
      </c>
      <c r="AA27">
        <f t="shared" si="12"/>
        <v>0.22650981325823114</v>
      </c>
      <c r="AB27" t="str">
        <f t="shared" si="13"/>
        <v>Tidak Outlier</v>
      </c>
      <c r="AD27">
        <f t="shared" si="14"/>
        <v>-2.4884885071137067E-2</v>
      </c>
      <c r="AE27">
        <f t="shared" si="15"/>
        <v>2.4884885071137067E-2</v>
      </c>
      <c r="AF27" t="str">
        <f t="shared" si="16"/>
        <v>Tidak Outlier</v>
      </c>
      <c r="AH27">
        <f t="shared" si="17"/>
        <v>-0.27701613075722115</v>
      </c>
      <c r="AI27">
        <f t="shared" si="18"/>
        <v>0.27701613075722115</v>
      </c>
      <c r="AJ27" t="str">
        <f t="shared" si="19"/>
        <v>Tidak Outlier</v>
      </c>
      <c r="AL27">
        <f t="shared" si="20"/>
        <v>0.22650981325823114</v>
      </c>
      <c r="AM27">
        <f t="shared" si="21"/>
        <v>0.22650981325823114</v>
      </c>
      <c r="AN27" t="str">
        <f t="shared" si="22"/>
        <v>Tidak Outlier</v>
      </c>
      <c r="AP27">
        <f t="shared" si="23"/>
        <v>0.50098952202813651</v>
      </c>
      <c r="AQ27">
        <f t="shared" si="24"/>
        <v>0.50098952202813651</v>
      </c>
      <c r="AR27" t="str">
        <f t="shared" si="25"/>
        <v>Tidak Outlier</v>
      </c>
      <c r="AT27">
        <f t="shared" si="26"/>
        <v>0.5226878364336075</v>
      </c>
      <c r="AU27">
        <f t="shared" si="27"/>
        <v>0.5226878364336075</v>
      </c>
      <c r="AV27" t="str">
        <f t="shared" si="28"/>
        <v>Tidak Outlier</v>
      </c>
      <c r="AX27">
        <f t="shared" si="29"/>
        <v>0.43558205290929453</v>
      </c>
      <c r="AY27">
        <f t="shared" si="30"/>
        <v>0.43558205290929453</v>
      </c>
      <c r="AZ27" t="str">
        <f t="shared" si="31"/>
        <v>Tidak Outlier</v>
      </c>
      <c r="BB27">
        <f t="shared" si="32"/>
        <v>0.47202661328516188</v>
      </c>
      <c r="BC27">
        <f t="shared" si="33"/>
        <v>0.47202661328516188</v>
      </c>
      <c r="BD27" t="str">
        <f t="shared" si="34"/>
        <v>Tidak Outlier</v>
      </c>
    </row>
    <row r="28" spans="1:56" x14ac:dyDescent="0.3">
      <c r="A28" s="2" t="s">
        <v>37</v>
      </c>
      <c r="B28" s="1">
        <v>58304</v>
      </c>
      <c r="C28" s="1">
        <v>7676</v>
      </c>
      <c r="D28" s="1">
        <v>13.2</v>
      </c>
      <c r="E28" s="1">
        <v>58304</v>
      </c>
      <c r="F28" s="1">
        <v>6823</v>
      </c>
      <c r="G28" s="1">
        <v>11.7</v>
      </c>
      <c r="H28" s="1">
        <v>58304</v>
      </c>
      <c r="I28" s="1">
        <v>4664</v>
      </c>
      <c r="J28" s="1">
        <v>8</v>
      </c>
      <c r="K28" s="1">
        <v>676</v>
      </c>
      <c r="L28" s="1">
        <v>1.2</v>
      </c>
      <c r="N28">
        <f t="shared" si="2"/>
        <v>-0.13564598556303478</v>
      </c>
      <c r="O28">
        <f t="shared" si="3"/>
        <v>0.13564598556303478</v>
      </c>
      <c r="P28" t="str">
        <f t="shared" si="4"/>
        <v>Tidak Outlier</v>
      </c>
      <c r="R28">
        <f t="shared" si="5"/>
        <v>-1.0445747399835668</v>
      </c>
      <c r="S28">
        <f t="shared" si="6"/>
        <v>1.0445747399835668</v>
      </c>
      <c r="T28" t="str">
        <f t="shared" si="7"/>
        <v>Tidak Outlier</v>
      </c>
      <c r="V28">
        <f t="shared" si="8"/>
        <v>-1.8556875310773517</v>
      </c>
      <c r="W28">
        <f t="shared" si="9"/>
        <v>1.8556875310773517</v>
      </c>
      <c r="X28" t="str">
        <f t="shared" si="10"/>
        <v>Tidak Outlier</v>
      </c>
      <c r="Z28">
        <f t="shared" si="11"/>
        <v>-0.13564598556303478</v>
      </c>
      <c r="AA28">
        <f t="shared" si="12"/>
        <v>0.13564598556303478</v>
      </c>
      <c r="AB28" t="str">
        <f t="shared" si="13"/>
        <v>Tidak Outlier</v>
      </c>
      <c r="AD28">
        <f t="shared" si="14"/>
        <v>-0.86969737166482364</v>
      </c>
      <c r="AE28">
        <f t="shared" si="15"/>
        <v>0.86969737166482364</v>
      </c>
      <c r="AF28" t="str">
        <f t="shared" si="16"/>
        <v>Tidak Outlier</v>
      </c>
      <c r="AH28">
        <f t="shared" si="17"/>
        <v>-1.3124647748497447</v>
      </c>
      <c r="AI28">
        <f t="shared" si="18"/>
        <v>1.3124647748497447</v>
      </c>
      <c r="AJ28" t="str">
        <f t="shared" si="19"/>
        <v>Tidak Outlier</v>
      </c>
      <c r="AL28">
        <f t="shared" si="20"/>
        <v>-0.13564598556303478</v>
      </c>
      <c r="AM28">
        <f t="shared" si="21"/>
        <v>0.13564598556303478</v>
      </c>
      <c r="AN28" t="str">
        <f t="shared" si="22"/>
        <v>Tidak Outlier</v>
      </c>
      <c r="AP28">
        <f t="shared" si="23"/>
        <v>-0.67329352336130976</v>
      </c>
      <c r="AQ28">
        <f t="shared" si="24"/>
        <v>0.67329352336130976</v>
      </c>
      <c r="AR28" t="str">
        <f t="shared" si="25"/>
        <v>Tidak Outlier</v>
      </c>
      <c r="AT28">
        <f t="shared" si="26"/>
        <v>-1.1147447375790838</v>
      </c>
      <c r="AU28">
        <f t="shared" si="27"/>
        <v>1.1147447375790838</v>
      </c>
      <c r="AV28" t="str">
        <f t="shared" si="28"/>
        <v>Tidak Outlier</v>
      </c>
      <c r="AX28">
        <f t="shared" si="29"/>
        <v>-0.17464700378138118</v>
      </c>
      <c r="AY28">
        <f t="shared" si="30"/>
        <v>0.17464700378138118</v>
      </c>
      <c r="AZ28" t="str">
        <f t="shared" si="31"/>
        <v>Tidak Outlier</v>
      </c>
      <c r="BB28">
        <f t="shared" si="32"/>
        <v>-0.11800665332129043</v>
      </c>
      <c r="BC28">
        <f t="shared" si="33"/>
        <v>0.11800665332129043</v>
      </c>
      <c r="BD28" t="str">
        <f t="shared" si="34"/>
        <v>Tidak Outlier</v>
      </c>
    </row>
    <row r="29" spans="1:56" x14ac:dyDescent="0.3">
      <c r="A29" s="2" t="s">
        <v>38</v>
      </c>
      <c r="B29" s="1">
        <v>47935</v>
      </c>
      <c r="C29" s="1">
        <v>5711</v>
      </c>
      <c r="D29" s="1">
        <v>11.9</v>
      </c>
      <c r="E29" s="1">
        <v>47935</v>
      </c>
      <c r="F29" s="1">
        <v>4594</v>
      </c>
      <c r="G29" s="1">
        <v>9.6</v>
      </c>
      <c r="H29" s="1">
        <v>47935</v>
      </c>
      <c r="I29" s="1">
        <v>2814</v>
      </c>
      <c r="J29" s="1">
        <v>5.9</v>
      </c>
      <c r="K29" s="1">
        <v>153</v>
      </c>
      <c r="L29" s="1">
        <v>0.3</v>
      </c>
      <c r="N29">
        <f t="shared" si="2"/>
        <v>0.76628960385027867</v>
      </c>
      <c r="O29">
        <f t="shared" si="3"/>
        <v>0.76628960385027867</v>
      </c>
      <c r="P29" t="str">
        <f t="shared" si="4"/>
        <v>Tidak Outlier</v>
      </c>
      <c r="R29">
        <f t="shared" si="5"/>
        <v>-1.0633008517302213E-2</v>
      </c>
      <c r="S29">
        <f t="shared" si="6"/>
        <v>1.0633008517302213E-2</v>
      </c>
      <c r="T29" t="str">
        <f t="shared" si="7"/>
        <v>Tidak Outlier</v>
      </c>
      <c r="V29">
        <f t="shared" si="8"/>
        <v>-0.99012745364986021</v>
      </c>
      <c r="W29">
        <f t="shared" si="9"/>
        <v>0.99012745364986021</v>
      </c>
      <c r="X29" t="str">
        <f t="shared" si="10"/>
        <v>Tidak Outlier</v>
      </c>
      <c r="Z29">
        <f t="shared" si="11"/>
        <v>0.76628960385027867</v>
      </c>
      <c r="AA29">
        <f t="shared" si="12"/>
        <v>0.76628960385027867</v>
      </c>
      <c r="AB29" t="str">
        <f t="shared" si="13"/>
        <v>Tidak Outlier</v>
      </c>
      <c r="AD29">
        <f t="shared" si="14"/>
        <v>-0.62786479256407168</v>
      </c>
      <c r="AE29">
        <f t="shared" si="15"/>
        <v>0.62786479256407168</v>
      </c>
      <c r="AF29" t="str">
        <f t="shared" si="16"/>
        <v>Tidak Outlier</v>
      </c>
      <c r="AH29">
        <f t="shared" si="17"/>
        <v>-1.3595306223084958</v>
      </c>
      <c r="AI29">
        <f t="shared" si="18"/>
        <v>1.3595306223084958</v>
      </c>
      <c r="AJ29" t="str">
        <f t="shared" si="19"/>
        <v>Tidak Outlier</v>
      </c>
      <c r="AL29">
        <f t="shared" si="20"/>
        <v>0.76628960385027867</v>
      </c>
      <c r="AM29">
        <f t="shared" si="21"/>
        <v>0.76628960385027867</v>
      </c>
      <c r="AN29" t="str">
        <f t="shared" si="22"/>
        <v>Tidak Outlier</v>
      </c>
      <c r="AP29">
        <f t="shared" si="23"/>
        <v>0.54411291070063028</v>
      </c>
      <c r="AQ29">
        <f t="shared" si="24"/>
        <v>0.54411291070063028</v>
      </c>
      <c r="AR29" t="str">
        <f t="shared" si="25"/>
        <v>Tidak Outlier</v>
      </c>
      <c r="AT29">
        <f t="shared" si="26"/>
        <v>-4.1944085639734209E-2</v>
      </c>
      <c r="AU29">
        <f t="shared" si="27"/>
        <v>4.1944085639734209E-2</v>
      </c>
      <c r="AV29" t="str">
        <f t="shared" si="28"/>
        <v>Tidak Outlier</v>
      </c>
      <c r="AX29">
        <f t="shared" si="29"/>
        <v>0.96198843697762459</v>
      </c>
      <c r="AY29">
        <f t="shared" si="30"/>
        <v>0.96198843697762459</v>
      </c>
      <c r="AZ29" t="str">
        <f t="shared" si="31"/>
        <v>Tidak Outlier</v>
      </c>
      <c r="BB29">
        <f t="shared" si="32"/>
        <v>0.76704324658838807</v>
      </c>
      <c r="BC29">
        <f t="shared" si="33"/>
        <v>0.76704324658838807</v>
      </c>
      <c r="BD29" t="str">
        <f t="shared" si="34"/>
        <v>Tidak Outlier</v>
      </c>
    </row>
    <row r="30" spans="1:56" x14ac:dyDescent="0.3">
      <c r="A30" s="2" t="s">
        <v>39</v>
      </c>
      <c r="B30" s="1">
        <v>53761</v>
      </c>
      <c r="C30" s="1">
        <v>6649</v>
      </c>
      <c r="D30" s="1">
        <v>12.4</v>
      </c>
      <c r="E30" s="1">
        <v>53761</v>
      </c>
      <c r="F30" s="1">
        <v>4974</v>
      </c>
      <c r="G30" s="1">
        <v>9.3000000000000007</v>
      </c>
      <c r="H30" s="1">
        <v>53761</v>
      </c>
      <c r="I30" s="1">
        <v>3923</v>
      </c>
      <c r="J30" s="1">
        <v>7.3</v>
      </c>
      <c r="K30" s="1">
        <v>357</v>
      </c>
      <c r="L30" s="1">
        <v>0.7</v>
      </c>
      <c r="N30">
        <f t="shared" si="2"/>
        <v>1.1508763983550736</v>
      </c>
      <c r="O30">
        <f t="shared" si="3"/>
        <v>1.1508763983550736</v>
      </c>
      <c r="P30" t="str">
        <f t="shared" si="4"/>
        <v>Tidak Outlier</v>
      </c>
      <c r="R30">
        <f t="shared" si="5"/>
        <v>-0.57428259956932748</v>
      </c>
      <c r="S30">
        <f t="shared" si="6"/>
        <v>0.57428259956932748</v>
      </c>
      <c r="T30" t="str">
        <f t="shared" si="7"/>
        <v>Tidak Outlier</v>
      </c>
      <c r="V30">
        <f t="shared" si="8"/>
        <v>-1.9518608730137397</v>
      </c>
      <c r="W30">
        <f t="shared" si="9"/>
        <v>1.9518608730137397</v>
      </c>
      <c r="X30" t="str">
        <f t="shared" si="10"/>
        <v>Tidak Outlier</v>
      </c>
      <c r="Z30">
        <f t="shared" si="11"/>
        <v>1.1508763983550736</v>
      </c>
      <c r="AA30">
        <f t="shared" si="12"/>
        <v>1.1508763983550736</v>
      </c>
      <c r="AB30" t="str">
        <f t="shared" si="13"/>
        <v>Tidak Outlier</v>
      </c>
      <c r="AD30">
        <f t="shared" si="14"/>
        <v>-0.92121358332756664</v>
      </c>
      <c r="AE30">
        <f t="shared" si="15"/>
        <v>0.92121358332756664</v>
      </c>
      <c r="AF30" t="str">
        <f t="shared" si="16"/>
        <v>Tidak Outlier</v>
      </c>
      <c r="AH30">
        <f t="shared" si="17"/>
        <v>-1.7831232494372553</v>
      </c>
      <c r="AI30">
        <f t="shared" si="18"/>
        <v>1.7831232494372553</v>
      </c>
      <c r="AJ30" t="str">
        <f t="shared" si="19"/>
        <v>Tidak Outlier</v>
      </c>
      <c r="AL30">
        <f t="shared" si="20"/>
        <v>1.1508763983550736</v>
      </c>
      <c r="AM30">
        <f t="shared" si="21"/>
        <v>1.1508763983550736</v>
      </c>
      <c r="AN30" t="str">
        <f t="shared" si="22"/>
        <v>Tidak Outlier</v>
      </c>
      <c r="AP30">
        <f t="shared" si="23"/>
        <v>5.7039764284386348E-2</v>
      </c>
      <c r="AQ30">
        <f t="shared" si="24"/>
        <v>5.7039764284386348E-2</v>
      </c>
      <c r="AR30" t="str">
        <f t="shared" si="25"/>
        <v>Tidak Outlier</v>
      </c>
      <c r="AT30">
        <f t="shared" si="26"/>
        <v>-1.0018183531644154</v>
      </c>
      <c r="AU30">
        <f t="shared" si="27"/>
        <v>1.0018183531644154</v>
      </c>
      <c r="AV30" t="str">
        <f t="shared" si="28"/>
        <v>Tidak Outlier</v>
      </c>
      <c r="AX30">
        <f t="shared" si="29"/>
        <v>-0.67423013261056075</v>
      </c>
      <c r="AY30">
        <f t="shared" si="30"/>
        <v>0.67423013261056075</v>
      </c>
      <c r="AZ30" t="str">
        <f t="shared" si="31"/>
        <v>Tidak Outlier</v>
      </c>
      <c r="BB30">
        <f t="shared" si="32"/>
        <v>-1.003056553230969</v>
      </c>
      <c r="BC30">
        <f t="shared" si="33"/>
        <v>1.003056553230969</v>
      </c>
      <c r="BD30" t="str">
        <f t="shared" si="34"/>
        <v>Tidak Outlier</v>
      </c>
    </row>
    <row r="31" spans="1:56" x14ac:dyDescent="0.3">
      <c r="A31" s="2" t="s">
        <v>40</v>
      </c>
      <c r="B31" s="1">
        <v>83244</v>
      </c>
      <c r="C31" s="1">
        <v>9263</v>
      </c>
      <c r="D31" s="1">
        <v>11.1</v>
      </c>
      <c r="E31" s="1">
        <v>83244</v>
      </c>
      <c r="F31" s="1">
        <v>8343</v>
      </c>
      <c r="G31" s="1">
        <v>10</v>
      </c>
      <c r="H31" s="1">
        <v>83244</v>
      </c>
      <c r="I31" s="1">
        <v>6521</v>
      </c>
      <c r="J31" s="1">
        <v>7.8</v>
      </c>
      <c r="K31" s="1">
        <v>1056</v>
      </c>
      <c r="L31" s="1">
        <v>1.3</v>
      </c>
      <c r="N31">
        <f t="shared" si="2"/>
        <v>0.23625060896163208</v>
      </c>
      <c r="O31">
        <f t="shared" si="3"/>
        <v>0.23625060896163208</v>
      </c>
      <c r="P31" t="str">
        <f t="shared" si="4"/>
        <v>Tidak Outlier</v>
      </c>
      <c r="R31">
        <f t="shared" si="5"/>
        <v>-0.81134042644479765</v>
      </c>
      <c r="S31">
        <f t="shared" si="6"/>
        <v>0.81134042644479765</v>
      </c>
      <c r="T31" t="str">
        <f t="shared" si="7"/>
        <v>Tidak Outlier</v>
      </c>
      <c r="V31">
        <f t="shared" si="8"/>
        <v>-1.7274564084955013</v>
      </c>
      <c r="W31">
        <f t="shared" si="9"/>
        <v>1.7274564084955013</v>
      </c>
      <c r="X31" t="str">
        <f t="shared" si="10"/>
        <v>Tidak Outlier</v>
      </c>
      <c r="Z31">
        <f t="shared" si="11"/>
        <v>0.23625060896163208</v>
      </c>
      <c r="AA31">
        <f t="shared" si="12"/>
        <v>0.23625060896163208</v>
      </c>
      <c r="AB31" t="str">
        <f t="shared" si="13"/>
        <v>Tidak Outlier</v>
      </c>
      <c r="AD31">
        <f t="shared" si="14"/>
        <v>-0.9796698027790729</v>
      </c>
      <c r="AE31">
        <f t="shared" si="15"/>
        <v>0.9796698027790729</v>
      </c>
      <c r="AF31" t="str">
        <f t="shared" si="16"/>
        <v>Tidak Outlier</v>
      </c>
      <c r="AH31">
        <f t="shared" si="17"/>
        <v>-1.641925707061002</v>
      </c>
      <c r="AI31">
        <f t="shared" si="18"/>
        <v>1.641925707061002</v>
      </c>
      <c r="AJ31" t="str">
        <f t="shared" si="19"/>
        <v>Tidak Outlier</v>
      </c>
      <c r="AL31">
        <f t="shared" si="20"/>
        <v>0.23625060896163208</v>
      </c>
      <c r="AM31">
        <f t="shared" si="21"/>
        <v>0.23625060896163208</v>
      </c>
      <c r="AN31" t="str">
        <f t="shared" si="22"/>
        <v>Tidak Outlier</v>
      </c>
      <c r="AP31">
        <f t="shared" si="23"/>
        <v>-0.60971416826724834</v>
      </c>
      <c r="AQ31">
        <f t="shared" si="24"/>
        <v>0.60971416826724834</v>
      </c>
      <c r="AR31" t="str">
        <f t="shared" si="25"/>
        <v>Tidak Outlier</v>
      </c>
      <c r="AT31">
        <f t="shared" si="26"/>
        <v>-1.2841343142010861</v>
      </c>
      <c r="AU31">
        <f t="shared" si="27"/>
        <v>1.2841343142010861</v>
      </c>
      <c r="AV31" t="str">
        <f t="shared" si="28"/>
        <v>Tidak Outlier</v>
      </c>
      <c r="AX31">
        <f t="shared" si="29"/>
        <v>-0.71446501546928665</v>
      </c>
      <c r="AY31">
        <f t="shared" si="30"/>
        <v>0.71446501546928665</v>
      </c>
      <c r="AZ31" t="str">
        <f t="shared" si="31"/>
        <v>Tidak Outlier</v>
      </c>
      <c r="BB31">
        <f t="shared" si="32"/>
        <v>-1.003056553230969</v>
      </c>
      <c r="BC31">
        <f t="shared" si="33"/>
        <v>1.003056553230969</v>
      </c>
      <c r="BD31" t="str">
        <f t="shared" si="34"/>
        <v>Tidak Outlier</v>
      </c>
    </row>
    <row r="32" spans="1:56" x14ac:dyDescent="0.3">
      <c r="A32" s="2" t="s">
        <v>41</v>
      </c>
      <c r="B32" s="1">
        <v>92858</v>
      </c>
      <c r="C32" s="1">
        <v>13008</v>
      </c>
      <c r="D32" s="1">
        <v>14</v>
      </c>
      <c r="E32" s="1">
        <v>92858</v>
      </c>
      <c r="F32" s="1">
        <v>15750</v>
      </c>
      <c r="G32" s="1">
        <v>17</v>
      </c>
      <c r="H32" s="1">
        <v>92858</v>
      </c>
      <c r="I32" s="1">
        <v>7107</v>
      </c>
      <c r="J32" s="1">
        <v>7.7</v>
      </c>
      <c r="K32" s="1">
        <v>1018</v>
      </c>
      <c r="L32" s="1">
        <v>1.1000000000000001</v>
      </c>
      <c r="N32">
        <f t="shared" si="2"/>
        <v>-0.54049053049482287</v>
      </c>
      <c r="O32">
        <f t="shared" si="3"/>
        <v>0.54049053049482287</v>
      </c>
      <c r="P32" t="str">
        <f t="shared" si="4"/>
        <v>Tidak Outlier</v>
      </c>
      <c r="R32">
        <f t="shared" si="5"/>
        <v>-0.50832699451123287</v>
      </c>
      <c r="S32">
        <f t="shared" si="6"/>
        <v>0.50832699451123287</v>
      </c>
      <c r="T32" t="str">
        <f t="shared" si="7"/>
        <v>Tidak Outlier</v>
      </c>
      <c r="V32">
        <f t="shared" si="8"/>
        <v>-0.18868293751329399</v>
      </c>
      <c r="W32">
        <f t="shared" si="9"/>
        <v>0.18868293751329399</v>
      </c>
      <c r="X32" t="str">
        <f t="shared" si="10"/>
        <v>Tidak Outlier</v>
      </c>
      <c r="Z32">
        <f t="shared" si="11"/>
        <v>-0.54049053049482287</v>
      </c>
      <c r="AA32">
        <f t="shared" si="12"/>
        <v>0.54049053049482287</v>
      </c>
      <c r="AB32" t="str">
        <f t="shared" si="13"/>
        <v>Tidak Outlier</v>
      </c>
      <c r="AD32">
        <f t="shared" si="14"/>
        <v>6.0530595405949732E-2</v>
      </c>
      <c r="AE32">
        <f t="shared" si="15"/>
        <v>6.0530595405949732E-2</v>
      </c>
      <c r="AF32" t="str">
        <f t="shared" si="16"/>
        <v>Tidak Outlier</v>
      </c>
      <c r="AH32">
        <f t="shared" si="17"/>
        <v>0.87609713198217998</v>
      </c>
      <c r="AI32">
        <f t="shared" si="18"/>
        <v>0.87609713198217998</v>
      </c>
      <c r="AJ32" t="str">
        <f t="shared" si="19"/>
        <v>Tidak Outlier</v>
      </c>
      <c r="AL32">
        <f t="shared" si="20"/>
        <v>-0.54049053049482287</v>
      </c>
      <c r="AM32">
        <f t="shared" si="21"/>
        <v>0.54049053049482287</v>
      </c>
      <c r="AN32" t="str">
        <f t="shared" si="22"/>
        <v>Tidak Outlier</v>
      </c>
      <c r="AP32">
        <f t="shared" si="23"/>
        <v>-0.79271213814667707</v>
      </c>
      <c r="AQ32">
        <f t="shared" si="24"/>
        <v>0.79271213814667707</v>
      </c>
      <c r="AR32" t="str">
        <f t="shared" si="25"/>
        <v>Tidak Outlier</v>
      </c>
      <c r="AT32">
        <f t="shared" si="26"/>
        <v>-0.88889196874974707</v>
      </c>
      <c r="AU32">
        <f t="shared" si="27"/>
        <v>0.88889196874974707</v>
      </c>
      <c r="AV32" t="str">
        <f t="shared" si="28"/>
        <v>Tidak Outlier</v>
      </c>
      <c r="AX32">
        <f t="shared" si="29"/>
        <v>-0.61387780832247196</v>
      </c>
      <c r="AY32">
        <f t="shared" si="30"/>
        <v>0.61387780832247196</v>
      </c>
      <c r="AZ32" t="str">
        <f t="shared" si="31"/>
        <v>Tidak Outlier</v>
      </c>
      <c r="BB32">
        <f t="shared" si="32"/>
        <v>-0.70803991992774284</v>
      </c>
      <c r="BC32">
        <f t="shared" si="33"/>
        <v>0.70803991992774284</v>
      </c>
      <c r="BD32" t="str">
        <f t="shared" si="34"/>
        <v>Tidak Outlier</v>
      </c>
    </row>
    <row r="33" spans="1:56" x14ac:dyDescent="0.3">
      <c r="A33" s="2" t="s">
        <v>42</v>
      </c>
      <c r="B33" s="1">
        <v>98858</v>
      </c>
      <c r="C33" s="1">
        <v>12919</v>
      </c>
      <c r="D33" s="1">
        <v>13.1</v>
      </c>
      <c r="E33" s="1">
        <v>98858</v>
      </c>
      <c r="F33" s="1">
        <v>12453</v>
      </c>
      <c r="G33" s="1">
        <v>12.6</v>
      </c>
      <c r="H33" s="1">
        <v>98858</v>
      </c>
      <c r="I33" s="1">
        <v>7507</v>
      </c>
      <c r="J33" s="1">
        <v>7.6</v>
      </c>
      <c r="K33" s="1">
        <v>1091</v>
      </c>
      <c r="L33" s="1">
        <v>1.1000000000000001</v>
      </c>
      <c r="N33">
        <f t="shared" si="2"/>
        <v>8.0436685658226315E-2</v>
      </c>
      <c r="O33">
        <f t="shared" si="3"/>
        <v>8.0436685658226315E-2</v>
      </c>
      <c r="P33" t="str">
        <f t="shared" si="4"/>
        <v>Tidak Outlier</v>
      </c>
      <c r="R33">
        <f t="shared" si="5"/>
        <v>0.53230588529425849</v>
      </c>
      <c r="S33">
        <f t="shared" si="6"/>
        <v>0.53230588529425849</v>
      </c>
      <c r="T33" t="str">
        <f t="shared" si="7"/>
        <v>Tidak Outlier</v>
      </c>
      <c r="V33">
        <f t="shared" si="8"/>
        <v>0.70893492055965979</v>
      </c>
      <c r="W33">
        <f t="shared" si="9"/>
        <v>0.70893492055965979</v>
      </c>
      <c r="X33" t="str">
        <f t="shared" si="10"/>
        <v>Tidak Outlier</v>
      </c>
      <c r="Z33">
        <f t="shared" si="11"/>
        <v>8.0436685658226315E-2</v>
      </c>
      <c r="AA33">
        <f t="shared" si="12"/>
        <v>8.0436685658226315E-2</v>
      </c>
      <c r="AB33" t="str">
        <f t="shared" si="13"/>
        <v>Tidak Outlier</v>
      </c>
      <c r="AD33">
        <f t="shared" si="14"/>
        <v>0.31837857709615552</v>
      </c>
      <c r="AE33">
        <f t="shared" si="15"/>
        <v>0.31837857709615552</v>
      </c>
      <c r="AF33" t="str">
        <f t="shared" si="16"/>
        <v>Tidak Outlier</v>
      </c>
      <c r="AH33">
        <f t="shared" si="17"/>
        <v>0.38190573366529346</v>
      </c>
      <c r="AI33">
        <f t="shared" si="18"/>
        <v>0.38190573366529346</v>
      </c>
      <c r="AJ33" t="str">
        <f t="shared" si="19"/>
        <v>Tidak Outlier</v>
      </c>
      <c r="AL33">
        <f t="shared" si="20"/>
        <v>8.0436685658226315E-2</v>
      </c>
      <c r="AM33">
        <f t="shared" si="21"/>
        <v>8.0436685658226315E-2</v>
      </c>
      <c r="AN33" t="str">
        <f t="shared" si="22"/>
        <v>Tidak Outlier</v>
      </c>
      <c r="AP33">
        <f t="shared" si="23"/>
        <v>0.87527842114708898</v>
      </c>
      <c r="AQ33">
        <f t="shared" si="24"/>
        <v>0.87527842114708898</v>
      </c>
      <c r="AR33" t="str">
        <f t="shared" si="25"/>
        <v>Tidak Outlier</v>
      </c>
      <c r="AT33">
        <f t="shared" si="26"/>
        <v>1.4260989117509542</v>
      </c>
      <c r="AU33">
        <f t="shared" si="27"/>
        <v>1.4260989117509542</v>
      </c>
      <c r="AV33" t="str">
        <f t="shared" si="28"/>
        <v>Tidak Outlier</v>
      </c>
      <c r="AX33">
        <f t="shared" si="29"/>
        <v>1.4146308691382905</v>
      </c>
      <c r="AY33">
        <f t="shared" si="30"/>
        <v>1.4146308691382905</v>
      </c>
      <c r="AZ33" t="str">
        <f t="shared" si="31"/>
        <v>Tidak Outlier</v>
      </c>
      <c r="BB33">
        <f t="shared" si="32"/>
        <v>2.2421264131045193</v>
      </c>
      <c r="BC33">
        <f t="shared" si="33"/>
        <v>2.2421264131045193</v>
      </c>
      <c r="BD33" t="str">
        <f t="shared" si="34"/>
        <v>Tidak Outlier</v>
      </c>
    </row>
    <row r="34" spans="1:56" x14ac:dyDescent="0.3">
      <c r="A34" s="2" t="s">
        <v>43</v>
      </c>
      <c r="B34" s="1">
        <v>4518</v>
      </c>
      <c r="C34" s="1">
        <v>429</v>
      </c>
      <c r="D34" s="1">
        <v>9.5</v>
      </c>
      <c r="E34" s="1">
        <v>4518</v>
      </c>
      <c r="F34" s="1">
        <v>503</v>
      </c>
      <c r="G34" s="1">
        <v>11.1</v>
      </c>
      <c r="H34" s="1">
        <v>4518</v>
      </c>
      <c r="I34" s="1">
        <v>168</v>
      </c>
      <c r="J34" s="1">
        <v>3.7</v>
      </c>
      <c r="K34" s="1">
        <v>4</v>
      </c>
      <c r="L34" s="1">
        <v>0.1</v>
      </c>
      <c r="N34">
        <f t="shared" si="2"/>
        <v>-0.32196295835995908</v>
      </c>
      <c r="O34">
        <f t="shared" si="3"/>
        <v>0.32196295835995908</v>
      </c>
      <c r="P34" t="str">
        <f t="shared" si="4"/>
        <v>Tidak Outlier</v>
      </c>
      <c r="R34">
        <f t="shared" si="5"/>
        <v>-9.3794423590551831E-2</v>
      </c>
      <c r="S34">
        <f t="shared" si="6"/>
        <v>9.3794423590551831E-2</v>
      </c>
      <c r="T34" t="str">
        <f t="shared" si="7"/>
        <v>Tidak Outlier</v>
      </c>
      <c r="V34">
        <f t="shared" si="8"/>
        <v>0.29218377216864572</v>
      </c>
      <c r="W34">
        <f t="shared" si="9"/>
        <v>0.29218377216864572</v>
      </c>
      <c r="X34" t="str">
        <f t="shared" si="10"/>
        <v>Tidak Outlier</v>
      </c>
      <c r="Z34">
        <f t="shared" si="11"/>
        <v>-0.32196295835995908</v>
      </c>
      <c r="AA34">
        <f t="shared" si="12"/>
        <v>0.32196295835995908</v>
      </c>
      <c r="AB34" t="str">
        <f t="shared" si="13"/>
        <v>Tidak Outlier</v>
      </c>
      <c r="AD34">
        <f t="shared" si="14"/>
        <v>-0.27659362910205221</v>
      </c>
      <c r="AE34">
        <f t="shared" si="15"/>
        <v>0.27659362910205221</v>
      </c>
      <c r="AF34" t="str">
        <f t="shared" si="16"/>
        <v>Tidak Outlier</v>
      </c>
      <c r="AH34">
        <f t="shared" si="17"/>
        <v>-0.11228566465159259</v>
      </c>
      <c r="AI34">
        <f t="shared" si="18"/>
        <v>0.11228566465159259</v>
      </c>
      <c r="AJ34" t="str">
        <f t="shared" si="19"/>
        <v>Tidak Outlier</v>
      </c>
      <c r="AL34">
        <f t="shared" si="20"/>
        <v>-0.32196295835995908</v>
      </c>
      <c r="AM34">
        <f t="shared" si="21"/>
        <v>0.32196295835995908</v>
      </c>
      <c r="AN34" t="str">
        <f t="shared" si="22"/>
        <v>Tidak Outlier</v>
      </c>
      <c r="AP34">
        <f t="shared" si="23"/>
        <v>-0.14751989993128931</v>
      </c>
      <c r="AQ34">
        <f t="shared" si="24"/>
        <v>0.14751989993128931</v>
      </c>
      <c r="AR34" t="str">
        <f t="shared" si="25"/>
        <v>Tidak Outlier</v>
      </c>
      <c r="AT34">
        <f t="shared" si="26"/>
        <v>0.24037187539693666</v>
      </c>
      <c r="AU34">
        <f t="shared" si="27"/>
        <v>0.24037187539693666</v>
      </c>
      <c r="AV34" t="str">
        <f t="shared" si="28"/>
        <v>Tidak Outlier</v>
      </c>
      <c r="AX34">
        <f t="shared" si="29"/>
        <v>-0.33893944212117849</v>
      </c>
      <c r="AY34">
        <f t="shared" si="30"/>
        <v>0.33893944212117849</v>
      </c>
      <c r="AZ34" t="str">
        <f t="shared" si="31"/>
        <v>Tidak Outlier</v>
      </c>
      <c r="BB34">
        <f t="shared" si="32"/>
        <v>-0.41302328662451676</v>
      </c>
      <c r="BC34">
        <f t="shared" si="33"/>
        <v>0.41302328662451676</v>
      </c>
      <c r="BD34" t="str">
        <f t="shared" si="34"/>
        <v>Tidak Outlier</v>
      </c>
    </row>
    <row r="35" spans="1:56" x14ac:dyDescent="0.3">
      <c r="A35" s="2" t="s">
        <v>44</v>
      </c>
      <c r="B35" s="1">
        <v>21308</v>
      </c>
      <c r="C35" s="1">
        <v>2282</v>
      </c>
      <c r="D35" s="1">
        <v>10.7</v>
      </c>
      <c r="E35" s="1">
        <v>21308</v>
      </c>
      <c r="F35" s="1">
        <v>1597</v>
      </c>
      <c r="G35" s="1">
        <v>7.5</v>
      </c>
      <c r="H35" s="1">
        <v>21308</v>
      </c>
      <c r="I35" s="1">
        <v>1036</v>
      </c>
      <c r="J35" s="1">
        <v>4.9000000000000004</v>
      </c>
      <c r="K35" s="1" t="s">
        <v>18</v>
      </c>
      <c r="L35" s="1" t="s">
        <v>18</v>
      </c>
      <c r="N35">
        <f t="shared" si="2"/>
        <v>-9.5867835778230076E-2</v>
      </c>
      <c r="O35">
        <f t="shared" si="3"/>
        <v>9.5867835778230076E-2</v>
      </c>
      <c r="P35" t="str">
        <f t="shared" si="4"/>
        <v>Tidak Outlier</v>
      </c>
      <c r="R35">
        <f t="shared" si="5"/>
        <v>0.20507686889491999</v>
      </c>
      <c r="S35">
        <f t="shared" si="6"/>
        <v>0.20507686889491999</v>
      </c>
      <c r="T35" t="str">
        <f t="shared" si="7"/>
        <v>Tidak Outlier</v>
      </c>
      <c r="V35">
        <f t="shared" si="8"/>
        <v>0.45247267539595898</v>
      </c>
      <c r="W35">
        <f t="shared" si="9"/>
        <v>0.45247267539595898</v>
      </c>
      <c r="X35" t="str">
        <f t="shared" si="10"/>
        <v>Tidak Outlier</v>
      </c>
      <c r="Z35">
        <f t="shared" si="11"/>
        <v>-9.5867835778230076E-2</v>
      </c>
      <c r="AA35">
        <f t="shared" si="12"/>
        <v>9.5867835778230076E-2</v>
      </c>
      <c r="AB35" t="str">
        <f t="shared" si="13"/>
        <v>Tidak Outlier</v>
      </c>
      <c r="AD35">
        <f t="shared" si="14"/>
        <v>-0.17516274603551166</v>
      </c>
      <c r="AE35">
        <f t="shared" si="15"/>
        <v>0.17516274603551166</v>
      </c>
      <c r="AF35" t="str">
        <f t="shared" si="16"/>
        <v>Tidak Outlier</v>
      </c>
      <c r="AH35">
        <f t="shared" si="17"/>
        <v>-0.18288443583971895</v>
      </c>
      <c r="AI35">
        <f t="shared" si="18"/>
        <v>0.18288443583971895</v>
      </c>
      <c r="AJ35" t="str">
        <f t="shared" si="19"/>
        <v>Tidak Outlier</v>
      </c>
      <c r="AL35">
        <f t="shared" si="20"/>
        <v>-9.5867835778230076E-2</v>
      </c>
      <c r="AM35">
        <f t="shared" si="21"/>
        <v>9.5867835778230076E-2</v>
      </c>
      <c r="AN35" t="str">
        <f t="shared" si="22"/>
        <v>Tidak Outlier</v>
      </c>
      <c r="AP35">
        <f t="shared" si="23"/>
        <v>0.46560622875839802</v>
      </c>
      <c r="AQ35">
        <f t="shared" si="24"/>
        <v>0.46560622875839802</v>
      </c>
      <c r="AR35" t="str">
        <f t="shared" si="25"/>
        <v>Tidak Outlier</v>
      </c>
      <c r="AT35">
        <f t="shared" si="26"/>
        <v>1.0308565662996148</v>
      </c>
      <c r="AU35">
        <f t="shared" si="27"/>
        <v>1.0308565662996148</v>
      </c>
      <c r="AV35" t="str">
        <f t="shared" si="28"/>
        <v>Tidak Outlier</v>
      </c>
      <c r="AX35">
        <f t="shared" si="29"/>
        <v>0.34505356647716129</v>
      </c>
      <c r="AY35">
        <f t="shared" si="30"/>
        <v>0.34505356647716129</v>
      </c>
      <c r="AZ35" t="str">
        <f t="shared" si="31"/>
        <v>Tidak Outlier</v>
      </c>
      <c r="BB35">
        <f t="shared" si="32"/>
        <v>0.76704324658838807</v>
      </c>
      <c r="BC35">
        <f t="shared" si="33"/>
        <v>0.76704324658838807</v>
      </c>
      <c r="BD35" t="str">
        <f t="shared" si="34"/>
        <v>Tidak Outlier</v>
      </c>
    </row>
    <row r="36" spans="1:56" x14ac:dyDescent="0.3">
      <c r="A36" s="2" t="s">
        <v>45</v>
      </c>
      <c r="B36" s="1">
        <v>8483</v>
      </c>
      <c r="C36" s="1">
        <v>660</v>
      </c>
      <c r="D36" s="1">
        <v>7.8</v>
      </c>
      <c r="E36" s="1">
        <v>8483</v>
      </c>
      <c r="F36" s="1">
        <v>552</v>
      </c>
      <c r="G36" s="1">
        <v>6.5</v>
      </c>
      <c r="H36" s="1">
        <v>8483</v>
      </c>
      <c r="I36" s="1">
        <v>302</v>
      </c>
      <c r="J36" s="1">
        <v>3.6</v>
      </c>
      <c r="K36" s="1">
        <v>1</v>
      </c>
      <c r="L36" s="1" t="s">
        <v>18</v>
      </c>
      <c r="N36">
        <f t="shared" si="2"/>
        <v>1.0483069838367918</v>
      </c>
      <c r="O36">
        <f t="shared" si="3"/>
        <v>1.0483069838367918</v>
      </c>
      <c r="P36" t="str">
        <f t="shared" si="4"/>
        <v>Tidak Outlier</v>
      </c>
      <c r="R36">
        <f t="shared" si="5"/>
        <v>1.0379655240729833</v>
      </c>
      <c r="S36">
        <f t="shared" si="6"/>
        <v>1.0379655240729833</v>
      </c>
      <c r="T36" t="str">
        <f t="shared" si="7"/>
        <v>Tidak Outlier</v>
      </c>
      <c r="V36">
        <f t="shared" si="8"/>
        <v>3.5721527004944305E-2</v>
      </c>
      <c r="W36">
        <f t="shared" si="9"/>
        <v>3.5721527004944305E-2</v>
      </c>
      <c r="X36" t="str">
        <f t="shared" si="10"/>
        <v>Tidak Outlier</v>
      </c>
      <c r="Z36">
        <f t="shared" si="11"/>
        <v>1.0483069838367918</v>
      </c>
      <c r="AA36">
        <f t="shared" si="12"/>
        <v>1.0483069838367918</v>
      </c>
      <c r="AB36" t="str">
        <f t="shared" si="13"/>
        <v>Tidak Outlier</v>
      </c>
      <c r="AD36">
        <f t="shared" si="14"/>
        <v>0.72410210936231778</v>
      </c>
      <c r="AE36">
        <f t="shared" si="15"/>
        <v>0.72410210936231778</v>
      </c>
      <c r="AF36" t="str">
        <f t="shared" si="16"/>
        <v>Tidak Outlier</v>
      </c>
      <c r="AH36">
        <f t="shared" si="17"/>
        <v>-1.8153969734090385E-2</v>
      </c>
      <c r="AI36">
        <f t="shared" si="18"/>
        <v>1.8153969734090385E-2</v>
      </c>
      <c r="AJ36" t="str">
        <f t="shared" si="19"/>
        <v>Tidak Outlier</v>
      </c>
      <c r="AL36">
        <f t="shared" si="20"/>
        <v>1.0483069838367918</v>
      </c>
      <c r="AM36">
        <f t="shared" si="21"/>
        <v>1.0483069838367918</v>
      </c>
      <c r="AN36" t="str">
        <f t="shared" si="22"/>
        <v>Tidak Outlier</v>
      </c>
      <c r="AP36">
        <f t="shared" si="23"/>
        <v>1.901946789926845</v>
      </c>
      <c r="AQ36">
        <f t="shared" si="24"/>
        <v>1.901946789926845</v>
      </c>
      <c r="AR36" t="str">
        <f t="shared" si="25"/>
        <v>Tidak Outlier</v>
      </c>
      <c r="AT36">
        <f t="shared" si="26"/>
        <v>1.3131725273362858</v>
      </c>
      <c r="AU36">
        <f t="shared" si="27"/>
        <v>1.3131725273362858</v>
      </c>
      <c r="AV36" t="str">
        <f t="shared" si="28"/>
        <v>Tidak Outlier</v>
      </c>
      <c r="AX36">
        <f t="shared" si="29"/>
        <v>2.6887354929979432</v>
      </c>
      <c r="AY36">
        <f t="shared" si="30"/>
        <v>2.6887354929979432</v>
      </c>
      <c r="AZ36" t="str">
        <f t="shared" si="31"/>
        <v>Tidak Outlier</v>
      </c>
      <c r="BB36">
        <f t="shared" si="32"/>
        <v>2.5371430464077456</v>
      </c>
      <c r="BC36">
        <f t="shared" si="33"/>
        <v>2.5371430464077456</v>
      </c>
      <c r="BD36" t="str">
        <f t="shared" si="34"/>
        <v>Tidak Outlier</v>
      </c>
    </row>
    <row r="37" spans="1:56" x14ac:dyDescent="0.3">
      <c r="A37" s="2" t="s">
        <v>46</v>
      </c>
      <c r="B37" s="1">
        <v>80933</v>
      </c>
      <c r="C37" s="1">
        <v>3436</v>
      </c>
      <c r="D37" s="1">
        <v>4.2</v>
      </c>
      <c r="E37" s="1">
        <v>80933</v>
      </c>
      <c r="F37" s="1">
        <v>2794</v>
      </c>
      <c r="G37" s="1">
        <v>3.5</v>
      </c>
      <c r="H37" s="1">
        <v>80933</v>
      </c>
      <c r="I37" s="1">
        <v>1792</v>
      </c>
      <c r="J37" s="1">
        <v>2.2000000000000002</v>
      </c>
      <c r="K37" s="1">
        <v>368</v>
      </c>
      <c r="L37" s="1">
        <v>0.5</v>
      </c>
      <c r="N37">
        <f t="shared" si="2"/>
        <v>1.421406624842755</v>
      </c>
      <c r="O37">
        <f t="shared" si="3"/>
        <v>1.421406624842755</v>
      </c>
      <c r="P37" t="str">
        <f t="shared" si="4"/>
        <v>Tidak Outlier</v>
      </c>
      <c r="R37">
        <f t="shared" si="5"/>
        <v>2.2312203112351283</v>
      </c>
      <c r="S37">
        <f t="shared" si="6"/>
        <v>2.2312203112351283</v>
      </c>
      <c r="T37" t="str">
        <f t="shared" si="7"/>
        <v>Tidak Outlier</v>
      </c>
      <c r="V37">
        <f t="shared" si="8"/>
        <v>0.96539716572336121</v>
      </c>
      <c r="W37">
        <f t="shared" si="9"/>
        <v>0.96539716572336121</v>
      </c>
      <c r="X37" t="str">
        <f t="shared" si="10"/>
        <v>Tidak Outlier</v>
      </c>
      <c r="Z37">
        <f t="shared" si="11"/>
        <v>1.421406624842755</v>
      </c>
      <c r="AA37">
        <f t="shared" si="12"/>
        <v>1.421406624842755</v>
      </c>
      <c r="AB37" t="str">
        <f t="shared" si="13"/>
        <v>Tidak Outlier</v>
      </c>
      <c r="AD37">
        <f t="shared" si="14"/>
        <v>2.7012035590303864</v>
      </c>
      <c r="AE37">
        <f t="shared" si="15"/>
        <v>2.7012035590303864</v>
      </c>
      <c r="AF37" t="str">
        <f t="shared" si="16"/>
        <v>Tidak Outlier</v>
      </c>
      <c r="AH37">
        <f t="shared" si="17"/>
        <v>1.6291506913221967</v>
      </c>
      <c r="AI37">
        <f t="shared" si="18"/>
        <v>1.6291506913221967</v>
      </c>
      <c r="AJ37" t="str">
        <f t="shared" si="19"/>
        <v>Tidak Outlier</v>
      </c>
      <c r="AL37">
        <f t="shared" si="20"/>
        <v>1.421406624842755</v>
      </c>
      <c r="AM37">
        <f t="shared" si="21"/>
        <v>1.421406624842755</v>
      </c>
      <c r="AN37" t="str">
        <f t="shared" si="22"/>
        <v>Tidak Outlier</v>
      </c>
      <c r="AP37">
        <f t="shared" si="23"/>
        <v>2.225925068927888</v>
      </c>
      <c r="AQ37">
        <f t="shared" si="24"/>
        <v>2.225925068927888</v>
      </c>
      <c r="AR37" t="str">
        <f t="shared" si="25"/>
        <v>Tidak Outlier</v>
      </c>
      <c r="AT37">
        <f t="shared" si="26"/>
        <v>1.2567093351289518</v>
      </c>
      <c r="AU37">
        <f t="shared" si="27"/>
        <v>1.2567093351289518</v>
      </c>
      <c r="AV37" t="str">
        <f t="shared" si="28"/>
        <v>Tidak Outlier</v>
      </c>
      <c r="AX37">
        <f t="shared" si="29"/>
        <v>2.5613250306119779</v>
      </c>
      <c r="AY37">
        <f t="shared" si="30"/>
        <v>2.5613250306119779</v>
      </c>
      <c r="AZ37" t="str">
        <f t="shared" si="31"/>
        <v>Tidak Outlier</v>
      </c>
      <c r="BB37">
        <f t="shared" si="32"/>
        <v>1.9471097798012935</v>
      </c>
      <c r="BC37">
        <f t="shared" si="33"/>
        <v>1.9471097798012935</v>
      </c>
      <c r="BD37" t="str">
        <f t="shared" si="34"/>
        <v>Tidak Outlier</v>
      </c>
    </row>
    <row r="38" spans="1:56" x14ac:dyDescent="0.3">
      <c r="A38" s="2" t="s">
        <v>47</v>
      </c>
      <c r="B38" s="1">
        <v>17330</v>
      </c>
      <c r="C38" s="1">
        <v>2531</v>
      </c>
      <c r="D38" s="1">
        <v>14.6</v>
      </c>
      <c r="E38" s="1">
        <v>17330</v>
      </c>
      <c r="F38" s="1">
        <v>1270</v>
      </c>
      <c r="G38" s="1">
        <v>7.3</v>
      </c>
      <c r="H38" s="1">
        <v>17330</v>
      </c>
      <c r="I38" s="1">
        <v>1459</v>
      </c>
      <c r="J38" s="1">
        <v>8.4</v>
      </c>
      <c r="K38" s="1">
        <v>30</v>
      </c>
      <c r="L38" s="1">
        <v>0.2</v>
      </c>
      <c r="N38">
        <f t="shared" si="2"/>
        <v>1.6542543309001485</v>
      </c>
      <c r="O38">
        <f t="shared" si="3"/>
        <v>1.6542543309001485</v>
      </c>
      <c r="P38" t="str">
        <f t="shared" si="4"/>
        <v>Tidak Outlier</v>
      </c>
      <c r="R38">
        <f t="shared" si="5"/>
        <v>2.2028625873212615</v>
      </c>
      <c r="S38">
        <f t="shared" si="6"/>
        <v>2.2028625873212615</v>
      </c>
      <c r="T38" t="str">
        <f t="shared" si="7"/>
        <v>Tidak Outlier</v>
      </c>
      <c r="V38">
        <f t="shared" si="8"/>
        <v>0.67687713991419729</v>
      </c>
      <c r="W38">
        <f t="shared" si="9"/>
        <v>0.67687713991419729</v>
      </c>
      <c r="X38" t="str">
        <f t="shared" si="10"/>
        <v>Tidak Outlier</v>
      </c>
      <c r="Z38">
        <f t="shared" si="11"/>
        <v>1.6542543309001485</v>
      </c>
      <c r="AA38">
        <f t="shared" si="12"/>
        <v>1.6542543309001485</v>
      </c>
      <c r="AB38" t="str">
        <f t="shared" si="13"/>
        <v>Tidak Outlier</v>
      </c>
      <c r="AD38">
        <f t="shared" si="14"/>
        <v>1.8211571867399015</v>
      </c>
      <c r="AE38">
        <f t="shared" si="15"/>
        <v>1.8211571867399015</v>
      </c>
      <c r="AF38" t="str">
        <f t="shared" si="16"/>
        <v>Tidak Outlier</v>
      </c>
      <c r="AH38">
        <f t="shared" si="17"/>
        <v>0.59370204722967335</v>
      </c>
      <c r="AI38">
        <f t="shared" si="18"/>
        <v>0.59370204722967335</v>
      </c>
      <c r="AJ38" t="str">
        <f t="shared" si="19"/>
        <v>Tidak Outlier</v>
      </c>
      <c r="AL38">
        <f t="shared" si="20"/>
        <v>1.6542543309001485</v>
      </c>
      <c r="AM38">
        <f t="shared" si="21"/>
        <v>1.6542543309001485</v>
      </c>
      <c r="AN38" t="str">
        <f t="shared" si="22"/>
        <v>Tidak Outlier</v>
      </c>
      <c r="AP38">
        <f t="shared" si="23"/>
        <v>2.4470706518637533</v>
      </c>
      <c r="AQ38">
        <f t="shared" si="24"/>
        <v>2.4470706518637533</v>
      </c>
      <c r="AR38" t="str">
        <f t="shared" si="25"/>
        <v>Tidak Outlier</v>
      </c>
      <c r="AT38">
        <f t="shared" si="26"/>
        <v>1.2002461429216174</v>
      </c>
      <c r="AU38">
        <f t="shared" si="27"/>
        <v>1.2002461429216174</v>
      </c>
      <c r="AV38" t="str">
        <f t="shared" si="28"/>
        <v>Tidak Outlier</v>
      </c>
      <c r="AX38">
        <f t="shared" si="29"/>
        <v>2.8060872346692269</v>
      </c>
      <c r="AY38">
        <f t="shared" si="30"/>
        <v>2.8060872346692269</v>
      </c>
      <c r="AZ38" t="str">
        <f t="shared" si="31"/>
        <v>Tidak Outlier</v>
      </c>
      <c r="BB38">
        <f t="shared" si="32"/>
        <v>1.9471097798012935</v>
      </c>
      <c r="BC38">
        <f t="shared" si="33"/>
        <v>1.9471097798012935</v>
      </c>
      <c r="BD38" t="str">
        <f t="shared" si="34"/>
        <v>Tidak Outlier</v>
      </c>
    </row>
    <row r="39" spans="1:56" x14ac:dyDescent="0.3">
      <c r="A39" s="2" t="s">
        <v>48</v>
      </c>
      <c r="B39" s="1">
        <v>10282</v>
      </c>
      <c r="C39" s="1">
        <v>1840</v>
      </c>
      <c r="D39" s="1">
        <v>17.899999999999999</v>
      </c>
      <c r="E39" s="1">
        <v>10282</v>
      </c>
      <c r="F39" s="1">
        <v>1016</v>
      </c>
      <c r="G39" s="1">
        <v>9.9</v>
      </c>
      <c r="H39" s="1">
        <v>10282</v>
      </c>
      <c r="I39" s="1">
        <v>916</v>
      </c>
      <c r="J39" s="1">
        <v>8.9</v>
      </c>
      <c r="K39" s="1">
        <v>38</v>
      </c>
      <c r="L39" s="1">
        <v>0.4</v>
      </c>
      <c r="N39">
        <f t="shared" si="2"/>
        <v>-2.0068877673422674</v>
      </c>
      <c r="O39">
        <f t="shared" si="3"/>
        <v>2.0068877673422674</v>
      </c>
      <c r="P39" t="str">
        <f t="shared" si="4"/>
        <v>Tidak Outlier</v>
      </c>
      <c r="R39">
        <f t="shared" si="5"/>
        <v>-1.7767775439618334</v>
      </c>
      <c r="S39">
        <f t="shared" si="6"/>
        <v>1.7767775439618334</v>
      </c>
      <c r="T39" t="str">
        <f t="shared" si="7"/>
        <v>Tidak Outlier</v>
      </c>
      <c r="V39">
        <f t="shared" si="8"/>
        <v>-0.47720296332245793</v>
      </c>
      <c r="W39">
        <f t="shared" si="9"/>
        <v>0.47720296332245793</v>
      </c>
      <c r="X39" t="str">
        <f t="shared" si="10"/>
        <v>Tidak Outlier</v>
      </c>
      <c r="Z39">
        <f t="shared" si="11"/>
        <v>-2.0068877673422674</v>
      </c>
      <c r="AA39">
        <f t="shared" si="12"/>
        <v>2.0068877673422674</v>
      </c>
      <c r="AB39" t="str">
        <f t="shared" si="13"/>
        <v>Tidak Outlier</v>
      </c>
      <c r="AD39">
        <f t="shared" si="14"/>
        <v>-1.3685771623263088</v>
      </c>
      <c r="AE39">
        <f t="shared" si="15"/>
        <v>1.3685771623263088</v>
      </c>
      <c r="AF39" t="str">
        <f t="shared" si="16"/>
        <v>Tidak Outlier</v>
      </c>
      <c r="AH39">
        <f t="shared" si="17"/>
        <v>0.24070819128904036</v>
      </c>
      <c r="AI39">
        <f t="shared" si="18"/>
        <v>0.24070819128904036</v>
      </c>
      <c r="AJ39" t="str">
        <f t="shared" si="19"/>
        <v>Tidak Outlier</v>
      </c>
      <c r="AL39">
        <f t="shared" si="20"/>
        <v>-2.0068877673422674</v>
      </c>
      <c r="AM39">
        <f t="shared" si="21"/>
        <v>2.0068877673422674</v>
      </c>
      <c r="AN39" t="str">
        <f t="shared" si="22"/>
        <v>Tidak Outlier</v>
      </c>
      <c r="AP39">
        <f t="shared" si="23"/>
        <v>-1.61039793105204</v>
      </c>
      <c r="AQ39">
        <f t="shared" si="24"/>
        <v>1.61039793105204</v>
      </c>
      <c r="AR39" t="str">
        <f t="shared" si="25"/>
        <v>Tidak Outlier</v>
      </c>
      <c r="AT39">
        <f t="shared" si="26"/>
        <v>-1.0018183531644154</v>
      </c>
      <c r="AU39">
        <f t="shared" si="27"/>
        <v>1.0018183531644154</v>
      </c>
      <c r="AV39" t="str">
        <f t="shared" si="28"/>
        <v>Tidak Outlier</v>
      </c>
      <c r="AX39">
        <f t="shared" si="29"/>
        <v>-0.83852257095035798</v>
      </c>
      <c r="AY39">
        <f t="shared" si="30"/>
        <v>0.83852257095035798</v>
      </c>
      <c r="AZ39" t="str">
        <f t="shared" si="31"/>
        <v>Tidak Outlier</v>
      </c>
      <c r="BB39">
        <f t="shared" si="32"/>
        <v>-1.003056553230969</v>
      </c>
      <c r="BC39">
        <f t="shared" si="33"/>
        <v>1.003056553230969</v>
      </c>
      <c r="BD39" t="str">
        <f t="shared" si="34"/>
        <v>Tidak Outlier</v>
      </c>
    </row>
    <row r="40" spans="1:56" x14ac:dyDescent="0.3">
      <c r="A40" s="2" t="s">
        <v>49</v>
      </c>
      <c r="B40" s="1">
        <v>1968096</v>
      </c>
      <c r="C40" s="1">
        <v>210188</v>
      </c>
      <c r="D40" s="1">
        <v>10.7</v>
      </c>
      <c r="E40" s="1">
        <v>1968096</v>
      </c>
      <c r="F40" s="1">
        <v>197058</v>
      </c>
      <c r="G40" s="1">
        <v>10</v>
      </c>
      <c r="H40" s="1">
        <v>1968096</v>
      </c>
      <c r="I40" s="1">
        <v>107829</v>
      </c>
      <c r="J40" s="1">
        <v>5.5</v>
      </c>
      <c r="K40" s="1">
        <v>8639</v>
      </c>
      <c r="L40" s="1">
        <v>0.4</v>
      </c>
      <c r="N40">
        <f t="shared" si="2"/>
        <v>-1.3553022698916617</v>
      </c>
      <c r="O40">
        <f t="shared" si="3"/>
        <v>1.3553022698916617</v>
      </c>
      <c r="P40" t="str">
        <f t="shared" si="4"/>
        <v>Tidak Outlier</v>
      </c>
      <c r="R40">
        <f t="shared" si="5"/>
        <v>-1.1863633595529004</v>
      </c>
      <c r="S40">
        <f t="shared" si="6"/>
        <v>1.1863633595529004</v>
      </c>
      <c r="T40" t="str">
        <f t="shared" si="7"/>
        <v>Tidak Outlier</v>
      </c>
      <c r="V40">
        <f t="shared" si="8"/>
        <v>-9.2509595576906398E-2</v>
      </c>
      <c r="W40">
        <f t="shared" si="9"/>
        <v>9.2509595576906398E-2</v>
      </c>
      <c r="X40" t="str">
        <f t="shared" si="10"/>
        <v>Tidak Outlier</v>
      </c>
      <c r="Z40">
        <f t="shared" si="11"/>
        <v>-1.3553022698916617</v>
      </c>
      <c r="AA40">
        <f t="shared" si="12"/>
        <v>1.3553022698916617</v>
      </c>
      <c r="AB40" t="str">
        <f t="shared" si="13"/>
        <v>Tidak Outlier</v>
      </c>
      <c r="AD40">
        <f t="shared" si="14"/>
        <v>-1.0765629884452683</v>
      </c>
      <c r="AE40">
        <f t="shared" si="15"/>
        <v>1.0765629884452683</v>
      </c>
      <c r="AF40" t="str">
        <f t="shared" si="16"/>
        <v>Tidak Outlier</v>
      </c>
      <c r="AH40">
        <f t="shared" si="17"/>
        <v>-0.6064770629684787</v>
      </c>
      <c r="AI40">
        <f t="shared" si="18"/>
        <v>0.6064770629684787</v>
      </c>
      <c r="AJ40" t="str">
        <f t="shared" si="19"/>
        <v>Tidak Outlier</v>
      </c>
      <c r="AL40">
        <f t="shared" si="20"/>
        <v>-1.3553022698916617</v>
      </c>
      <c r="AM40">
        <f t="shared" si="21"/>
        <v>1.3553022698916617</v>
      </c>
      <c r="AN40" t="str">
        <f t="shared" si="22"/>
        <v>Tidak Outlier</v>
      </c>
      <c r="AP40">
        <f t="shared" si="23"/>
        <v>-1.1305120160812119</v>
      </c>
      <c r="AQ40">
        <f t="shared" si="24"/>
        <v>1.1305120160812119</v>
      </c>
      <c r="AR40" t="str">
        <f t="shared" si="25"/>
        <v>Tidak Outlier</v>
      </c>
      <c r="AT40">
        <f t="shared" si="26"/>
        <v>-0.32426004667640507</v>
      </c>
      <c r="AU40">
        <f t="shared" si="27"/>
        <v>0.32426004667640507</v>
      </c>
      <c r="AV40" t="str">
        <f t="shared" si="28"/>
        <v>Tidak Outlier</v>
      </c>
      <c r="AX40" t="e">
        <f t="shared" si="29"/>
        <v>#VALUE!</v>
      </c>
      <c r="AY40" t="e">
        <f t="shared" si="30"/>
        <v>#VALUE!</v>
      </c>
      <c r="AZ40" t="e">
        <f t="shared" si="31"/>
        <v>#VALUE!</v>
      </c>
      <c r="BB40" t="e">
        <f t="shared" si="32"/>
        <v>#VALUE!</v>
      </c>
      <c r="BC40" t="e">
        <f t="shared" si="33"/>
        <v>#VALUE!</v>
      </c>
      <c r="BD40" t="e">
        <f t="shared" si="34"/>
        <v>#VALUE!</v>
      </c>
    </row>
    <row r="41" spans="1:56" x14ac:dyDescent="0.3">
      <c r="N41">
        <f t="shared" si="2"/>
        <v>-1.85301424158934</v>
      </c>
      <c r="O41">
        <f t="shared" si="3"/>
        <v>1.85301424158934</v>
      </c>
      <c r="P41" t="str">
        <f t="shared" si="4"/>
        <v>Tidak Outlier</v>
      </c>
      <c r="R41">
        <f t="shared" si="5"/>
        <v>-1.7031749122303366</v>
      </c>
      <c r="S41">
        <f t="shared" si="6"/>
        <v>1.7031749122303366</v>
      </c>
      <c r="T41" t="str">
        <f t="shared" si="7"/>
        <v>Tidak Outlier</v>
      </c>
      <c r="V41">
        <f t="shared" si="8"/>
        <v>-1.022185234295323</v>
      </c>
      <c r="W41">
        <f t="shared" si="9"/>
        <v>1.022185234295323</v>
      </c>
      <c r="X41" t="str">
        <f t="shared" si="10"/>
        <v>Tidak Outlier</v>
      </c>
      <c r="Z41">
        <f t="shared" si="11"/>
        <v>-1.85301424158934</v>
      </c>
      <c r="AA41">
        <f t="shared" si="12"/>
        <v>1.85301424158934</v>
      </c>
      <c r="AB41" t="str">
        <f t="shared" si="13"/>
        <v>Tidak Outlier</v>
      </c>
      <c r="AD41">
        <f t="shared" si="14"/>
        <v>-1.3554979168782548</v>
      </c>
      <c r="AE41">
        <f t="shared" si="15"/>
        <v>1.3554979168782548</v>
      </c>
      <c r="AF41" t="str">
        <f t="shared" si="16"/>
        <v>Tidak Outlier</v>
      </c>
      <c r="AH41">
        <f t="shared" si="17"/>
        <v>-0.84180630026223402</v>
      </c>
      <c r="AI41">
        <f t="shared" si="18"/>
        <v>0.84180630026223402</v>
      </c>
      <c r="AJ41" t="str">
        <f t="shared" si="19"/>
        <v>Tidak Outlier</v>
      </c>
      <c r="AL41">
        <f t="shared" si="20"/>
        <v>-1.85301424158934</v>
      </c>
      <c r="AM41">
        <f t="shared" si="21"/>
        <v>1.85301424158934</v>
      </c>
      <c r="AN41" t="str">
        <f t="shared" si="22"/>
        <v>Tidak Outlier</v>
      </c>
      <c r="AP41">
        <f t="shared" si="23"/>
        <v>-1.5363141607685251</v>
      </c>
      <c r="AQ41">
        <f t="shared" si="24"/>
        <v>1.5363141607685251</v>
      </c>
      <c r="AR41" t="str">
        <f t="shared" si="25"/>
        <v>Tidak Outlier</v>
      </c>
      <c r="AT41">
        <f t="shared" si="26"/>
        <v>-1.0582815453717496</v>
      </c>
      <c r="AU41">
        <f t="shared" si="27"/>
        <v>1.0582815453717496</v>
      </c>
      <c r="AV41" t="str">
        <f t="shared" si="28"/>
        <v>Tidak Outlier</v>
      </c>
      <c r="AX41">
        <f t="shared" si="29"/>
        <v>-0.84858129166503948</v>
      </c>
      <c r="AY41">
        <f t="shared" si="30"/>
        <v>0.84858129166503948</v>
      </c>
      <c r="AZ41" t="str">
        <f t="shared" si="31"/>
        <v>Tidak Outlier</v>
      </c>
      <c r="BB41" t="e">
        <f t="shared" si="32"/>
        <v>#VALUE!</v>
      </c>
      <c r="BC41" t="e">
        <f t="shared" si="33"/>
        <v>#VALUE!</v>
      </c>
      <c r="BD41" t="e">
        <f t="shared" si="34"/>
        <v>#VALUE!</v>
      </c>
    </row>
    <row r="42" spans="1:56" x14ac:dyDescent="0.3">
      <c r="N42">
        <f t="shared" si="2"/>
        <v>0.95862180905368566</v>
      </c>
      <c r="O42">
        <f t="shared" si="3"/>
        <v>0.95862180905368566</v>
      </c>
      <c r="P42" t="str">
        <f t="shared" si="4"/>
        <v>Tidak Outlier</v>
      </c>
      <c r="R42">
        <f t="shared" si="5"/>
        <v>-0.8186688270068081</v>
      </c>
      <c r="S42">
        <f t="shared" si="6"/>
        <v>0.8186688270068081</v>
      </c>
      <c r="T42" t="str">
        <f t="shared" si="7"/>
        <v>Tidak Outlier</v>
      </c>
      <c r="V42">
        <f t="shared" si="8"/>
        <v>-2.1762653375319783</v>
      </c>
      <c r="W42">
        <f t="shared" si="9"/>
        <v>2.1762653375319783</v>
      </c>
      <c r="X42" t="str">
        <f t="shared" si="10"/>
        <v>Tidak Outlier</v>
      </c>
      <c r="Z42">
        <f t="shared" si="11"/>
        <v>0.95862180905368566</v>
      </c>
      <c r="AA42">
        <f t="shared" si="12"/>
        <v>0.95862180905368566</v>
      </c>
      <c r="AB42" t="str">
        <f t="shared" si="13"/>
        <v>Tidak Outlier</v>
      </c>
      <c r="AD42">
        <f t="shared" si="14"/>
        <v>-0.75705570678566547</v>
      </c>
      <c r="AE42">
        <f t="shared" si="15"/>
        <v>0.75705570678566547</v>
      </c>
      <c r="AF42" t="str">
        <f t="shared" si="16"/>
        <v>Tidak Outlier</v>
      </c>
      <c r="AH42">
        <f t="shared" si="17"/>
        <v>-1.5477940121434999</v>
      </c>
      <c r="AI42">
        <f t="shared" si="18"/>
        <v>1.5477940121434999</v>
      </c>
      <c r="AJ42" t="str">
        <f t="shared" si="19"/>
        <v>Tidak Outlier</v>
      </c>
      <c r="AL42">
        <f t="shared" si="20"/>
        <v>0.95862180905368566</v>
      </c>
      <c r="AM42">
        <f t="shared" si="21"/>
        <v>0.95862180905368566</v>
      </c>
      <c r="AN42" t="str">
        <f t="shared" si="22"/>
        <v>Tidak Outlier</v>
      </c>
      <c r="AP42">
        <f t="shared" si="23"/>
        <v>-0.71254686433242587</v>
      </c>
      <c r="AQ42">
        <f t="shared" si="24"/>
        <v>0.71254686433242587</v>
      </c>
      <c r="AR42" t="str">
        <f t="shared" si="25"/>
        <v>Tidak Outlier</v>
      </c>
      <c r="AT42">
        <f t="shared" si="26"/>
        <v>-1.8487662362744279</v>
      </c>
      <c r="AU42">
        <f t="shared" si="27"/>
        <v>1.8487662362744279</v>
      </c>
      <c r="AV42" t="str">
        <f t="shared" si="28"/>
        <v>Tidak Outlier</v>
      </c>
      <c r="AX42">
        <f t="shared" si="29"/>
        <v>0.38193554243099337</v>
      </c>
      <c r="AY42">
        <f t="shared" si="30"/>
        <v>0.38193554243099337</v>
      </c>
      <c r="AZ42" t="str">
        <f t="shared" si="31"/>
        <v>Tidak Outlier</v>
      </c>
      <c r="BB42">
        <f t="shared" si="32"/>
        <v>0.17700997998193571</v>
      </c>
      <c r="BC42">
        <f t="shared" si="33"/>
        <v>0.17700997998193571</v>
      </c>
      <c r="BD42" t="str">
        <f t="shared" si="34"/>
        <v>Tidak Outlier</v>
      </c>
    </row>
    <row r="43" spans="1:56" x14ac:dyDescent="0.3">
      <c r="N43">
        <f t="shared" si="2"/>
        <v>-1.5096802990077134</v>
      </c>
      <c r="O43">
        <f t="shared" si="3"/>
        <v>1.5096802990077134</v>
      </c>
      <c r="P43" t="str">
        <f t="shared" si="4"/>
        <v>Tidak Outlier</v>
      </c>
      <c r="R43">
        <f t="shared" si="5"/>
        <v>-1.1070254578163519</v>
      </c>
      <c r="S43">
        <f t="shared" si="6"/>
        <v>1.1070254578163519</v>
      </c>
      <c r="T43" t="str">
        <f t="shared" si="7"/>
        <v>Tidak Outlier</v>
      </c>
      <c r="V43">
        <f t="shared" si="8"/>
        <v>1.157743849596137</v>
      </c>
      <c r="W43">
        <f t="shared" si="9"/>
        <v>1.157743849596137</v>
      </c>
      <c r="X43" t="str">
        <f t="shared" si="10"/>
        <v>Tidak Outlier</v>
      </c>
      <c r="Z43">
        <f t="shared" si="11"/>
        <v>-1.5096802990077134</v>
      </c>
      <c r="AA43">
        <f t="shared" si="12"/>
        <v>1.5096802990077134</v>
      </c>
      <c r="AB43" t="str">
        <f t="shared" si="13"/>
        <v>Tidak Outlier</v>
      </c>
      <c r="AD43">
        <f t="shared" si="14"/>
        <v>-1.1638469325577914</v>
      </c>
      <c r="AE43">
        <f t="shared" si="15"/>
        <v>1.1638469325577914</v>
      </c>
      <c r="AF43" t="str">
        <f t="shared" si="16"/>
        <v>Tidak Outlier</v>
      </c>
      <c r="AH43">
        <f t="shared" si="17"/>
        <v>-0.65354291042722978</v>
      </c>
      <c r="AI43">
        <f t="shared" si="18"/>
        <v>0.65354291042722978</v>
      </c>
      <c r="AJ43" t="str">
        <f t="shared" si="19"/>
        <v>Tidak Outlier</v>
      </c>
      <c r="AL43">
        <f t="shared" si="20"/>
        <v>-1.5096802990077134</v>
      </c>
      <c r="AM43">
        <f t="shared" si="21"/>
        <v>1.5096802990077134</v>
      </c>
      <c r="AN43" t="str">
        <f t="shared" si="22"/>
        <v>Tidak Outlier</v>
      </c>
      <c r="AP43">
        <f t="shared" si="23"/>
        <v>-0.89665056212653393</v>
      </c>
      <c r="AQ43">
        <f t="shared" si="24"/>
        <v>0.89665056212653393</v>
      </c>
      <c r="AR43" t="str">
        <f t="shared" si="25"/>
        <v>Tidak Outlier</v>
      </c>
      <c r="AT43">
        <f t="shared" si="26"/>
        <v>1.6519516805802912</v>
      </c>
      <c r="AU43">
        <f t="shared" si="27"/>
        <v>1.6519516805802912</v>
      </c>
      <c r="AV43" t="str">
        <f t="shared" si="28"/>
        <v>Tidak Outlier</v>
      </c>
      <c r="AX43">
        <f t="shared" si="29"/>
        <v>-0.75134699142311867</v>
      </c>
      <c r="AY43">
        <f t="shared" si="30"/>
        <v>0.75134699142311867</v>
      </c>
      <c r="AZ43" t="str">
        <f t="shared" si="31"/>
        <v>Tidak Outlier</v>
      </c>
      <c r="BB43">
        <f t="shared" si="32"/>
        <v>-0.70803991992774284</v>
      </c>
      <c r="BC43">
        <f t="shared" si="33"/>
        <v>0.70803991992774284</v>
      </c>
      <c r="BD43" t="str">
        <f t="shared" si="34"/>
        <v>Tidak Outlier</v>
      </c>
    </row>
    <row r="44" spans="1:56" x14ac:dyDescent="0.3">
      <c r="N44">
        <f t="shared" si="2"/>
        <v>-1.7831987377231315</v>
      </c>
      <c r="O44">
        <f t="shared" si="3"/>
        <v>1.7831987377231315</v>
      </c>
      <c r="P44" t="str">
        <f t="shared" si="4"/>
        <v>Tidak Outlier</v>
      </c>
      <c r="R44">
        <f t="shared" si="5"/>
        <v>-1.3271961007880586</v>
      </c>
      <c r="S44">
        <f t="shared" si="6"/>
        <v>1.3271961007880586</v>
      </c>
      <c r="T44" t="str">
        <f t="shared" si="7"/>
        <v>Tidak Outlier</v>
      </c>
      <c r="V44">
        <f t="shared" si="8"/>
        <v>2.2156506108964038</v>
      </c>
      <c r="W44">
        <f t="shared" si="9"/>
        <v>2.2156506108964038</v>
      </c>
      <c r="X44" t="str">
        <f t="shared" si="10"/>
        <v>Tidak Outlier</v>
      </c>
      <c r="Z44">
        <f t="shared" si="11"/>
        <v>-1.7831987377231315</v>
      </c>
      <c r="AA44">
        <f t="shared" si="12"/>
        <v>1.7831987377231315</v>
      </c>
      <c r="AB44" t="str">
        <f t="shared" si="13"/>
        <v>Tidak Outlier</v>
      </c>
      <c r="AD44">
        <f t="shared" si="14"/>
        <v>-1.231645470186479</v>
      </c>
      <c r="AE44">
        <f t="shared" si="15"/>
        <v>1.231645470186479</v>
      </c>
      <c r="AF44" t="str">
        <f t="shared" si="16"/>
        <v>Tidak Outlier</v>
      </c>
      <c r="AH44">
        <f t="shared" si="17"/>
        <v>-4.1686893463465831E-2</v>
      </c>
      <c r="AI44">
        <f t="shared" si="18"/>
        <v>4.1686893463465831E-2</v>
      </c>
      <c r="AJ44" t="str">
        <f t="shared" si="19"/>
        <v>Tidak Outlier</v>
      </c>
      <c r="AL44">
        <f t="shared" si="20"/>
        <v>-1.7831987377231315</v>
      </c>
      <c r="AM44">
        <f t="shared" si="21"/>
        <v>1.7831987377231315</v>
      </c>
      <c r="AN44" t="str">
        <f t="shared" si="22"/>
        <v>Tidak Outlier</v>
      </c>
      <c r="AP44">
        <f t="shared" si="23"/>
        <v>-1.1968556909619714</v>
      </c>
      <c r="AQ44">
        <f t="shared" si="24"/>
        <v>1.1968556909619714</v>
      </c>
      <c r="AR44" t="str">
        <f t="shared" si="25"/>
        <v>Tidak Outlier</v>
      </c>
      <c r="AT44">
        <f t="shared" si="26"/>
        <v>1.934267641616962</v>
      </c>
      <c r="AU44">
        <f t="shared" si="27"/>
        <v>1.934267641616962</v>
      </c>
      <c r="AV44" t="str">
        <f t="shared" si="28"/>
        <v>Tidak Outlier</v>
      </c>
      <c r="AX44">
        <f t="shared" si="29"/>
        <v>-0.72452373618396804</v>
      </c>
      <c r="AY44">
        <f t="shared" si="30"/>
        <v>0.72452373618396804</v>
      </c>
      <c r="AZ44" t="str">
        <f t="shared" si="31"/>
        <v>Tidak Outlier</v>
      </c>
      <c r="BB44">
        <f t="shared" si="32"/>
        <v>-0.11800665332129043</v>
      </c>
      <c r="BC44">
        <f t="shared" si="33"/>
        <v>0.11800665332129043</v>
      </c>
      <c r="BD44" t="str">
        <f t="shared" si="34"/>
        <v>Tidak Outlier</v>
      </c>
    </row>
    <row r="47" spans="1:56" ht="15.6" customHeight="1" x14ac:dyDescent="0.3">
      <c r="A47" s="42" t="s">
        <v>121</v>
      </c>
      <c r="B47" s="42"/>
      <c r="C47" s="42"/>
      <c r="D47" s="42"/>
      <c r="E47" s="42"/>
      <c r="F47" s="42"/>
      <c r="G47" s="42"/>
      <c r="H47" s="42"/>
      <c r="I47" s="10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56" ht="15.6" customHeight="1" x14ac:dyDescent="0.3">
      <c r="A48" s="42"/>
      <c r="B48" s="42"/>
      <c r="C48" s="42"/>
      <c r="D48" s="42"/>
      <c r="E48" s="42"/>
      <c r="F48" s="42"/>
      <c r="G48" s="42"/>
      <c r="H48" s="42"/>
      <c r="I48" s="1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5.6" customHeight="1" x14ac:dyDescent="0.3">
      <c r="A49" s="42"/>
      <c r="B49" s="42"/>
      <c r="C49" s="42"/>
      <c r="D49" s="42"/>
      <c r="E49" s="42"/>
      <c r="F49" s="42"/>
      <c r="G49" s="42"/>
      <c r="H49" s="42"/>
      <c r="I49" s="10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5.6" customHeight="1" x14ac:dyDescent="0.3">
      <c r="A50" s="42"/>
      <c r="B50" s="42"/>
      <c r="C50" s="42"/>
      <c r="D50" s="42"/>
      <c r="E50" s="42"/>
      <c r="F50" s="42"/>
      <c r="G50" s="42"/>
      <c r="H50" s="42"/>
      <c r="I50" s="10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5.6" customHeight="1" x14ac:dyDescent="0.3">
      <c r="A51" s="42"/>
      <c r="B51" s="42"/>
      <c r="C51" s="42"/>
      <c r="D51" s="42"/>
      <c r="E51" s="42"/>
      <c r="F51" s="42"/>
      <c r="G51" s="42"/>
      <c r="H51" s="42"/>
      <c r="I51" s="10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5.6" customHeight="1" x14ac:dyDescent="0.3">
      <c r="A52" s="42"/>
      <c r="B52" s="42"/>
      <c r="C52" s="42"/>
      <c r="D52" s="42"/>
      <c r="E52" s="42"/>
      <c r="F52" s="42"/>
      <c r="G52" s="42"/>
      <c r="H52" s="42"/>
      <c r="I52" s="10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5.6" customHeight="1" x14ac:dyDescent="0.3">
      <c r="A53" s="42"/>
      <c r="B53" s="42"/>
      <c r="C53" s="42"/>
      <c r="D53" s="42"/>
      <c r="E53" s="42"/>
      <c r="F53" s="42"/>
      <c r="G53" s="42"/>
      <c r="H53" s="42"/>
      <c r="I53" s="10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5.6" customHeight="1" x14ac:dyDescent="0.3">
      <c r="A54" s="42"/>
      <c r="B54" s="42"/>
      <c r="C54" s="42"/>
      <c r="D54" s="42"/>
      <c r="E54" s="42"/>
      <c r="F54" s="42"/>
      <c r="G54" s="42"/>
      <c r="H54" s="42"/>
      <c r="I54" s="10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5.6" customHeight="1" x14ac:dyDescent="0.3">
      <c r="A55" s="42"/>
      <c r="B55" s="42"/>
      <c r="C55" s="42"/>
      <c r="D55" s="42"/>
      <c r="E55" s="42"/>
      <c r="F55" s="42"/>
      <c r="G55" s="42"/>
      <c r="H55" s="42"/>
      <c r="I55" s="10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5.6" customHeight="1" x14ac:dyDescent="0.3">
      <c r="A56" s="42"/>
      <c r="B56" s="42"/>
      <c r="C56" s="42"/>
      <c r="D56" s="42"/>
      <c r="E56" s="42"/>
      <c r="F56" s="42"/>
      <c r="G56" s="42"/>
      <c r="H56" s="42"/>
      <c r="I56" s="10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9" spans="1:21" ht="15.6" customHeight="1" x14ac:dyDescent="0.3">
      <c r="A59" s="41" t="s">
        <v>122</v>
      </c>
      <c r="B59" s="41"/>
      <c r="C59" s="41"/>
      <c r="D59" s="41"/>
      <c r="E59" s="41"/>
      <c r="F59" s="41"/>
      <c r="G59" s="41"/>
      <c r="H59" s="4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3">
      <c r="A60" s="41"/>
      <c r="B60" s="41"/>
      <c r="C60" s="41"/>
      <c r="D60" s="41"/>
      <c r="E60" s="41"/>
      <c r="F60" s="41"/>
      <c r="G60" s="41"/>
      <c r="H60" s="4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x14ac:dyDescent="0.3">
      <c r="A61" s="41"/>
      <c r="B61" s="41"/>
      <c r="C61" s="41"/>
      <c r="D61" s="41"/>
      <c r="E61" s="41"/>
      <c r="F61" s="41"/>
      <c r="G61" s="41"/>
      <c r="H61" s="4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x14ac:dyDescent="0.3">
      <c r="A62" s="41"/>
      <c r="B62" s="41"/>
      <c r="C62" s="41"/>
      <c r="D62" s="41"/>
      <c r="E62" s="41"/>
      <c r="F62" s="41"/>
      <c r="G62" s="41"/>
      <c r="H62" s="4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x14ac:dyDescent="0.3">
      <c r="A63" s="41"/>
      <c r="B63" s="41"/>
      <c r="C63" s="41"/>
      <c r="D63" s="41"/>
      <c r="E63" s="41"/>
      <c r="F63" s="41"/>
      <c r="G63" s="41"/>
      <c r="H63" s="4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x14ac:dyDescent="0.3">
      <c r="A64" s="41"/>
      <c r="B64" s="41"/>
      <c r="C64" s="41"/>
      <c r="D64" s="41"/>
      <c r="E64" s="41"/>
      <c r="F64" s="41"/>
      <c r="G64" s="41"/>
      <c r="H64" s="4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x14ac:dyDescent="0.3">
      <c r="A65" s="41"/>
      <c r="B65" s="41"/>
      <c r="C65" s="41"/>
      <c r="D65" s="41"/>
      <c r="E65" s="41"/>
      <c r="F65" s="41"/>
      <c r="G65" s="41"/>
      <c r="H65" s="4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x14ac:dyDescent="0.3">
      <c r="A66" s="41"/>
      <c r="B66" s="41"/>
      <c r="C66" s="41"/>
      <c r="D66" s="41"/>
      <c r="E66" s="41"/>
      <c r="F66" s="41"/>
      <c r="G66" s="41"/>
      <c r="H66" s="4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x14ac:dyDescent="0.3">
      <c r="A67" s="41"/>
      <c r="B67" s="41"/>
      <c r="C67" s="41"/>
      <c r="D67" s="41"/>
      <c r="E67" s="41"/>
      <c r="F67" s="41"/>
      <c r="G67" s="41"/>
      <c r="H67" s="4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x14ac:dyDescent="0.3">
      <c r="A68" s="41"/>
      <c r="B68" s="41"/>
      <c r="C68" s="41"/>
      <c r="D68" s="41"/>
      <c r="E68" s="41"/>
      <c r="F68" s="41"/>
      <c r="G68" s="41"/>
      <c r="H68" s="4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x14ac:dyDescent="0.3">
      <c r="A69" s="41"/>
      <c r="B69" s="41"/>
      <c r="C69" s="41"/>
      <c r="D69" s="41"/>
      <c r="E69" s="41"/>
      <c r="F69" s="41"/>
      <c r="G69" s="41"/>
      <c r="H69" s="4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x14ac:dyDescent="0.3">
      <c r="A70" s="41"/>
      <c r="B70" s="41"/>
      <c r="C70" s="41"/>
      <c r="D70" s="41"/>
      <c r="E70" s="41"/>
      <c r="F70" s="41"/>
      <c r="G70" s="41"/>
      <c r="H70" s="4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3">
      <c r="A71" s="41"/>
      <c r="B71" s="41"/>
      <c r="C71" s="41"/>
      <c r="D71" s="41"/>
      <c r="E71" s="41"/>
      <c r="F71" s="41"/>
      <c r="G71" s="41"/>
      <c r="H71" s="4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</sheetData>
  <mergeCells count="16">
    <mergeCell ref="A1:A4"/>
    <mergeCell ref="B1:L2"/>
    <mergeCell ref="O1:Y2"/>
    <mergeCell ref="N8:P8"/>
    <mergeCell ref="A47:H56"/>
    <mergeCell ref="R8:T8"/>
    <mergeCell ref="V8:X8"/>
    <mergeCell ref="Z8:AB8"/>
    <mergeCell ref="A59:H71"/>
    <mergeCell ref="AX8:AZ8"/>
    <mergeCell ref="BB8:BD8"/>
    <mergeCell ref="AD8:AF8"/>
    <mergeCell ref="AH8:AJ8"/>
    <mergeCell ref="AL8:AN8"/>
    <mergeCell ref="AP8:AR8"/>
    <mergeCell ref="AT8:A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GIZI DI JATENG</vt:lpstr>
      <vt:lpstr>Pembagian Banyaknya Data</vt:lpstr>
      <vt:lpstr>HISTOGRAM </vt:lpstr>
      <vt:lpstr>BOXPLOT &amp; OUTLIER</vt:lpstr>
      <vt:lpstr>BARCHART</vt:lpstr>
      <vt:lpstr>PIVOT TABLE</vt:lpstr>
      <vt:lpstr>PIE CHART</vt:lpstr>
      <vt:lpstr>IDENTIFIKASI 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mrcllaryani437@gmail.com</cp:lastModifiedBy>
  <dcterms:modified xsi:type="dcterms:W3CDTF">2025-10-15T13:11:43Z</dcterms:modified>
</cp:coreProperties>
</file>