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54929\Desktop\Estadistica\"/>
    </mc:Choice>
  </mc:AlternateContent>
  <xr:revisionPtr revIDLastSave="0" documentId="8_{4FDC752E-7DF7-426E-B762-010B9D4A0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 1 , 2 y 3" sheetId="1" r:id="rId1"/>
    <sheet name="Ej 4" sheetId="2" r:id="rId2"/>
    <sheet name="Ej 5" sheetId="3" r:id="rId3"/>
    <sheet name="Ej 6" sheetId="4" r:id="rId4"/>
    <sheet name="Ej 7" sheetId="5" r:id="rId5"/>
    <sheet name="Ej 8" sheetId="6" r:id="rId6"/>
    <sheet name="Ej 9" sheetId="7" r:id="rId7"/>
    <sheet name="Ej 1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7" i="8" l="1"/>
  <c r="L57" i="8" s="1"/>
  <c r="C57" i="8"/>
  <c r="D57" i="8" s="1"/>
  <c r="E57" i="8" s="1"/>
  <c r="L56" i="8"/>
  <c r="E56" i="8"/>
  <c r="L55" i="8"/>
  <c r="E55" i="8"/>
  <c r="J54" i="8"/>
  <c r="L54" i="8" s="1"/>
  <c r="E54" i="8"/>
  <c r="L53" i="8"/>
  <c r="M53" i="8" s="1"/>
  <c r="E53" i="8"/>
  <c r="F53" i="8" s="1"/>
  <c r="F54" i="8" s="1"/>
  <c r="F55" i="8" s="1"/>
  <c r="F56" i="8" s="1"/>
  <c r="D48" i="8"/>
  <c r="D47" i="8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H17" i="7"/>
  <c r="C11" i="7"/>
  <c r="E10" i="7"/>
  <c r="D10" i="7"/>
  <c r="E9" i="7"/>
  <c r="D9" i="7"/>
  <c r="E8" i="7"/>
  <c r="D8" i="7"/>
  <c r="E7" i="7"/>
  <c r="F7" i="7" s="1"/>
  <c r="F8" i="7" s="1"/>
  <c r="D7" i="7"/>
  <c r="D11" i="6"/>
  <c r="G10" i="6" s="1"/>
  <c r="E10" i="6"/>
  <c r="E9" i="6"/>
  <c r="C8" i="6"/>
  <c r="E8" i="6" s="1"/>
  <c r="F7" i="6"/>
  <c r="F8" i="6" s="1"/>
  <c r="F9" i="6" s="1"/>
  <c r="F10" i="6" s="1"/>
  <c r="E7" i="6"/>
  <c r="C16" i="5"/>
  <c r="E12" i="5" s="1"/>
  <c r="E15" i="5"/>
  <c r="E14" i="5"/>
  <c r="D14" i="5"/>
  <c r="D15" i="5" s="1"/>
  <c r="E13" i="5"/>
  <c r="D13" i="5"/>
  <c r="D12" i="5"/>
  <c r="E11" i="5"/>
  <c r="D11" i="5"/>
  <c r="C15" i="4"/>
  <c r="D13" i="4" s="1"/>
  <c r="D14" i="4"/>
  <c r="C20" i="3"/>
  <c r="E19" i="3"/>
  <c r="E18" i="3"/>
  <c r="E17" i="3"/>
  <c r="E16" i="3"/>
  <c r="E15" i="3"/>
  <c r="D15" i="3"/>
  <c r="D16" i="3" s="1"/>
  <c r="D17" i="3" s="1"/>
  <c r="D18" i="3" s="1"/>
  <c r="D19" i="3" s="1"/>
  <c r="E14" i="3"/>
  <c r="D14" i="3"/>
  <c r="E13" i="3"/>
  <c r="D13" i="3"/>
  <c r="E12" i="3"/>
  <c r="F12" i="3" s="1"/>
  <c r="F13" i="3" s="1"/>
  <c r="F14" i="3" s="1"/>
  <c r="F15" i="3" s="1"/>
  <c r="F16" i="3" s="1"/>
  <c r="F17" i="3" s="1"/>
  <c r="F18" i="3" s="1"/>
  <c r="F19" i="3" s="1"/>
  <c r="D12" i="3"/>
  <c r="C12" i="2"/>
  <c r="D10" i="2" s="1"/>
  <c r="D11" i="2"/>
  <c r="D7" i="2"/>
  <c r="F9" i="7" l="1"/>
  <c r="F10" i="7" s="1"/>
  <c r="H16" i="7"/>
  <c r="E16" i="5"/>
  <c r="F57" i="8"/>
  <c r="M54" i="8"/>
  <c r="M55" i="8" s="1"/>
  <c r="M56" i="8" s="1"/>
  <c r="M57" i="8" s="1"/>
  <c r="E20" i="3"/>
  <c r="E11" i="7"/>
  <c r="E58" i="8"/>
  <c r="D8" i="2"/>
  <c r="D11" i="4"/>
  <c r="D15" i="4" s="1"/>
  <c r="F11" i="5"/>
  <c r="F12" i="5" s="1"/>
  <c r="F13" i="5" s="1"/>
  <c r="F14" i="5" s="1"/>
  <c r="F15" i="5" s="1"/>
  <c r="D49" i="8"/>
  <c r="G53" i="8"/>
  <c r="N53" i="8"/>
  <c r="L58" i="8"/>
  <c r="D9" i="2"/>
  <c r="D12" i="4"/>
  <c r="G7" i="6"/>
  <c r="D6" i="2"/>
  <c r="G8" i="6"/>
  <c r="G9" i="6"/>
  <c r="N56" i="8" l="1"/>
  <c r="E48" i="8"/>
  <c r="N54" i="8"/>
  <c r="G55" i="8"/>
  <c r="G57" i="8"/>
  <c r="E47" i="8"/>
  <c r="E49" i="8" s="1"/>
  <c r="N57" i="8"/>
  <c r="H7" i="6"/>
  <c r="H8" i="6" s="1"/>
  <c r="H9" i="6" s="1"/>
  <c r="H10" i="6" s="1"/>
  <c r="G11" i="6"/>
  <c r="G56" i="8"/>
  <c r="N55" i="8"/>
  <c r="N58" i="8" s="1"/>
  <c r="O53" i="8"/>
  <c r="O54" i="8" s="1"/>
  <c r="H53" i="8"/>
  <c r="D12" i="2"/>
  <c r="G54" i="8"/>
  <c r="G58" i="8" s="1"/>
  <c r="H54" i="8" l="1"/>
  <c r="H55" i="8" s="1"/>
  <c r="H56" i="8" s="1"/>
  <c r="H57" i="8" s="1"/>
  <c r="O55" i="8"/>
  <c r="O56" i="8" s="1"/>
  <c r="O57" i="8" s="1"/>
</calcChain>
</file>

<file path=xl/sharedStrings.xml><?xml version="1.0" encoding="utf-8"?>
<sst xmlns="http://schemas.openxmlformats.org/spreadsheetml/2006/main" count="262" uniqueCount="156">
  <si>
    <r>
      <rPr>
        <b/>
        <sz val="10"/>
        <rFont val="Abadi"/>
      </rPr>
      <t>Ejercicio 1</t>
    </r>
    <r>
      <rPr>
        <sz val="10"/>
        <rFont val="Abadi"/>
      </rPr>
      <t>.</t>
    </r>
  </si>
  <si>
    <t>Ejercicio 2.</t>
  </si>
  <si>
    <t xml:space="preserve">Un organismo público recopila información proveniente de las fichas personales de sus empleados. </t>
  </si>
  <si>
    <t>Clasificar las siguientes variables en cualitativa nominal, cualitativas ordinales, cuantitativas discretas o cuantitativas continuas.</t>
  </si>
  <si>
    <t>Los datos que se recolectan son los siguientes:</t>
  </si>
  <si>
    <r>
      <rPr>
        <sz val="10"/>
        <rFont val="Abadi"/>
      </rPr>
      <t>a)</t>
    </r>
    <r>
      <rPr>
        <sz val="7"/>
        <rFont val="Times New Roman"/>
      </rPr>
      <t xml:space="preserve">     </t>
    </r>
    <r>
      <rPr>
        <sz val="10"/>
        <rFont val="Abadi"/>
      </rPr>
      <t>La nacionalidad de una persona.</t>
    </r>
  </si>
  <si>
    <t>a) Sexo.</t>
  </si>
  <si>
    <r>
      <rPr>
        <sz val="10"/>
        <rFont val="Abadi"/>
      </rPr>
      <t>b)</t>
    </r>
    <r>
      <rPr>
        <sz val="7"/>
        <rFont val="Times New Roman"/>
      </rPr>
      <t xml:space="preserve">     </t>
    </r>
    <r>
      <rPr>
        <sz val="10"/>
        <rFont val="Abadi"/>
      </rPr>
      <t>Litros de agua contenidos en un tanque.</t>
    </r>
  </si>
  <si>
    <t>b) Edad.</t>
  </si>
  <si>
    <r>
      <rPr>
        <sz val="10"/>
        <rFont val="Abadi"/>
      </rPr>
      <t>c)</t>
    </r>
    <r>
      <rPr>
        <sz val="7"/>
        <rFont val="Times New Roman"/>
      </rPr>
      <t xml:space="preserve">     </t>
    </r>
    <r>
      <rPr>
        <sz val="10"/>
        <rFont val="Abadi"/>
      </rPr>
      <t>Libros en un estante de librería.</t>
    </r>
  </si>
  <si>
    <t>c) Cantidad de integrantes del grupo familiar.</t>
  </si>
  <si>
    <r>
      <rPr>
        <sz val="10"/>
        <rFont val="Abadi"/>
      </rPr>
      <t>d)</t>
    </r>
    <r>
      <rPr>
        <sz val="7"/>
        <rFont val="Times New Roman"/>
      </rPr>
      <t xml:space="preserve">     </t>
    </r>
    <r>
      <rPr>
        <sz val="10"/>
        <rFont val="Abadi"/>
      </rPr>
      <t>Diámetro de las ruedas de varios coches.</t>
    </r>
  </si>
  <si>
    <t>d) Estado civil.</t>
  </si>
  <si>
    <r>
      <rPr>
        <sz val="10"/>
        <rFont val="Abadi"/>
      </rPr>
      <t>e)</t>
    </r>
    <r>
      <rPr>
        <sz val="7"/>
        <rFont val="Times New Roman"/>
      </rPr>
      <t xml:space="preserve">     </t>
    </r>
    <r>
      <rPr>
        <sz val="10"/>
        <rFont val="Abadi"/>
      </rPr>
      <t>Número de hijos de 50 familias.</t>
    </r>
  </si>
  <si>
    <t>e) Nivel de educación alcanzado</t>
  </si>
  <si>
    <r>
      <rPr>
        <sz val="10"/>
        <rFont val="Abadi"/>
      </rPr>
      <t>f)</t>
    </r>
    <r>
      <rPr>
        <sz val="7"/>
        <rFont val="Times New Roman"/>
      </rPr>
      <t xml:space="preserve">      </t>
    </r>
    <r>
      <rPr>
        <sz val="10"/>
        <rFont val="Abadi"/>
      </rPr>
      <t>Alumnos inscritos en la UNTDF este año.</t>
    </r>
  </si>
  <si>
    <t>f) Tipo de estudios secundarios cursados.</t>
  </si>
  <si>
    <r>
      <rPr>
        <sz val="10"/>
        <rFont val="Abadi"/>
      </rPr>
      <t>g)</t>
    </r>
    <r>
      <rPr>
        <sz val="7"/>
        <rFont val="Times New Roman"/>
      </rPr>
      <t xml:space="preserve">     </t>
    </r>
    <r>
      <rPr>
        <sz val="10"/>
        <rFont val="Abadi"/>
      </rPr>
      <t>Nivel de escolaridad</t>
    </r>
  </si>
  <si>
    <t>g) Cantidad de años de estudio (todos los niveles).</t>
  </si>
  <si>
    <r>
      <rPr>
        <sz val="10"/>
        <rFont val="Abadi"/>
      </rPr>
      <t>h)</t>
    </r>
    <r>
      <rPr>
        <sz val="7"/>
        <rFont val="Times New Roman"/>
      </rPr>
      <t xml:space="preserve">     </t>
    </r>
    <r>
      <rPr>
        <sz val="10"/>
        <rFont val="Abadi"/>
      </rPr>
      <t>Puesto que ocupa en una empresa</t>
    </r>
  </si>
  <si>
    <t>h) Distancia en kilómetros del domicilio al lugar de trabajo.</t>
  </si>
  <si>
    <r>
      <rPr>
        <sz val="10"/>
        <rFont val="Abadi"/>
      </rPr>
      <t>i)</t>
    </r>
    <r>
      <rPr>
        <sz val="7"/>
        <rFont val="Times New Roman"/>
      </rPr>
      <t xml:space="preserve">      </t>
    </r>
    <r>
      <rPr>
        <sz val="10"/>
        <rFont val="Abadi"/>
      </rPr>
      <t>Grupo sanguíneo</t>
    </r>
  </si>
  <si>
    <t>i) Cantidad de medios de transporte utilizados para llegar al lugar de trabajo.</t>
  </si>
  <si>
    <r>
      <rPr>
        <sz val="10"/>
        <rFont val="Abadi"/>
      </rPr>
      <t>j)</t>
    </r>
    <r>
      <rPr>
        <sz val="7"/>
        <rFont val="Times New Roman"/>
      </rPr>
      <t xml:space="preserve">      </t>
    </r>
    <r>
      <rPr>
        <sz val="10"/>
        <rFont val="Abadi"/>
      </rPr>
      <t>Número de hijos por familia</t>
    </r>
  </si>
  <si>
    <r>
      <rPr>
        <sz val="10"/>
        <rFont val="Abadi"/>
      </rPr>
      <t>k)</t>
    </r>
    <r>
      <rPr>
        <sz val="7"/>
        <rFont val="Times New Roman"/>
      </rPr>
      <t xml:space="preserve">     </t>
    </r>
    <r>
      <rPr>
        <sz val="10"/>
        <rFont val="Abadi"/>
      </rPr>
      <t>Ingresos mensuales</t>
    </r>
  </si>
  <si>
    <r>
      <rPr>
        <sz val="10"/>
        <rFont val="Abadi"/>
      </rPr>
      <t>l)</t>
    </r>
    <r>
      <rPr>
        <sz val="7"/>
        <rFont val="Times New Roman"/>
      </rPr>
      <t xml:space="preserve">      </t>
    </r>
    <r>
      <rPr>
        <sz val="10"/>
        <rFont val="Abadi"/>
      </rPr>
      <t>Números de cuentas de Facebook por estudiante</t>
    </r>
  </si>
  <si>
    <t>Analizar a qué tipo de variable corresponde cada uno de los datos recopilados</t>
  </si>
  <si>
    <r>
      <rPr>
        <sz val="10"/>
        <rFont val="Abadi"/>
      </rPr>
      <t>m)</t>
    </r>
    <r>
      <rPr>
        <sz val="7"/>
        <rFont val="Times New Roman"/>
      </rPr>
      <t xml:space="preserve">    </t>
    </r>
    <r>
      <rPr>
        <sz val="10"/>
        <rFont val="Abadi"/>
      </rPr>
      <t>Genero</t>
    </r>
  </si>
  <si>
    <r>
      <rPr>
        <sz val="10"/>
        <rFont val="Abadi"/>
      </rPr>
      <t>n)</t>
    </r>
    <r>
      <rPr>
        <sz val="7"/>
        <rFont val="Times New Roman"/>
      </rPr>
      <t xml:space="preserve">     </t>
    </r>
    <r>
      <rPr>
        <sz val="10"/>
        <rFont val="Abadi"/>
      </rPr>
      <t>Lugar de nacimiento</t>
    </r>
  </si>
  <si>
    <r>
      <rPr>
        <sz val="10"/>
        <rFont val="Abadi"/>
      </rPr>
      <t>o)</t>
    </r>
    <r>
      <rPr>
        <sz val="7"/>
        <rFont val="Times New Roman"/>
      </rPr>
      <t xml:space="preserve">     </t>
    </r>
    <r>
      <rPr>
        <sz val="10"/>
        <rFont val="Abadi"/>
      </rPr>
      <t>Marca de auto</t>
    </r>
  </si>
  <si>
    <r>
      <rPr>
        <sz val="10"/>
        <rFont val="Abadi"/>
      </rPr>
      <t>p)</t>
    </r>
    <r>
      <rPr>
        <sz val="7"/>
        <rFont val="Times New Roman"/>
      </rPr>
      <t xml:space="preserve">     </t>
    </r>
    <r>
      <rPr>
        <sz val="10"/>
        <rFont val="Abadi"/>
      </rPr>
      <t>Nivel de conocimiento de un idioma</t>
    </r>
  </si>
  <si>
    <t xml:space="preserve">Ejercicio 3. </t>
  </si>
  <si>
    <t xml:space="preserve">Escriba dos ejemplos de cada uno de estos tipos de variable: </t>
  </si>
  <si>
    <t xml:space="preserve">a) Variables cualitativas nominales </t>
  </si>
  <si>
    <t xml:space="preserve">b) Variables cualitativas ordinales </t>
  </si>
  <si>
    <t xml:space="preserve">c) Variables cuantitativas discretas </t>
  </si>
  <si>
    <t xml:space="preserve">d) Variables cuantitativas continuas </t>
  </si>
  <si>
    <t xml:space="preserve">Ejercicio 4. </t>
  </si>
  <si>
    <t>Con base en el siguiente cuadro, que indica la frecuencia de acceso a medios de transporte para 114 pasajeros.</t>
  </si>
  <si>
    <t>Transporte</t>
  </si>
  <si>
    <t>fi</t>
  </si>
  <si>
    <t xml:space="preserve">frelativa </t>
  </si>
  <si>
    <t>Subterráneo</t>
  </si>
  <si>
    <t>Colectivo</t>
  </si>
  <si>
    <t>Tren</t>
  </si>
  <si>
    <t>Automóvil</t>
  </si>
  <si>
    <t>Motovehículo</t>
  </si>
  <si>
    <t>Otros</t>
  </si>
  <si>
    <t xml:space="preserve">Se pide definir cuál es la variable aleatoria en estudio e identificar a qué tipo pertenece, armar una tabla de frecuencias con frecuencias absolutas y relativas. </t>
  </si>
  <si>
    <t>Realizar: gráfico de frecuencias tipo torta y gráfico de columnas.</t>
  </si>
  <si>
    <t>Ejercicio 5.</t>
  </si>
  <si>
    <t>En una clínica infantil se ha ido anotando, durante un mes, el número de metros completos que cada niño anda, seguido y sin caerse, el primer día que comienza a caminar,</t>
  </si>
  <si>
    <t xml:space="preserve"> obteniéndose la tabla de información adjunta: </t>
  </si>
  <si>
    <t xml:space="preserve">Se pide definir cuál es la variable aleatoria en estudio e identificar a qué tipo pertenece, armar una tabla de frecuencias con frecuencias absolutas, relativas y acumuladas.    </t>
  </si>
  <si>
    <t>Graficar con barras.</t>
  </si>
  <si>
    <t>Variable en estudio</t>
  </si>
  <si>
    <t>Número de metros completos que cada niño anda, seguido y sin caerse, el primer día que comienza a caminar</t>
  </si>
  <si>
    <t>Variable aleatoria cuantitativa discreta (porque se consideran solo metros completos)</t>
  </si>
  <si>
    <t>Número de metros</t>
  </si>
  <si>
    <t>Frecuencia Absoluta</t>
  </si>
  <si>
    <t>Frecuencia Absoluta Acumulada</t>
  </si>
  <si>
    <t>Frecuencia Relativa</t>
  </si>
  <si>
    <t>Frecuencia Relativa Acumulada</t>
  </si>
  <si>
    <t>Totales</t>
  </si>
  <si>
    <t>Ejercicio 6.</t>
  </si>
  <si>
    <t>Los rubros relevados en una muestra de Pymes son: servicios (S), industrial (I), agrícola (A) y comercial (C). Los resultados fueron 4, 9, 6 y 5 respectivamente.</t>
  </si>
  <si>
    <t>Se pide definir cuál es la variable aleatoria en estudio e identificar a qué tipo pertenece, armar una tabla de frecuencias con frecuencias absolutas y relativas.</t>
  </si>
  <si>
    <t>Graficar con torta.</t>
  </si>
  <si>
    <t xml:space="preserve"> Rubros de Pymes</t>
  </si>
  <si>
    <t>Variable aleatoria cualitativa nominal</t>
  </si>
  <si>
    <t>Rubros</t>
  </si>
  <si>
    <t>Servicios</t>
  </si>
  <si>
    <t>Industria</t>
  </si>
  <si>
    <t>Agíicola</t>
  </si>
  <si>
    <t>Comercial</t>
  </si>
  <si>
    <t>Ejercicio 7.</t>
  </si>
  <si>
    <t>Un dentista observa el número de caries en cada uno de los 100 niños de cierto colegio. La información obtenida a parecer resumida en la siguiente tabla:</t>
  </si>
  <si>
    <t xml:space="preserve">Se pide definir cuál es la variable aleatoria en estudio e identificar a qué tipo pertenece, armar una tabla de frecuencias con frecuencias absolutas, relativas y acumuladas.  </t>
  </si>
  <si>
    <t xml:space="preserve">Graficar con barras.  </t>
  </si>
  <si>
    <t>Número de caries</t>
  </si>
  <si>
    <t>Variable aleatoria cuantitativa discreta</t>
  </si>
  <si>
    <t>Nro Caries</t>
  </si>
  <si>
    <t>Ejercicio 8.</t>
  </si>
  <si>
    <t>Con base en el siguiente cuadro, que muestra la cantidad de días pernoctados en alojamientos de tipo rural por 254 turistas, realizar:</t>
  </si>
  <si>
    <t>Intervalo</t>
  </si>
  <si>
    <t>xi</t>
  </si>
  <si>
    <t>Fi</t>
  </si>
  <si>
    <t>f relat</t>
  </si>
  <si>
    <t>F relativ acum</t>
  </si>
  <si>
    <t xml:space="preserve">Se pide definir cuál es la variable aleatoria en estudio e identificar a qué tipo pertenece, armar una tabla de frecuencias con frecuencias absolutas, relativas y acumuladas. </t>
  </si>
  <si>
    <r>
      <rPr>
        <sz val="10"/>
        <color rgb="FF000000"/>
        <rFont val="Abadi"/>
      </rPr>
      <t>Realizar:</t>
    </r>
    <r>
      <rPr>
        <sz val="10"/>
        <color rgb="FF000000"/>
        <rFont val="Abadi"/>
      </rPr>
      <t xml:space="preserve"> histograma de frecuencias simples</t>
    </r>
    <r>
      <rPr>
        <sz val="10"/>
        <color rgb="FF000000"/>
        <rFont val="Abadi"/>
      </rPr>
      <t xml:space="preserve"> y </t>
    </r>
    <r>
      <rPr>
        <sz val="10"/>
        <color rgb="FF000000"/>
        <rFont val="Abadi"/>
      </rPr>
      <t>acumuladas relativas</t>
    </r>
  </si>
  <si>
    <t>cantidad de días pernoctados en alojamientos de tipo rural</t>
  </si>
  <si>
    <t>cuantitativa discreta</t>
  </si>
  <si>
    <t>Ejercicio 9.</t>
  </si>
  <si>
    <t xml:space="preserve">Se realizó una encuesta a una muestra de 1.500 ciudadanos donde se les consultó por su grado de satisfacción con el desempeño de las políticas económicas de determinado país. </t>
  </si>
  <si>
    <t>Los resultados se muestran en la siguiente tabla:</t>
  </si>
  <si>
    <t>Fi relativa</t>
  </si>
  <si>
    <t>Muy Insatisfecho</t>
  </si>
  <si>
    <t>Insatisfecho</t>
  </si>
  <si>
    <t>Satisfecho</t>
  </si>
  <si>
    <t>Muy Satisfecho</t>
  </si>
  <si>
    <t>a) ¿Cuál es la variable en estudio?</t>
  </si>
  <si>
    <t xml:space="preserve"> grado de satisfacción con el desempeño de las políticas económicas de determinado país. </t>
  </si>
  <si>
    <t>b) ¿Cómo se clasifica esta variable?</t>
  </si>
  <si>
    <t>cualtitativa ordinal</t>
  </si>
  <si>
    <t>c) Calcular las frecuencias relativas y relativas acumuladas.</t>
  </si>
  <si>
    <t xml:space="preserve">d) ¿Qué porcentaje de ciudadanos se encuentra insatisfecho o muy insatisfecho? </t>
  </si>
  <si>
    <t>e) ¿Qué cantidad de ciudadanos se encuentra satisfechos o muy satisfechos?</t>
  </si>
  <si>
    <t xml:space="preserve">Con la tabla n°1 del apunte, elegir 3 variables y armar las tablas de frecuencia de cada una con su gráfico.                      </t>
  </si>
  <si>
    <t>N°</t>
  </si>
  <si>
    <t>Nombre</t>
  </si>
  <si>
    <t>Edad</t>
  </si>
  <si>
    <t>Carrera</t>
  </si>
  <si>
    <t>Trabaja?</t>
  </si>
  <si>
    <t>Horas semanales de trabajo</t>
  </si>
  <si>
    <t>Tiene Hijos?</t>
  </si>
  <si>
    <t>Turno Preferido</t>
  </si>
  <si>
    <t>Año Ingreso</t>
  </si>
  <si>
    <t>Finales Pendientes</t>
  </si>
  <si>
    <t>Promedio Asignaturas Aprobadas</t>
  </si>
  <si>
    <t>Ana</t>
  </si>
  <si>
    <t>CP</t>
  </si>
  <si>
    <t>Si</t>
  </si>
  <si>
    <t>Mañana</t>
  </si>
  <si>
    <t>Ariela</t>
  </si>
  <si>
    <t>GE</t>
  </si>
  <si>
    <t>No</t>
  </si>
  <si>
    <t>Tarde</t>
  </si>
  <si>
    <t>Constanza</t>
  </si>
  <si>
    <t>Cristian</t>
  </si>
  <si>
    <t>Mariana</t>
  </si>
  <si>
    <t>Eco</t>
  </si>
  <si>
    <t>Fátima</t>
  </si>
  <si>
    <t>Agustina</t>
  </si>
  <si>
    <t>Fernando</t>
  </si>
  <si>
    <t>Ximena</t>
  </si>
  <si>
    <t>Jorge</t>
  </si>
  <si>
    <t>Luis</t>
  </si>
  <si>
    <t>Florencia</t>
  </si>
  <si>
    <t>Clara</t>
  </si>
  <si>
    <t>Julieta</t>
  </si>
  <si>
    <t>Soledad</t>
  </si>
  <si>
    <t>Jimena</t>
  </si>
  <si>
    <t>Alfredo</t>
  </si>
  <si>
    <t>Gabriela</t>
  </si>
  <si>
    <t>cualittiva nominal</t>
  </si>
  <si>
    <t>como es cualit. nominal no agrego las acumuladas (no tienen orden)</t>
  </si>
  <si>
    <t>Trabaja</t>
  </si>
  <si>
    <t>Total</t>
  </si>
  <si>
    <t>cuantitativa continua</t>
  </si>
  <si>
    <t>Horas de Trabajo</t>
  </si>
  <si>
    <t>este rango incluye el 0 hasta 1,999999 (no incluye el 2)</t>
  </si>
  <si>
    <t>este rango incluye el 2 hasta 3,999999 (no incluye el 4)</t>
  </si>
  <si>
    <t>este rango incluye el 4 hasta 5,999999 (no incluye el 6)</t>
  </si>
  <si>
    <t>este rango incluye el 6 hasta 7,999999 (no incluye el 8)</t>
  </si>
  <si>
    <t>este rango incluye el 8 hasta 10 (por ser el último rango)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</si>
</sst>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"/>
    <numFmt numFmtId="165" formatCode="_-* #,##0_-;\-* #,##0_-;_-* &quot;-&quot;??_-;_-@"/>
    <numFmt numFmtId="166" formatCode="_-* #,##0.000_-;\-* #,##0.000_-;_-* &quot;-&quot;??_-;_-@"/>
    <numFmt numFmtId="167" formatCode="0.0000"/>
  </numFmts>
  <fonts count="11" x14ac:knownFonts="1">
    <font>
      <sz val="11"/>
      <color rgb="FF000000"/>
      <name val="Calibri"/>
      <scheme val="minor"/>
    </font>
    <font>
      <sz val="10"/>
      <name val="Abadi"/>
    </font>
    <font>
      <b/>
      <sz val="10"/>
      <name val="Abadi"/>
    </font>
    <font>
      <b/>
      <sz val="10"/>
      <color rgb="FF000000"/>
      <name val="Abadi"/>
    </font>
    <font>
      <sz val="10"/>
      <color rgb="FF000000"/>
      <name val="Abadi"/>
    </font>
    <font>
      <sz val="10"/>
      <name val="Calibri"/>
    </font>
    <font>
      <b/>
      <sz val="10"/>
      <name val="Calibri"/>
    </font>
    <font>
      <sz val="11"/>
      <name val="Calibri"/>
    </font>
    <font>
      <sz val="7"/>
      <name val="Times New Roman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6" fillId="0" borderId="1" xfId="0" applyFont="1" applyBorder="1"/>
    <xf numFmtId="2" fontId="6" fillId="0" borderId="1" xfId="0" applyNumberFormat="1" applyFont="1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/>
    <xf numFmtId="166" fontId="1" fillId="0" borderId="1" xfId="0" applyNumberFormat="1" applyFont="1" applyBorder="1"/>
    <xf numFmtId="165" fontId="1" fillId="0" borderId="0" xfId="0" applyNumberFormat="1" applyFont="1"/>
    <xf numFmtId="9" fontId="1" fillId="0" borderId="0" xfId="0" applyNumberFormat="1" applyFont="1"/>
    <xf numFmtId="0" fontId="1" fillId="2" borderId="4" xfId="0" applyFont="1" applyFill="1" applyBorder="1" applyAlignment="1">
      <alignment horizontal="center" vertical="center" wrapText="1"/>
    </xf>
    <xf numFmtId="167" fontId="1" fillId="0" borderId="0" xfId="0" applyNumberFormat="1" applyFont="1"/>
    <xf numFmtId="10" fontId="1" fillId="0" borderId="0" xfId="0" applyNumberFormat="1" applyFont="1"/>
    <xf numFmtId="0" fontId="2" fillId="0" borderId="2" xfId="0" applyFont="1" applyBorder="1" applyAlignment="1">
      <alignment horizontal="center"/>
    </xf>
    <xf numFmtId="0" fontId="7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Grafico 1</a:t>
            </a:r>
          </a:p>
        </c:rich>
      </c:tx>
      <c:layout>
        <c:manualLayout>
          <c:xMode val="edge"/>
          <c:yMode val="edge"/>
          <c:x val="0.47293744531933507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fi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'Ej 4'!$B$6:$B$11</c:f>
              <c:strCache>
                <c:ptCount val="6"/>
                <c:pt idx="0">
                  <c:v>Subterráneo</c:v>
                </c:pt>
                <c:pt idx="1">
                  <c:v>Colectivo</c:v>
                </c:pt>
                <c:pt idx="2">
                  <c:v>Tren</c:v>
                </c:pt>
                <c:pt idx="3">
                  <c:v>Automóvil</c:v>
                </c:pt>
                <c:pt idx="4">
                  <c:v>Motovehículo</c:v>
                </c:pt>
                <c:pt idx="5">
                  <c:v>Otros</c:v>
                </c:pt>
              </c:strCache>
            </c:strRef>
          </c:cat>
          <c:val>
            <c:numRef>
              <c:f>'Ej 4'!$C$6:$C$11</c:f>
              <c:numCache>
                <c:formatCode>General</c:formatCode>
                <c:ptCount val="6"/>
                <c:pt idx="0">
                  <c:v>53</c:v>
                </c:pt>
                <c:pt idx="1">
                  <c:v>29</c:v>
                </c:pt>
                <c:pt idx="2">
                  <c:v>13</c:v>
                </c:pt>
                <c:pt idx="3">
                  <c:v>11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FBB-41A1-B807-6C6B969F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8850836"/>
        <c:axId val="440832224"/>
      </c:barChart>
      <c:catAx>
        <c:axId val="608850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440832224"/>
        <c:crosses val="autoZero"/>
        <c:auto val="1"/>
        <c:lblAlgn val="ctr"/>
        <c:lblOffset val="100"/>
        <c:noMultiLvlLbl val="1"/>
      </c:catAx>
      <c:valAx>
        <c:axId val="440832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6088508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Grafico 2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E313-4150-86EC-3746028C4D09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E313-4150-86EC-3746028C4D09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E313-4150-86EC-3746028C4D09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E313-4150-86EC-3746028C4D09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E313-4150-86EC-3746028C4D09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E313-4150-86EC-3746028C4D0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'Ej 4'!$B$6:$B$11</c:f>
              <c:strCache>
                <c:ptCount val="6"/>
                <c:pt idx="0">
                  <c:v>Subterráneo</c:v>
                </c:pt>
                <c:pt idx="1">
                  <c:v>Colectivo</c:v>
                </c:pt>
                <c:pt idx="2">
                  <c:v>Tren</c:v>
                </c:pt>
                <c:pt idx="3">
                  <c:v>Automóvil</c:v>
                </c:pt>
                <c:pt idx="4">
                  <c:v>Motovehículo</c:v>
                </c:pt>
                <c:pt idx="5">
                  <c:v>Otros</c:v>
                </c:pt>
              </c:strCache>
            </c:strRef>
          </c:cat>
          <c:val>
            <c:numRef>
              <c:f>'Ej 4'!$D$6:$D$11</c:f>
              <c:numCache>
                <c:formatCode>_-* #,##0.00_-;\-* #,##0.00_-;_-* "-"??_-;_-@</c:formatCode>
                <c:ptCount val="6"/>
                <c:pt idx="0">
                  <c:v>0.46491228070175439</c:v>
                </c:pt>
                <c:pt idx="1">
                  <c:v>0.25438596491228072</c:v>
                </c:pt>
                <c:pt idx="2">
                  <c:v>0.11403508771929824</c:v>
                </c:pt>
                <c:pt idx="3">
                  <c:v>9.6491228070175433E-2</c:v>
                </c:pt>
                <c:pt idx="4">
                  <c:v>2.6315789473684209E-2</c:v>
                </c:pt>
                <c:pt idx="5">
                  <c:v>4.3859649122807015E-2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13-4150-86EC-3746028C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Frecuencia Absoluta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'Ej 5'!$B$12:$B$19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'Ej 5'!$C$12:$C$19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F16-482F-9CEA-0815D0FB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411414"/>
        <c:axId val="584696350"/>
      </c:barChart>
      <c:catAx>
        <c:axId val="439411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584696350"/>
        <c:crosses val="autoZero"/>
        <c:auto val="1"/>
        <c:lblAlgn val="ctr"/>
        <c:lblOffset val="100"/>
        <c:noMultiLvlLbl val="1"/>
      </c:catAx>
      <c:valAx>
        <c:axId val="584696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4394114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'Ej 6'!$C$10</c:f>
              <c:strCache>
                <c:ptCount val="1"/>
                <c:pt idx="0">
                  <c:v>Frecuencia Absoluta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0299-4480-84B6-B617131D2F1D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0299-4480-84B6-B617131D2F1D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0299-4480-84B6-B617131D2F1D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0299-4480-84B6-B617131D2F1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'Ej 6'!$B$11:$B$14</c:f>
              <c:strCache>
                <c:ptCount val="4"/>
                <c:pt idx="0">
                  <c:v>Servicios</c:v>
                </c:pt>
                <c:pt idx="1">
                  <c:v>Industria</c:v>
                </c:pt>
                <c:pt idx="2">
                  <c:v>Agíicola</c:v>
                </c:pt>
                <c:pt idx="3">
                  <c:v>Comercial</c:v>
                </c:pt>
              </c:strCache>
            </c:strRef>
          </c:cat>
          <c:val>
            <c:numRef>
              <c:f>'Ej 6'!$C$11:$C$14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99-4480-84B6-B617131D2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Frecuencia Absoluta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'Ej 7'!$B$11:$B$15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 7'!$C$11:$C$15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35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96E-4925-8B02-860085515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1784095"/>
        <c:axId val="1999312108"/>
      </c:barChart>
      <c:catAx>
        <c:axId val="106178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999312108"/>
        <c:crosses val="autoZero"/>
        <c:auto val="1"/>
        <c:lblAlgn val="ctr"/>
        <c:lblOffset val="100"/>
        <c:noMultiLvlLbl val="1"/>
      </c:catAx>
      <c:valAx>
        <c:axId val="1999312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06178409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fi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'Ej 8'!$E$7:$E$10</c:f>
              <c:numCache>
                <c:formatCode>_-* #,##0_-;\-* #,##0_-;_-* "-"??_-;_-@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</c:numCache>
            </c:numRef>
          </c:cat>
          <c:val>
            <c:numRef>
              <c:f>'Ej 8'!$D$7:$D$10</c:f>
              <c:numCache>
                <c:formatCode>General</c:formatCode>
                <c:ptCount val="4"/>
                <c:pt idx="0">
                  <c:v>378</c:v>
                </c:pt>
                <c:pt idx="1">
                  <c:v>102</c:v>
                </c:pt>
                <c:pt idx="2">
                  <c:v>25</c:v>
                </c:pt>
                <c:pt idx="3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A90-451C-B514-6B0FF2C24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67698"/>
        <c:axId val="1512310252"/>
      </c:barChart>
      <c:lineChart>
        <c:grouping val="standard"/>
        <c:varyColors val="0"/>
        <c:ser>
          <c:idx val="1"/>
          <c:order val="1"/>
          <c:tx>
            <c:v>F relativ acum</c:v>
          </c:tx>
          <c:spPr>
            <a:ln w="28575" cmpd="sng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'Ej 8'!$E$7:$E$10</c:f>
              <c:numCache>
                <c:formatCode>_-* #,##0_-;\-* #,##0_-;_-* "-"??_-;_-@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</c:numCache>
            </c:numRef>
          </c:cat>
          <c:val>
            <c:numRef>
              <c:f>'Ej 8'!$H$7:$H$10</c:f>
              <c:numCache>
                <c:formatCode>General</c:formatCode>
                <c:ptCount val="4"/>
                <c:pt idx="0">
                  <c:v>0.72137404580152675</c:v>
                </c:pt>
                <c:pt idx="1">
                  <c:v>0.91603053435114501</c:v>
                </c:pt>
                <c:pt idx="2">
                  <c:v>0.9637404580152672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90-451C-B514-6B0FF2C24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67698"/>
        <c:axId val="1512310252"/>
      </c:lineChart>
      <c:catAx>
        <c:axId val="98567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* #,##0_-;\-* #,##0_-;_-* &quot;-&quot;??_-;_-@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12310252"/>
        <c:crosses val="autoZero"/>
        <c:auto val="1"/>
        <c:lblAlgn val="ctr"/>
        <c:lblOffset val="100"/>
        <c:noMultiLvlLbl val="1"/>
      </c:catAx>
      <c:valAx>
        <c:axId val="1512310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9856769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17</xdr:row>
      <xdr:rowOff>123825</xdr:rowOff>
    </xdr:from>
    <xdr:ext cx="4286250" cy="28860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95250</xdr:colOff>
      <xdr:row>17</xdr:row>
      <xdr:rowOff>9525</xdr:rowOff>
    </xdr:from>
    <xdr:ext cx="4448175" cy="29432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171450</xdr:colOff>
      <xdr:row>10</xdr:row>
      <xdr:rowOff>76200</xdr:rowOff>
    </xdr:from>
    <xdr:ext cx="4286250" cy="20764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8</xdr:row>
      <xdr:rowOff>28575</xdr:rowOff>
    </xdr:from>
    <xdr:ext cx="4286250" cy="24193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6</xdr:row>
      <xdr:rowOff>114300</xdr:rowOff>
    </xdr:from>
    <xdr:ext cx="4286250" cy="25812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20</xdr:row>
      <xdr:rowOff>28575</xdr:rowOff>
    </xdr:from>
    <xdr:ext cx="4448175" cy="274320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baseColWidth="10" defaultColWidth="14.42578125" defaultRowHeight="15" customHeight="1" x14ac:dyDescent="0.25"/>
  <cols>
    <col min="1" max="1" width="11.42578125" customWidth="1"/>
    <col min="2" max="9" width="10.7109375" customWidth="1"/>
  </cols>
  <sheetData>
    <row r="1" spans="1:9" x14ac:dyDescent="0.25">
      <c r="A1" s="1"/>
    </row>
    <row r="2" spans="1:9" x14ac:dyDescent="0.25">
      <c r="A2" s="2" t="s">
        <v>0</v>
      </c>
      <c r="I2" s="2" t="s">
        <v>1</v>
      </c>
    </row>
    <row r="3" spans="1:9" x14ac:dyDescent="0.25">
      <c r="A3" s="1" t="s">
        <v>2</v>
      </c>
      <c r="B3" s="3"/>
      <c r="I3" s="3" t="s">
        <v>3</v>
      </c>
    </row>
    <row r="4" spans="1:9" x14ac:dyDescent="0.25">
      <c r="A4" s="1" t="s">
        <v>4</v>
      </c>
      <c r="B4" s="3"/>
      <c r="I4" s="3"/>
    </row>
    <row r="5" spans="1:9" x14ac:dyDescent="0.25">
      <c r="A5" s="1"/>
      <c r="B5" s="4"/>
      <c r="I5" s="4" t="s">
        <v>5</v>
      </c>
    </row>
    <row r="6" spans="1:9" x14ac:dyDescent="0.25">
      <c r="A6" s="1" t="s">
        <v>6</v>
      </c>
      <c r="B6" s="4"/>
      <c r="I6" s="4" t="s">
        <v>7</v>
      </c>
    </row>
    <row r="7" spans="1:9" x14ac:dyDescent="0.25">
      <c r="A7" s="1" t="s">
        <v>8</v>
      </c>
      <c r="B7" s="4"/>
      <c r="I7" s="4" t="s">
        <v>9</v>
      </c>
    </row>
    <row r="8" spans="1:9" x14ac:dyDescent="0.25">
      <c r="A8" s="1" t="s">
        <v>10</v>
      </c>
      <c r="B8" s="4"/>
      <c r="I8" s="4" t="s">
        <v>11</v>
      </c>
    </row>
    <row r="9" spans="1:9" x14ac:dyDescent="0.25">
      <c r="A9" s="1" t="s">
        <v>12</v>
      </c>
      <c r="B9" s="4"/>
      <c r="I9" s="4" t="s">
        <v>13</v>
      </c>
    </row>
    <row r="10" spans="1:9" x14ac:dyDescent="0.25">
      <c r="A10" s="1" t="s">
        <v>14</v>
      </c>
      <c r="B10" s="4"/>
      <c r="I10" s="4" t="s">
        <v>15</v>
      </c>
    </row>
    <row r="11" spans="1:9" x14ac:dyDescent="0.25">
      <c r="A11" s="1" t="s">
        <v>16</v>
      </c>
      <c r="I11" s="4" t="s">
        <v>17</v>
      </c>
    </row>
    <row r="12" spans="1:9" x14ac:dyDescent="0.25">
      <c r="A12" s="1" t="s">
        <v>18</v>
      </c>
      <c r="I12" s="4" t="s">
        <v>19</v>
      </c>
    </row>
    <row r="13" spans="1:9" x14ac:dyDescent="0.25">
      <c r="A13" s="1" t="s">
        <v>20</v>
      </c>
      <c r="I13" s="4" t="s">
        <v>21</v>
      </c>
    </row>
    <row r="14" spans="1:9" x14ac:dyDescent="0.25">
      <c r="A14" s="1" t="s">
        <v>22</v>
      </c>
      <c r="I14" s="4" t="s">
        <v>23</v>
      </c>
    </row>
    <row r="15" spans="1:9" x14ac:dyDescent="0.25">
      <c r="A15" s="1"/>
      <c r="I15" s="4" t="s">
        <v>24</v>
      </c>
    </row>
    <row r="16" spans="1:9" x14ac:dyDescent="0.25">
      <c r="A16" s="1"/>
      <c r="I16" s="4" t="s">
        <v>25</v>
      </c>
    </row>
    <row r="17" spans="1:9" x14ac:dyDescent="0.25">
      <c r="A17" s="1" t="s">
        <v>26</v>
      </c>
      <c r="I17" s="4" t="s">
        <v>27</v>
      </c>
    </row>
    <row r="18" spans="1:9" x14ac:dyDescent="0.25">
      <c r="A18" s="1"/>
      <c r="I18" s="4" t="s">
        <v>28</v>
      </c>
    </row>
    <row r="19" spans="1:9" x14ac:dyDescent="0.25">
      <c r="A19" s="1"/>
      <c r="I19" s="4" t="s">
        <v>29</v>
      </c>
    </row>
    <row r="20" spans="1:9" x14ac:dyDescent="0.25">
      <c r="A20" s="1"/>
      <c r="I20" s="4" t="s">
        <v>30</v>
      </c>
    </row>
    <row r="21" spans="1:9" ht="15.75" customHeight="1" x14ac:dyDescent="0.25">
      <c r="A21" s="1"/>
    </row>
    <row r="22" spans="1:9" ht="15.75" customHeight="1" x14ac:dyDescent="0.25">
      <c r="A22" s="1"/>
    </row>
    <row r="23" spans="1:9" ht="15.75" customHeight="1" x14ac:dyDescent="0.25">
      <c r="A23" s="5" t="s">
        <v>31</v>
      </c>
    </row>
    <row r="24" spans="1:9" ht="15.75" customHeight="1" x14ac:dyDescent="0.25">
      <c r="A24" s="6" t="s">
        <v>32</v>
      </c>
    </row>
    <row r="25" spans="1:9" ht="15.75" customHeight="1" x14ac:dyDescent="0.25">
      <c r="A25" s="6"/>
    </row>
    <row r="26" spans="1:9" ht="15.75" customHeight="1" x14ac:dyDescent="0.25">
      <c r="A26" s="6" t="s">
        <v>33</v>
      </c>
    </row>
    <row r="27" spans="1:9" ht="15.75" customHeight="1" x14ac:dyDescent="0.25">
      <c r="A27" s="6" t="s">
        <v>34</v>
      </c>
    </row>
    <row r="28" spans="1:9" ht="15.75" customHeight="1" x14ac:dyDescent="0.25">
      <c r="A28" s="6" t="s">
        <v>35</v>
      </c>
    </row>
    <row r="29" spans="1:9" ht="15.75" customHeight="1" x14ac:dyDescent="0.25">
      <c r="A29" s="6" t="s">
        <v>36</v>
      </c>
    </row>
    <row r="30" spans="1:9" ht="15.75" customHeight="1" x14ac:dyDescent="0.25">
      <c r="A30" s="6"/>
    </row>
    <row r="31" spans="1:9" ht="15.75" customHeight="1" x14ac:dyDescent="0.25">
      <c r="A31" s="1"/>
    </row>
    <row r="32" spans="1:9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0"/>
  <sheetViews>
    <sheetView workbookViewId="0"/>
  </sheetViews>
  <sheetFormatPr baseColWidth="10" defaultColWidth="14.42578125" defaultRowHeight="15" customHeight="1" x14ac:dyDescent="0.25"/>
  <cols>
    <col min="1" max="6" width="10.7109375" customWidth="1"/>
  </cols>
  <sheetData>
    <row r="2" spans="2:4" x14ac:dyDescent="0.25">
      <c r="B2" s="5" t="s">
        <v>37</v>
      </c>
    </row>
    <row r="3" spans="2:4" x14ac:dyDescent="0.25">
      <c r="B3" s="6" t="s">
        <v>38</v>
      </c>
    </row>
    <row r="4" spans="2:4" x14ac:dyDescent="0.25">
      <c r="B4" s="5"/>
    </row>
    <row r="5" spans="2:4" ht="25.5" x14ac:dyDescent="0.25">
      <c r="B5" s="7" t="s">
        <v>39</v>
      </c>
      <c r="C5" s="7" t="s">
        <v>40</v>
      </c>
      <c r="D5" s="7" t="s">
        <v>41</v>
      </c>
    </row>
    <row r="6" spans="2:4" x14ac:dyDescent="0.25">
      <c r="B6" s="8" t="s">
        <v>42</v>
      </c>
      <c r="C6" s="8">
        <v>53</v>
      </c>
      <c r="D6" s="9">
        <f t="shared" ref="D6:D11" si="0">C6/$C$12</f>
        <v>0.46491228070175439</v>
      </c>
    </row>
    <row r="7" spans="2:4" x14ac:dyDescent="0.25">
      <c r="B7" s="8" t="s">
        <v>43</v>
      </c>
      <c r="C7" s="8">
        <v>29</v>
      </c>
      <c r="D7" s="9">
        <f t="shared" si="0"/>
        <v>0.25438596491228072</v>
      </c>
    </row>
    <row r="8" spans="2:4" x14ac:dyDescent="0.25">
      <c r="B8" s="8" t="s">
        <v>44</v>
      </c>
      <c r="C8" s="8">
        <v>13</v>
      </c>
      <c r="D8" s="9">
        <f t="shared" si="0"/>
        <v>0.11403508771929824</v>
      </c>
    </row>
    <row r="9" spans="2:4" x14ac:dyDescent="0.25">
      <c r="B9" s="8" t="s">
        <v>45</v>
      </c>
      <c r="C9" s="8">
        <v>11</v>
      </c>
      <c r="D9" s="9">
        <f t="shared" si="0"/>
        <v>9.6491228070175433E-2</v>
      </c>
    </row>
    <row r="10" spans="2:4" x14ac:dyDescent="0.25">
      <c r="B10" s="8" t="s">
        <v>46</v>
      </c>
      <c r="C10" s="8">
        <v>3</v>
      </c>
      <c r="D10" s="9">
        <f t="shared" si="0"/>
        <v>2.6315789473684209E-2</v>
      </c>
    </row>
    <row r="11" spans="2:4" x14ac:dyDescent="0.25">
      <c r="B11" s="8" t="s">
        <v>47</v>
      </c>
      <c r="C11" s="8">
        <v>5</v>
      </c>
      <c r="D11" s="9">
        <f t="shared" si="0"/>
        <v>4.3859649122807015E-2</v>
      </c>
    </row>
    <row r="12" spans="2:4" x14ac:dyDescent="0.25">
      <c r="B12" s="8"/>
      <c r="C12" s="10">
        <f t="shared" ref="C12:D12" si="1">SUM(C6:C11)</f>
        <v>114</v>
      </c>
      <c r="D12" s="11">
        <f t="shared" si="1"/>
        <v>1</v>
      </c>
    </row>
    <row r="15" spans="2:4" x14ac:dyDescent="0.25">
      <c r="B15" s="6" t="s">
        <v>48</v>
      </c>
    </row>
    <row r="16" spans="2:4" x14ac:dyDescent="0.25">
      <c r="B16" s="6" t="s">
        <v>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workbookViewId="0"/>
  </sheetViews>
  <sheetFormatPr baseColWidth="10" defaultColWidth="14.42578125" defaultRowHeight="15" customHeight="1" x14ac:dyDescent="0.25"/>
  <cols>
    <col min="1" max="6" width="11.42578125" customWidth="1"/>
    <col min="7" max="14" width="10.7109375" customWidth="1"/>
  </cols>
  <sheetData>
    <row r="1" spans="1:1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 x14ac:dyDescent="0.25">
      <c r="A2" s="1"/>
      <c r="B2" s="12" t="s">
        <v>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75" customHeight="1" x14ac:dyDescent="0.25">
      <c r="A3" s="1"/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2.75" customHeight="1" x14ac:dyDescent="0.25">
      <c r="A4" s="1"/>
      <c r="B4" s="1" t="s">
        <v>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.75" customHeight="1" x14ac:dyDescent="0.25">
      <c r="A5" s="1"/>
      <c r="B5" s="1" t="s">
        <v>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.75" customHeight="1" x14ac:dyDescent="0.25">
      <c r="A6" s="1"/>
      <c r="B6" s="1" t="s">
        <v>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.75" customHeight="1" x14ac:dyDescent="0.25">
      <c r="A8" s="1"/>
      <c r="B8" s="12" t="s">
        <v>55</v>
      </c>
      <c r="C8" s="1"/>
      <c r="D8" s="1" t="s">
        <v>56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2.75" customHeight="1" x14ac:dyDescent="0.25">
      <c r="A9" s="1"/>
      <c r="B9" s="1"/>
      <c r="C9" s="1"/>
      <c r="D9" s="1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.75" customHeight="1" x14ac:dyDescent="0.25">
      <c r="A11" s="1"/>
      <c r="B11" s="7" t="s">
        <v>58</v>
      </c>
      <c r="C11" s="7" t="s">
        <v>59</v>
      </c>
      <c r="D11" s="7" t="s">
        <v>60</v>
      </c>
      <c r="E11" s="7" t="s">
        <v>61</v>
      </c>
      <c r="F11" s="7" t="s">
        <v>62</v>
      </c>
      <c r="G11" s="1"/>
      <c r="H11" s="1"/>
      <c r="I11" s="1"/>
      <c r="J11" s="1"/>
      <c r="K11" s="1"/>
      <c r="L11" s="1"/>
      <c r="M11" s="1"/>
      <c r="N11" s="1"/>
    </row>
    <row r="12" spans="1:14" ht="12.75" customHeight="1" x14ac:dyDescent="0.25">
      <c r="A12" s="1"/>
      <c r="B12" s="13">
        <v>1</v>
      </c>
      <c r="C12" s="13">
        <v>2</v>
      </c>
      <c r="D12" s="13">
        <f>C12</f>
        <v>2</v>
      </c>
      <c r="E12" s="13">
        <f t="shared" ref="E12:E19" si="0">C12/C$20</f>
        <v>0.05</v>
      </c>
      <c r="F12" s="13">
        <f>E12</f>
        <v>0.05</v>
      </c>
      <c r="G12" s="1"/>
      <c r="H12" s="1"/>
      <c r="I12" s="1"/>
      <c r="J12" s="1"/>
      <c r="K12" s="1"/>
      <c r="L12" s="1"/>
      <c r="M12" s="1"/>
      <c r="N12" s="1"/>
    </row>
    <row r="13" spans="1:14" ht="12.75" customHeight="1" x14ac:dyDescent="0.25">
      <c r="A13" s="1"/>
      <c r="B13" s="13">
        <v>2</v>
      </c>
      <c r="C13" s="13">
        <v>6</v>
      </c>
      <c r="D13" s="13">
        <f t="shared" ref="D13:D19" si="1">D12+C13</f>
        <v>8</v>
      </c>
      <c r="E13" s="13">
        <f t="shared" si="0"/>
        <v>0.15</v>
      </c>
      <c r="F13" s="13">
        <f t="shared" ref="F13:F19" si="2">F12+E13</f>
        <v>0.2</v>
      </c>
      <c r="G13" s="1"/>
      <c r="H13" s="1"/>
      <c r="I13" s="1"/>
      <c r="J13" s="1"/>
      <c r="K13" s="1"/>
      <c r="L13" s="1"/>
      <c r="M13" s="1"/>
      <c r="N13" s="1"/>
    </row>
    <row r="14" spans="1:14" ht="12.75" customHeight="1" x14ac:dyDescent="0.25">
      <c r="A14" s="1"/>
      <c r="B14" s="13">
        <v>3</v>
      </c>
      <c r="C14" s="13">
        <v>10</v>
      </c>
      <c r="D14" s="13">
        <f t="shared" si="1"/>
        <v>18</v>
      </c>
      <c r="E14" s="13">
        <f t="shared" si="0"/>
        <v>0.25</v>
      </c>
      <c r="F14" s="13">
        <f t="shared" si="2"/>
        <v>0.45</v>
      </c>
      <c r="G14" s="1"/>
      <c r="H14" s="1"/>
      <c r="I14" s="1"/>
      <c r="J14" s="1"/>
      <c r="K14" s="1"/>
      <c r="L14" s="1"/>
      <c r="M14" s="1"/>
      <c r="N14" s="1"/>
    </row>
    <row r="15" spans="1:14" ht="12.75" customHeight="1" x14ac:dyDescent="0.25">
      <c r="A15" s="1"/>
      <c r="B15" s="13">
        <v>4</v>
      </c>
      <c r="C15" s="13">
        <v>5</v>
      </c>
      <c r="D15" s="13">
        <f t="shared" si="1"/>
        <v>23</v>
      </c>
      <c r="E15" s="13">
        <f t="shared" si="0"/>
        <v>0.125</v>
      </c>
      <c r="F15" s="13">
        <f t="shared" si="2"/>
        <v>0.57499999999999996</v>
      </c>
      <c r="G15" s="1"/>
      <c r="H15" s="1"/>
      <c r="I15" s="1"/>
      <c r="J15" s="1"/>
      <c r="K15" s="1"/>
      <c r="L15" s="1"/>
      <c r="M15" s="1"/>
      <c r="N15" s="1"/>
    </row>
    <row r="16" spans="1:14" ht="12.75" customHeight="1" x14ac:dyDescent="0.25">
      <c r="A16" s="1"/>
      <c r="B16" s="13">
        <v>5</v>
      </c>
      <c r="C16" s="13">
        <v>10</v>
      </c>
      <c r="D16" s="13">
        <f t="shared" si="1"/>
        <v>33</v>
      </c>
      <c r="E16" s="13">
        <f t="shared" si="0"/>
        <v>0.25</v>
      </c>
      <c r="F16" s="13">
        <f t="shared" si="2"/>
        <v>0.82499999999999996</v>
      </c>
      <c r="G16" s="1"/>
      <c r="H16" s="1"/>
      <c r="I16" s="1"/>
      <c r="J16" s="1"/>
      <c r="K16" s="1"/>
      <c r="L16" s="1"/>
      <c r="M16" s="1"/>
      <c r="N16" s="1"/>
    </row>
    <row r="17" spans="1:14" ht="12.75" customHeight="1" x14ac:dyDescent="0.25">
      <c r="A17" s="1"/>
      <c r="B17" s="13">
        <v>6</v>
      </c>
      <c r="C17" s="13">
        <v>3</v>
      </c>
      <c r="D17" s="13">
        <f t="shared" si="1"/>
        <v>36</v>
      </c>
      <c r="E17" s="13">
        <f t="shared" si="0"/>
        <v>7.4999999999999997E-2</v>
      </c>
      <c r="F17" s="13">
        <f t="shared" si="2"/>
        <v>0.89999999999999991</v>
      </c>
      <c r="G17" s="1"/>
      <c r="H17" s="1"/>
      <c r="I17" s="1"/>
      <c r="J17" s="1"/>
      <c r="K17" s="1"/>
      <c r="L17" s="1"/>
      <c r="M17" s="1"/>
      <c r="N17" s="1"/>
    </row>
    <row r="18" spans="1:14" ht="12.75" customHeight="1" x14ac:dyDescent="0.25">
      <c r="A18" s="1"/>
      <c r="B18" s="13">
        <v>7</v>
      </c>
      <c r="C18" s="13">
        <v>2</v>
      </c>
      <c r="D18" s="13">
        <f t="shared" si="1"/>
        <v>38</v>
      </c>
      <c r="E18" s="13">
        <f t="shared" si="0"/>
        <v>0.05</v>
      </c>
      <c r="F18" s="13">
        <f t="shared" si="2"/>
        <v>0.95</v>
      </c>
      <c r="G18" s="1"/>
      <c r="H18" s="1"/>
      <c r="I18" s="1"/>
      <c r="J18" s="1"/>
      <c r="K18" s="1"/>
      <c r="L18" s="1"/>
      <c r="M18" s="1"/>
      <c r="N18" s="1"/>
    </row>
    <row r="19" spans="1:14" ht="12.75" customHeight="1" x14ac:dyDescent="0.25">
      <c r="A19" s="1"/>
      <c r="B19" s="13">
        <v>8</v>
      </c>
      <c r="C19" s="13">
        <v>2</v>
      </c>
      <c r="D19" s="14">
        <f t="shared" si="1"/>
        <v>40</v>
      </c>
      <c r="E19" s="13">
        <f t="shared" si="0"/>
        <v>0.05</v>
      </c>
      <c r="F19" s="14">
        <f t="shared" si="2"/>
        <v>1</v>
      </c>
      <c r="G19" s="1"/>
      <c r="H19" s="1"/>
      <c r="I19" s="1"/>
      <c r="J19" s="1"/>
      <c r="K19" s="1"/>
      <c r="L19" s="1"/>
      <c r="M19" s="1"/>
      <c r="N19" s="1"/>
    </row>
    <row r="20" spans="1:14" ht="12.75" customHeight="1" x14ac:dyDescent="0.25">
      <c r="A20" s="1"/>
      <c r="B20" s="14" t="s">
        <v>63</v>
      </c>
      <c r="C20" s="14">
        <f>SUM(C12:C19)</f>
        <v>40</v>
      </c>
      <c r="D20" s="14"/>
      <c r="E20" s="14">
        <f>SUM(E12:E19)</f>
        <v>1</v>
      </c>
      <c r="F20" s="14"/>
      <c r="G20" s="1"/>
      <c r="H20" s="1"/>
      <c r="I20" s="1"/>
      <c r="J20" s="1"/>
      <c r="K20" s="1"/>
      <c r="L20" s="1"/>
      <c r="M20" s="1"/>
      <c r="N20" s="1"/>
    </row>
    <row r="21" spans="1:14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"/>
  <sheetViews>
    <sheetView workbookViewId="0"/>
  </sheetViews>
  <sheetFormatPr baseColWidth="10" defaultColWidth="14.42578125" defaultRowHeight="15" customHeight="1" x14ac:dyDescent="0.25"/>
  <cols>
    <col min="1" max="6" width="11.42578125" customWidth="1"/>
    <col min="7" max="13" width="10.7109375" customWidth="1"/>
  </cols>
  <sheetData>
    <row r="1" spans="1:13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customHeight="1" x14ac:dyDescent="0.25">
      <c r="A2" s="1"/>
      <c r="B2" s="12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75" customHeight="1" x14ac:dyDescent="0.25">
      <c r="A3" s="1"/>
      <c r="B3" s="1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2.75" customHeight="1" x14ac:dyDescent="0.25">
      <c r="A4" s="1"/>
      <c r="B4" s="1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 customHeight="1" x14ac:dyDescent="0.25">
      <c r="A5" s="1"/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2.75" customHeight="1" x14ac:dyDescent="0.25">
      <c r="A7" s="1"/>
      <c r="B7" s="12" t="s">
        <v>55</v>
      </c>
      <c r="C7" s="1"/>
      <c r="D7" s="1" t="s">
        <v>68</v>
      </c>
      <c r="E7" s="1"/>
      <c r="F7" s="1"/>
      <c r="G7" s="1"/>
      <c r="H7" s="1"/>
      <c r="I7" s="1"/>
      <c r="J7" s="1"/>
      <c r="K7" s="1"/>
      <c r="L7" s="1"/>
      <c r="M7" s="1"/>
    </row>
    <row r="8" spans="1:13" ht="12.75" customHeight="1" x14ac:dyDescent="0.25">
      <c r="A8" s="1"/>
      <c r="B8" s="1"/>
      <c r="C8" s="1"/>
      <c r="D8" s="1" t="s">
        <v>69</v>
      </c>
      <c r="E8" s="1"/>
      <c r="F8" s="1"/>
      <c r="G8" s="1"/>
      <c r="H8" s="1"/>
      <c r="I8" s="1"/>
      <c r="J8" s="1"/>
      <c r="K8" s="1"/>
      <c r="L8" s="1"/>
      <c r="M8" s="1"/>
    </row>
    <row r="9" spans="1:13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2.75" customHeight="1" x14ac:dyDescent="0.25">
      <c r="A10" s="1"/>
      <c r="B10" s="7" t="s">
        <v>70</v>
      </c>
      <c r="C10" s="7" t="s">
        <v>59</v>
      </c>
      <c r="D10" s="7" t="s">
        <v>61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12.75" customHeight="1" x14ac:dyDescent="0.25">
      <c r="A11" s="1"/>
      <c r="B11" s="13" t="s">
        <v>71</v>
      </c>
      <c r="C11" s="13">
        <v>4</v>
      </c>
      <c r="D11" s="15">
        <f t="shared" ref="D11:D14" si="0">C11/C$15</f>
        <v>0.16666666666666666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2.75" customHeight="1" x14ac:dyDescent="0.25">
      <c r="A12" s="1"/>
      <c r="B12" s="13" t="s">
        <v>72</v>
      </c>
      <c r="C12" s="13">
        <v>9</v>
      </c>
      <c r="D12" s="15">
        <f t="shared" si="0"/>
        <v>0.375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2.75" customHeight="1" x14ac:dyDescent="0.25">
      <c r="A13" s="1"/>
      <c r="B13" s="13" t="s">
        <v>73</v>
      </c>
      <c r="C13" s="13">
        <v>6</v>
      </c>
      <c r="D13" s="15">
        <f t="shared" si="0"/>
        <v>0.25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2.75" customHeight="1" x14ac:dyDescent="0.25">
      <c r="A14" s="1"/>
      <c r="B14" s="13" t="s">
        <v>74</v>
      </c>
      <c r="C14" s="13">
        <v>5</v>
      </c>
      <c r="D14" s="15">
        <f t="shared" si="0"/>
        <v>0.20833333333333334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12.75" customHeight="1" x14ac:dyDescent="0.25">
      <c r="A15" s="1"/>
      <c r="B15" s="14" t="s">
        <v>63</v>
      </c>
      <c r="C15" s="14">
        <f t="shared" ref="C15:D15" si="1">SUM(C11:C14)</f>
        <v>24</v>
      </c>
      <c r="D15" s="16">
        <f t="shared" si="1"/>
        <v>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workbookViewId="0"/>
  </sheetViews>
  <sheetFormatPr baseColWidth="10" defaultColWidth="14.42578125" defaultRowHeight="15" customHeight="1" x14ac:dyDescent="0.25"/>
  <cols>
    <col min="1" max="6" width="11.42578125" customWidth="1"/>
    <col min="7" max="14" width="10.7109375" customWidth="1"/>
  </cols>
  <sheetData>
    <row r="1" spans="1:1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 x14ac:dyDescent="0.25">
      <c r="A2" s="1"/>
      <c r="B2" s="12" t="s">
        <v>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75" customHeight="1" x14ac:dyDescent="0.25">
      <c r="A3" s="1"/>
      <c r="B3" s="1" t="s">
        <v>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2.75" customHeight="1" x14ac:dyDescent="0.25">
      <c r="A4" s="1"/>
      <c r="B4" s="1" t="s">
        <v>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.75" customHeight="1" x14ac:dyDescent="0.25">
      <c r="A5" s="1"/>
      <c r="B5" s="1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2.75" customHeight="1" x14ac:dyDescent="0.25">
      <c r="A7" s="1"/>
      <c r="B7" s="12" t="s">
        <v>55</v>
      </c>
      <c r="C7" s="1"/>
      <c r="D7" s="1" t="s">
        <v>79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.75" customHeight="1" x14ac:dyDescent="0.25">
      <c r="A8" s="1"/>
      <c r="B8" s="1"/>
      <c r="C8" s="1"/>
      <c r="D8" s="1" t="s">
        <v>80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.75" customHeight="1" x14ac:dyDescent="0.25">
      <c r="A10" s="1"/>
      <c r="B10" s="7" t="s">
        <v>81</v>
      </c>
      <c r="C10" s="7" t="s">
        <v>59</v>
      </c>
      <c r="D10" s="7" t="s">
        <v>60</v>
      </c>
      <c r="E10" s="7" t="s">
        <v>61</v>
      </c>
      <c r="F10" s="7" t="s">
        <v>62</v>
      </c>
      <c r="G10" s="1"/>
      <c r="H10" s="1"/>
      <c r="I10" s="1"/>
      <c r="J10" s="1"/>
      <c r="K10" s="1"/>
      <c r="L10" s="1"/>
      <c r="M10" s="1"/>
      <c r="N10" s="1"/>
    </row>
    <row r="11" spans="1:14" ht="12.75" customHeight="1" x14ac:dyDescent="0.25">
      <c r="A11" s="1"/>
      <c r="B11" s="13">
        <v>0</v>
      </c>
      <c r="C11" s="13">
        <v>25</v>
      </c>
      <c r="D11" s="13">
        <f>C11</f>
        <v>25</v>
      </c>
      <c r="E11" s="15">
        <f t="shared" ref="E11:E15" si="0">C11/C$16</f>
        <v>0.25</v>
      </c>
      <c r="F11" s="15">
        <f>E11</f>
        <v>0.25</v>
      </c>
      <c r="G11" s="1"/>
      <c r="H11" s="1"/>
      <c r="I11" s="1"/>
      <c r="J11" s="1"/>
      <c r="K11" s="1"/>
      <c r="L11" s="1"/>
      <c r="M11" s="1"/>
      <c r="N11" s="1"/>
    </row>
    <row r="12" spans="1:14" ht="12.75" customHeight="1" x14ac:dyDescent="0.25">
      <c r="A12" s="1"/>
      <c r="B12" s="13">
        <v>1</v>
      </c>
      <c r="C12" s="13">
        <v>20</v>
      </c>
      <c r="D12" s="13">
        <f t="shared" ref="D12:D15" si="1">D11+C12</f>
        <v>45</v>
      </c>
      <c r="E12" s="15">
        <f t="shared" si="0"/>
        <v>0.2</v>
      </c>
      <c r="F12" s="15">
        <f t="shared" ref="F12:F15" si="2">F11+E12</f>
        <v>0.45</v>
      </c>
      <c r="G12" s="1"/>
      <c r="H12" s="1"/>
      <c r="I12" s="1"/>
      <c r="J12" s="1"/>
      <c r="K12" s="1"/>
      <c r="L12" s="1"/>
      <c r="M12" s="1"/>
      <c r="N12" s="1"/>
    </row>
    <row r="13" spans="1:14" ht="12.75" customHeight="1" x14ac:dyDescent="0.25">
      <c r="A13" s="1"/>
      <c r="B13" s="13">
        <v>2</v>
      </c>
      <c r="C13" s="13">
        <v>15</v>
      </c>
      <c r="D13" s="13">
        <f t="shared" si="1"/>
        <v>60</v>
      </c>
      <c r="E13" s="15">
        <f t="shared" si="0"/>
        <v>0.15</v>
      </c>
      <c r="F13" s="15">
        <f t="shared" si="2"/>
        <v>0.6</v>
      </c>
      <c r="G13" s="1"/>
      <c r="H13" s="1"/>
      <c r="I13" s="1"/>
      <c r="J13" s="1"/>
      <c r="K13" s="1"/>
      <c r="L13" s="1"/>
      <c r="M13" s="1"/>
      <c r="N13" s="1"/>
    </row>
    <row r="14" spans="1:14" ht="12.75" customHeight="1" x14ac:dyDescent="0.25">
      <c r="A14" s="1"/>
      <c r="B14" s="13">
        <v>3</v>
      </c>
      <c r="C14" s="13">
        <v>35</v>
      </c>
      <c r="D14" s="13">
        <f t="shared" si="1"/>
        <v>95</v>
      </c>
      <c r="E14" s="15">
        <f t="shared" si="0"/>
        <v>0.35</v>
      </c>
      <c r="F14" s="15">
        <f t="shared" si="2"/>
        <v>0.95</v>
      </c>
      <c r="G14" s="1"/>
      <c r="H14" s="1"/>
      <c r="I14" s="1"/>
      <c r="J14" s="1"/>
      <c r="K14" s="1"/>
      <c r="L14" s="1"/>
      <c r="M14" s="1"/>
      <c r="N14" s="1"/>
    </row>
    <row r="15" spans="1:14" ht="12.75" customHeight="1" x14ac:dyDescent="0.25">
      <c r="A15" s="1"/>
      <c r="B15" s="13">
        <v>4</v>
      </c>
      <c r="C15" s="13">
        <v>5</v>
      </c>
      <c r="D15" s="13">
        <f t="shared" si="1"/>
        <v>100</v>
      </c>
      <c r="E15" s="15">
        <f t="shared" si="0"/>
        <v>0.05</v>
      </c>
      <c r="F15" s="15">
        <f t="shared" si="2"/>
        <v>1</v>
      </c>
      <c r="G15" s="1"/>
      <c r="H15" s="1"/>
      <c r="I15" s="1"/>
      <c r="J15" s="1"/>
      <c r="K15" s="1"/>
      <c r="L15" s="1"/>
      <c r="M15" s="1"/>
      <c r="N15" s="1"/>
    </row>
    <row r="16" spans="1:14" ht="12.75" customHeight="1" x14ac:dyDescent="0.25">
      <c r="A16" s="1"/>
      <c r="B16" s="14" t="s">
        <v>63</v>
      </c>
      <c r="C16" s="14">
        <f>SUM(C11:C15)</f>
        <v>100</v>
      </c>
      <c r="D16" s="14"/>
      <c r="E16" s="16">
        <f>SUM(E11:E15)</f>
        <v>1</v>
      </c>
      <c r="F16" s="14"/>
      <c r="G16" s="1"/>
      <c r="H16" s="1"/>
      <c r="I16" s="1"/>
      <c r="J16" s="1"/>
      <c r="K16" s="1"/>
      <c r="L16" s="1"/>
      <c r="M16" s="1"/>
      <c r="N16" s="1"/>
    </row>
    <row r="17" spans="1:14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3" width="9" customWidth="1"/>
    <col min="4" max="4" width="11.42578125" customWidth="1"/>
    <col min="5" max="5" width="7.5703125" customWidth="1"/>
    <col min="6" max="7" width="11.42578125" customWidth="1"/>
    <col min="8" max="8" width="13.42578125" customWidth="1"/>
    <col min="9" max="11" width="10.7109375" customWidth="1"/>
  </cols>
  <sheetData>
    <row r="1" spans="1:11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5">
      <c r="A2" s="1"/>
      <c r="B2" s="12" t="s">
        <v>82</v>
      </c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 x14ac:dyDescent="0.25">
      <c r="A3" s="1"/>
      <c r="B3" s="1" t="s">
        <v>83</v>
      </c>
      <c r="C3" s="1"/>
      <c r="D3" s="1"/>
      <c r="E3" s="1"/>
      <c r="F3" s="1"/>
      <c r="G3" s="1"/>
      <c r="H3" s="1"/>
      <c r="I3" s="1"/>
      <c r="J3" s="1"/>
      <c r="K3" s="1"/>
    </row>
    <row r="4" spans="1:11" ht="12.75" customHeight="1" x14ac:dyDescent="0.25">
      <c r="A4" s="1"/>
      <c r="B4" s="12"/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 x14ac:dyDescent="0.25">
      <c r="A6" s="1"/>
      <c r="B6" s="26" t="s">
        <v>84</v>
      </c>
      <c r="C6" s="27"/>
      <c r="D6" s="14" t="s">
        <v>40</v>
      </c>
      <c r="E6" s="13" t="s">
        <v>85</v>
      </c>
      <c r="F6" s="13" t="s">
        <v>86</v>
      </c>
      <c r="G6" s="13" t="s">
        <v>87</v>
      </c>
      <c r="H6" s="13" t="s">
        <v>88</v>
      </c>
      <c r="I6" s="1"/>
      <c r="J6" s="1"/>
      <c r="K6" s="1"/>
    </row>
    <row r="7" spans="1:11" ht="12.75" customHeight="1" x14ac:dyDescent="0.25">
      <c r="A7" s="1"/>
      <c r="B7" s="17">
        <v>1</v>
      </c>
      <c r="C7" s="17">
        <v>7</v>
      </c>
      <c r="D7" s="14">
        <v>378</v>
      </c>
      <c r="E7" s="18">
        <f t="shared" ref="E7:E10" si="0">(B7+C7)/2</f>
        <v>4</v>
      </c>
      <c r="F7" s="13">
        <f>D7</f>
        <v>378</v>
      </c>
      <c r="G7" s="13">
        <f t="shared" ref="G7:G10" si="1">D7/$D$11</f>
        <v>0.72137404580152675</v>
      </c>
      <c r="H7" s="13">
        <f>G7</f>
        <v>0.72137404580152675</v>
      </c>
      <c r="I7" s="1"/>
      <c r="J7" s="1"/>
      <c r="K7" s="1"/>
    </row>
    <row r="8" spans="1:11" ht="12.75" customHeight="1" x14ac:dyDescent="0.25">
      <c r="A8" s="1"/>
      <c r="B8" s="17">
        <v>8</v>
      </c>
      <c r="C8" s="17">
        <f>B8+6</f>
        <v>14</v>
      </c>
      <c r="D8" s="14">
        <v>102</v>
      </c>
      <c r="E8" s="18">
        <f t="shared" si="0"/>
        <v>11</v>
      </c>
      <c r="F8" s="13">
        <f t="shared" ref="F8:F10" si="2">F7+D8</f>
        <v>480</v>
      </c>
      <c r="G8" s="13">
        <f t="shared" si="1"/>
        <v>0.19465648854961831</v>
      </c>
      <c r="H8" s="13">
        <f t="shared" ref="H8:H10" si="3">H7+G8</f>
        <v>0.91603053435114501</v>
      </c>
      <c r="I8" s="1"/>
      <c r="J8" s="1"/>
      <c r="K8" s="1"/>
    </row>
    <row r="9" spans="1:11" ht="12.75" customHeight="1" x14ac:dyDescent="0.25">
      <c r="A9" s="1"/>
      <c r="B9" s="17">
        <v>15</v>
      </c>
      <c r="C9" s="17">
        <v>21</v>
      </c>
      <c r="D9" s="14">
        <v>25</v>
      </c>
      <c r="E9" s="18">
        <f t="shared" si="0"/>
        <v>18</v>
      </c>
      <c r="F9" s="13">
        <f t="shared" si="2"/>
        <v>505</v>
      </c>
      <c r="G9" s="13">
        <f t="shared" si="1"/>
        <v>4.7709923664122141E-2</v>
      </c>
      <c r="H9" s="13">
        <f t="shared" si="3"/>
        <v>0.9637404580152672</v>
      </c>
      <c r="I9" s="1"/>
      <c r="J9" s="1"/>
      <c r="K9" s="1"/>
    </row>
    <row r="10" spans="1:11" ht="12.75" customHeight="1" x14ac:dyDescent="0.25">
      <c r="A10" s="1"/>
      <c r="B10" s="17">
        <v>22</v>
      </c>
      <c r="C10" s="17">
        <v>28</v>
      </c>
      <c r="D10" s="14">
        <v>19</v>
      </c>
      <c r="E10" s="18">
        <f t="shared" si="0"/>
        <v>25</v>
      </c>
      <c r="F10" s="13">
        <f t="shared" si="2"/>
        <v>524</v>
      </c>
      <c r="G10" s="13">
        <f t="shared" si="1"/>
        <v>3.6259541984732822E-2</v>
      </c>
      <c r="H10" s="13">
        <f t="shared" si="3"/>
        <v>1</v>
      </c>
      <c r="I10" s="1"/>
      <c r="J10" s="1"/>
      <c r="K10" s="1"/>
    </row>
    <row r="11" spans="1:11" ht="12.75" customHeight="1" x14ac:dyDescent="0.25">
      <c r="A11" s="1"/>
      <c r="B11" s="1"/>
      <c r="C11" s="1"/>
      <c r="D11" s="1">
        <f>SUM(D7:D10)</f>
        <v>524</v>
      </c>
      <c r="E11" s="1"/>
      <c r="F11" s="1"/>
      <c r="G11" s="1">
        <f>SUM(G7:G10)</f>
        <v>1</v>
      </c>
      <c r="H11" s="1"/>
      <c r="I11" s="1"/>
      <c r="J11" s="1"/>
      <c r="K11" s="1"/>
    </row>
    <row r="12" spans="1:11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 x14ac:dyDescent="0.25">
      <c r="A14" s="1"/>
      <c r="B14" s="6" t="s">
        <v>89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 x14ac:dyDescent="0.25">
      <c r="A15" s="1"/>
      <c r="B15" s="6" t="s">
        <v>90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 x14ac:dyDescent="0.25">
      <c r="A17" s="1"/>
      <c r="B17" s="1" t="s">
        <v>91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 x14ac:dyDescent="0.25">
      <c r="A18" s="1"/>
      <c r="B18" s="1" t="s">
        <v>92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B6:C6"/>
  </mergeCells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19.28515625" customWidth="1"/>
    <col min="3" max="3" width="9" customWidth="1"/>
    <col min="4" max="4" width="11.42578125" customWidth="1"/>
    <col min="5" max="5" width="7.5703125" customWidth="1"/>
    <col min="6" max="7" width="11.42578125" customWidth="1"/>
    <col min="8" max="8" width="13.42578125" customWidth="1"/>
    <col min="9" max="11" width="10.7109375" customWidth="1"/>
  </cols>
  <sheetData>
    <row r="1" spans="1:11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5">
      <c r="A2" s="1"/>
      <c r="B2" s="12" t="s">
        <v>93</v>
      </c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 x14ac:dyDescent="0.25">
      <c r="A3" s="1"/>
      <c r="B3" s="1" t="s">
        <v>94</v>
      </c>
      <c r="C3" s="1"/>
      <c r="D3" s="1"/>
      <c r="E3" s="1"/>
      <c r="F3" s="1"/>
      <c r="G3" s="1"/>
      <c r="H3" s="1"/>
      <c r="I3" s="1"/>
      <c r="J3" s="1"/>
      <c r="K3" s="1"/>
    </row>
    <row r="4" spans="1:11" ht="12.75" customHeight="1" x14ac:dyDescent="0.25">
      <c r="A4" s="1"/>
      <c r="B4" s="1" t="s">
        <v>95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 x14ac:dyDescent="0.25">
      <c r="A6" s="1"/>
      <c r="B6" s="14"/>
      <c r="C6" s="13" t="s">
        <v>40</v>
      </c>
      <c r="D6" s="13" t="s">
        <v>86</v>
      </c>
      <c r="E6" s="13" t="s">
        <v>87</v>
      </c>
      <c r="F6" s="13" t="s">
        <v>96</v>
      </c>
      <c r="G6" s="1"/>
      <c r="H6" s="1"/>
      <c r="I6" s="1"/>
      <c r="J6" s="1"/>
      <c r="K6" s="1"/>
    </row>
    <row r="7" spans="1:11" ht="12.75" customHeight="1" x14ac:dyDescent="0.25">
      <c r="A7" s="1"/>
      <c r="B7" s="14" t="s">
        <v>97</v>
      </c>
      <c r="C7" s="18">
        <v>350</v>
      </c>
      <c r="D7" s="19">
        <f>C7</f>
        <v>350</v>
      </c>
      <c r="E7" s="13">
        <f t="shared" ref="E7:E10" si="0">C7/$C$11</f>
        <v>0.23333333333333334</v>
      </c>
      <c r="F7" s="20">
        <f>E7</f>
        <v>0.23333333333333334</v>
      </c>
      <c r="G7" s="1"/>
      <c r="H7" s="1"/>
      <c r="I7" s="1"/>
      <c r="J7" s="1"/>
      <c r="K7" s="1"/>
    </row>
    <row r="8" spans="1:11" ht="12.75" customHeight="1" x14ac:dyDescent="0.25">
      <c r="A8" s="1"/>
      <c r="B8" s="14" t="s">
        <v>98</v>
      </c>
      <c r="C8" s="18">
        <v>850</v>
      </c>
      <c r="D8" s="19">
        <f t="shared" ref="D8:D10" si="1">D7+C8</f>
        <v>1200</v>
      </c>
      <c r="E8" s="13">
        <f t="shared" si="0"/>
        <v>0.56666666666666665</v>
      </c>
      <c r="F8" s="20">
        <f t="shared" ref="F8:F10" si="2">F7+E8</f>
        <v>0.8</v>
      </c>
      <c r="G8" s="1"/>
      <c r="H8" s="1"/>
      <c r="I8" s="1"/>
      <c r="J8" s="1"/>
      <c r="K8" s="1"/>
    </row>
    <row r="9" spans="1:11" ht="12.75" customHeight="1" x14ac:dyDescent="0.25">
      <c r="A9" s="1"/>
      <c r="B9" s="14" t="s">
        <v>99</v>
      </c>
      <c r="C9" s="18">
        <v>200</v>
      </c>
      <c r="D9" s="19">
        <f t="shared" si="1"/>
        <v>1400</v>
      </c>
      <c r="E9" s="13">
        <f t="shared" si="0"/>
        <v>0.13333333333333333</v>
      </c>
      <c r="F9" s="20">
        <f t="shared" si="2"/>
        <v>0.93333333333333335</v>
      </c>
      <c r="G9" s="1"/>
      <c r="H9" s="1"/>
      <c r="I9" s="1"/>
      <c r="J9" s="1"/>
      <c r="K9" s="1"/>
    </row>
    <row r="10" spans="1:11" ht="12.75" customHeight="1" x14ac:dyDescent="0.25">
      <c r="A10" s="1"/>
      <c r="B10" s="14" t="s">
        <v>100</v>
      </c>
      <c r="C10" s="18">
        <v>100</v>
      </c>
      <c r="D10" s="19">
        <f t="shared" si="1"/>
        <v>1500</v>
      </c>
      <c r="E10" s="13">
        <f t="shared" si="0"/>
        <v>6.6666666666666666E-2</v>
      </c>
      <c r="F10" s="20">
        <f t="shared" si="2"/>
        <v>1</v>
      </c>
      <c r="G10" s="1"/>
      <c r="H10" s="1"/>
      <c r="I10" s="1"/>
      <c r="J10" s="1"/>
      <c r="K10" s="1"/>
    </row>
    <row r="11" spans="1:11" ht="12.75" customHeight="1" x14ac:dyDescent="0.25">
      <c r="A11" s="1"/>
      <c r="B11" s="1"/>
      <c r="C11" s="21">
        <f>SUM(C7:C10)</f>
        <v>1500</v>
      </c>
      <c r="D11" s="1"/>
      <c r="E11" s="21">
        <f>SUM(E7:E10)</f>
        <v>1</v>
      </c>
      <c r="F11" s="1"/>
      <c r="G11" s="1"/>
      <c r="H11" s="1"/>
      <c r="I11" s="1"/>
      <c r="J11" s="1"/>
      <c r="K11" s="1"/>
    </row>
    <row r="12" spans="1:11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 x14ac:dyDescent="0.25">
      <c r="A13" s="1"/>
      <c r="B13" s="1" t="s">
        <v>101</v>
      </c>
      <c r="C13" s="1"/>
      <c r="D13" s="1"/>
      <c r="E13" s="1" t="s">
        <v>102</v>
      </c>
      <c r="F13" s="1"/>
      <c r="G13" s="1"/>
      <c r="H13" s="1"/>
      <c r="I13" s="1"/>
      <c r="J13" s="1"/>
      <c r="K13" s="1"/>
    </row>
    <row r="14" spans="1:11" ht="12.75" customHeight="1" x14ac:dyDescent="0.25">
      <c r="A14" s="1"/>
      <c r="B14" s="1" t="s">
        <v>103</v>
      </c>
      <c r="C14" s="1"/>
      <c r="D14" s="1"/>
      <c r="E14" s="1" t="s">
        <v>104</v>
      </c>
      <c r="F14" s="1"/>
      <c r="G14" s="1"/>
      <c r="H14" s="1"/>
      <c r="I14" s="1"/>
      <c r="J14" s="1"/>
      <c r="K14" s="1"/>
    </row>
    <row r="15" spans="1:11" ht="12.75" customHeight="1" x14ac:dyDescent="0.25">
      <c r="A15" s="1"/>
      <c r="B15" s="1" t="s">
        <v>105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 x14ac:dyDescent="0.25">
      <c r="A16" s="1"/>
      <c r="B16" s="1" t="s">
        <v>106</v>
      </c>
      <c r="C16" s="1"/>
      <c r="D16" s="1"/>
      <c r="E16" s="1"/>
      <c r="F16" s="1"/>
      <c r="G16" s="1"/>
      <c r="H16" s="22">
        <f>F8</f>
        <v>0.8</v>
      </c>
      <c r="I16" s="1"/>
      <c r="J16" s="1"/>
      <c r="K16" s="1"/>
    </row>
    <row r="17" spans="1:11" ht="12.75" customHeight="1" x14ac:dyDescent="0.25">
      <c r="A17" s="1"/>
      <c r="B17" s="1" t="s">
        <v>107</v>
      </c>
      <c r="C17" s="1"/>
      <c r="D17" s="1"/>
      <c r="E17" s="1"/>
      <c r="F17" s="1"/>
      <c r="G17" s="1"/>
      <c r="H17" s="21">
        <f>C9+C10</f>
        <v>300</v>
      </c>
      <c r="I17" s="1"/>
      <c r="J17" s="1"/>
      <c r="K17" s="1"/>
    </row>
    <row r="18" spans="1:11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7"/>
  <sheetViews>
    <sheetView workbookViewId="0">
      <selection activeCell="A5" sqref="A5"/>
    </sheetView>
  </sheetViews>
  <sheetFormatPr baseColWidth="10" defaultColWidth="14.42578125" defaultRowHeight="15" customHeight="1" x14ac:dyDescent="0.25"/>
  <cols>
    <col min="1" max="2" width="6.42578125" customWidth="1"/>
    <col min="3" max="18" width="11.42578125" customWidth="1"/>
  </cols>
  <sheetData>
    <row r="1" spans="1:20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2.75" customHeight="1" x14ac:dyDescent="0.25">
      <c r="A2" s="1"/>
      <c r="B2" s="12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2.75" customHeight="1" x14ac:dyDescent="0.25">
      <c r="A3" s="1"/>
      <c r="B3" s="1" t="s">
        <v>108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12.75" customHeight="1" x14ac:dyDescent="0.25">
      <c r="A5" s="1"/>
      <c r="B5" s="23" t="s">
        <v>109</v>
      </c>
      <c r="C5" s="23" t="s">
        <v>110</v>
      </c>
      <c r="D5" s="23" t="s">
        <v>111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116</v>
      </c>
      <c r="J5" s="23" t="s">
        <v>117</v>
      </c>
      <c r="K5" s="23" t="s">
        <v>118</v>
      </c>
      <c r="L5" s="23" t="s">
        <v>119</v>
      </c>
      <c r="M5" s="1"/>
      <c r="N5" s="1"/>
      <c r="O5" s="1"/>
      <c r="P5" s="1"/>
      <c r="Q5" s="1"/>
      <c r="R5" s="1"/>
    </row>
    <row r="6" spans="1:20" ht="12.75" customHeight="1" x14ac:dyDescent="0.25">
      <c r="A6" s="1"/>
      <c r="B6" s="1">
        <v>1</v>
      </c>
      <c r="C6" s="1" t="s">
        <v>120</v>
      </c>
      <c r="D6" s="1">
        <v>31</v>
      </c>
      <c r="E6" s="1" t="s">
        <v>121</v>
      </c>
      <c r="F6" s="1" t="s">
        <v>122</v>
      </c>
      <c r="G6" s="1">
        <v>20</v>
      </c>
      <c r="H6" s="1" t="s">
        <v>122</v>
      </c>
      <c r="I6" s="1" t="s">
        <v>123</v>
      </c>
      <c r="J6" s="1">
        <v>2018</v>
      </c>
      <c r="K6" s="1">
        <v>4</v>
      </c>
      <c r="L6" s="24">
        <v>8.23</v>
      </c>
      <c r="M6" s="1"/>
      <c r="N6" s="1"/>
      <c r="O6" s="1"/>
      <c r="P6" s="1"/>
      <c r="Q6" s="1"/>
      <c r="R6" s="1"/>
    </row>
    <row r="7" spans="1:20" ht="12.75" customHeight="1" x14ac:dyDescent="0.25">
      <c r="A7" s="1"/>
      <c r="B7" s="1">
        <f t="shared" ref="B7:B25" si="0">B6+1</f>
        <v>2</v>
      </c>
      <c r="C7" s="1" t="s">
        <v>124</v>
      </c>
      <c r="D7" s="1">
        <v>29</v>
      </c>
      <c r="E7" s="1" t="s">
        <v>125</v>
      </c>
      <c r="F7" s="1" t="s">
        <v>122</v>
      </c>
      <c r="G7" s="1">
        <v>20</v>
      </c>
      <c r="H7" s="1" t="s">
        <v>126</v>
      </c>
      <c r="I7" s="1" t="s">
        <v>127</v>
      </c>
      <c r="J7" s="1">
        <v>2019</v>
      </c>
      <c r="K7" s="1">
        <v>0</v>
      </c>
      <c r="L7" s="24">
        <v>7.407</v>
      </c>
      <c r="M7" s="1"/>
      <c r="N7" s="1"/>
      <c r="O7" s="1"/>
      <c r="P7" s="1"/>
      <c r="Q7" s="1"/>
      <c r="R7" s="1"/>
      <c r="S7" s="29"/>
      <c r="T7" s="29"/>
    </row>
    <row r="8" spans="1:20" ht="12.75" customHeight="1" x14ac:dyDescent="0.25">
      <c r="A8" s="1"/>
      <c r="B8" s="1">
        <f t="shared" si="0"/>
        <v>3</v>
      </c>
      <c r="C8" s="1" t="s">
        <v>128</v>
      </c>
      <c r="D8" s="1">
        <v>24</v>
      </c>
      <c r="E8" s="1" t="s">
        <v>125</v>
      </c>
      <c r="F8" s="1" t="s">
        <v>126</v>
      </c>
      <c r="G8" s="1">
        <v>0</v>
      </c>
      <c r="H8" s="1" t="s">
        <v>126</v>
      </c>
      <c r="I8" s="1" t="s">
        <v>123</v>
      </c>
      <c r="J8" s="1">
        <v>2015</v>
      </c>
      <c r="K8" s="1">
        <v>4</v>
      </c>
      <c r="L8" s="24">
        <v>4.8380000000000001</v>
      </c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5">
      <c r="A9" s="1"/>
      <c r="B9" s="1">
        <f t="shared" si="0"/>
        <v>4</v>
      </c>
      <c r="C9" s="1" t="s">
        <v>129</v>
      </c>
      <c r="D9" s="1">
        <v>27</v>
      </c>
      <c r="E9" s="1" t="s">
        <v>121</v>
      </c>
      <c r="F9" s="1" t="s">
        <v>122</v>
      </c>
      <c r="G9" s="1">
        <v>20</v>
      </c>
      <c r="H9" s="1" t="s">
        <v>126</v>
      </c>
      <c r="I9" s="1" t="s">
        <v>123</v>
      </c>
      <c r="J9" s="1">
        <v>2018</v>
      </c>
      <c r="K9" s="1">
        <v>0</v>
      </c>
      <c r="L9" s="24">
        <v>7.1600999999999999</v>
      </c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5">
      <c r="A10" s="1"/>
      <c r="B10" s="1">
        <f t="shared" si="0"/>
        <v>5</v>
      </c>
      <c r="C10" s="1" t="s">
        <v>130</v>
      </c>
      <c r="D10" s="1">
        <v>23</v>
      </c>
      <c r="E10" s="1" t="s">
        <v>131</v>
      </c>
      <c r="F10" s="1" t="s">
        <v>122</v>
      </c>
      <c r="G10" s="1">
        <v>40</v>
      </c>
      <c r="H10" s="1" t="s">
        <v>126</v>
      </c>
      <c r="I10" s="1" t="s">
        <v>123</v>
      </c>
      <c r="J10" s="1">
        <v>2018</v>
      </c>
      <c r="K10" s="1">
        <v>3</v>
      </c>
      <c r="L10" s="24">
        <v>8.8069000000000006</v>
      </c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5">
      <c r="A11" s="1"/>
      <c r="B11" s="1">
        <f t="shared" si="0"/>
        <v>6</v>
      </c>
      <c r="C11" s="1" t="s">
        <v>132</v>
      </c>
      <c r="D11" s="1">
        <v>22</v>
      </c>
      <c r="E11" s="1" t="s">
        <v>131</v>
      </c>
      <c r="F11" s="1" t="s">
        <v>122</v>
      </c>
      <c r="G11" s="1">
        <v>20</v>
      </c>
      <c r="H11" s="1" t="s">
        <v>126</v>
      </c>
      <c r="I11" s="1" t="s">
        <v>123</v>
      </c>
      <c r="J11" s="1">
        <v>2018</v>
      </c>
      <c r="K11" s="1">
        <v>3</v>
      </c>
      <c r="L11" s="24">
        <v>6.4194000000000004</v>
      </c>
      <c r="M11" s="1"/>
      <c r="N11" s="1"/>
      <c r="O11" s="1"/>
      <c r="P11" s="1"/>
      <c r="Q11" s="1"/>
      <c r="R11" s="1"/>
    </row>
    <row r="12" spans="1:20" ht="12.75" customHeight="1" x14ac:dyDescent="0.25">
      <c r="A12" s="1"/>
      <c r="B12" s="1">
        <f t="shared" si="0"/>
        <v>7</v>
      </c>
      <c r="C12" s="1" t="s">
        <v>133</v>
      </c>
      <c r="D12" s="1">
        <v>25</v>
      </c>
      <c r="E12" s="1" t="s">
        <v>121</v>
      </c>
      <c r="F12" s="1" t="s">
        <v>126</v>
      </c>
      <c r="G12" s="1">
        <v>30</v>
      </c>
      <c r="H12" s="1" t="s">
        <v>126</v>
      </c>
      <c r="I12" s="1" t="s">
        <v>127</v>
      </c>
      <c r="J12" s="1">
        <v>2018</v>
      </c>
      <c r="K12" s="1">
        <v>6</v>
      </c>
      <c r="L12" s="24">
        <v>5.5964</v>
      </c>
      <c r="M12" s="1"/>
      <c r="N12" s="1"/>
      <c r="O12" s="1"/>
      <c r="P12" s="1"/>
      <c r="Q12" s="1"/>
      <c r="R12" s="1"/>
    </row>
    <row r="13" spans="1:20" ht="12.75" customHeight="1" x14ac:dyDescent="0.25">
      <c r="A13" s="1"/>
      <c r="B13" s="1">
        <f t="shared" si="0"/>
        <v>8</v>
      </c>
      <c r="C13" s="1" t="s">
        <v>134</v>
      </c>
      <c r="D13" s="1">
        <v>39</v>
      </c>
      <c r="E13" s="1" t="s">
        <v>121</v>
      </c>
      <c r="F13" s="1" t="s">
        <v>122</v>
      </c>
      <c r="G13" s="1">
        <v>20</v>
      </c>
      <c r="H13" s="1" t="s">
        <v>126</v>
      </c>
      <c r="I13" s="1" t="s">
        <v>127</v>
      </c>
      <c r="J13" s="1">
        <v>2014</v>
      </c>
      <c r="K13" s="1">
        <v>4</v>
      </c>
      <c r="L13" s="24">
        <v>9.2175999999999991</v>
      </c>
      <c r="M13" s="1"/>
      <c r="N13" s="1"/>
      <c r="O13" s="1"/>
      <c r="P13" s="1"/>
      <c r="Q13" s="1"/>
      <c r="R13" s="1"/>
    </row>
    <row r="14" spans="1:20" ht="12.75" customHeight="1" x14ac:dyDescent="0.25">
      <c r="A14" s="1"/>
      <c r="B14" s="1">
        <f t="shared" si="0"/>
        <v>9</v>
      </c>
      <c r="C14" s="1" t="s">
        <v>135</v>
      </c>
      <c r="D14" s="1">
        <v>26</v>
      </c>
      <c r="E14" s="1" t="s">
        <v>121</v>
      </c>
      <c r="F14" s="1" t="s">
        <v>122</v>
      </c>
      <c r="G14" s="1">
        <v>32</v>
      </c>
      <c r="H14" s="1" t="s">
        <v>122</v>
      </c>
      <c r="I14" s="1" t="s">
        <v>127</v>
      </c>
      <c r="J14" s="1">
        <v>2014</v>
      </c>
      <c r="K14" s="1">
        <v>2</v>
      </c>
      <c r="L14" s="24">
        <v>8.3123000000000005</v>
      </c>
      <c r="M14" s="1"/>
      <c r="N14" s="1"/>
      <c r="O14" s="1"/>
      <c r="P14" s="1"/>
      <c r="Q14" s="1"/>
      <c r="R14" s="1"/>
    </row>
    <row r="15" spans="1:20" ht="12.75" customHeight="1" x14ac:dyDescent="0.25">
      <c r="A15" s="1"/>
      <c r="B15" s="1">
        <f t="shared" si="0"/>
        <v>10</v>
      </c>
      <c r="C15" s="1" t="s">
        <v>136</v>
      </c>
      <c r="D15" s="1">
        <v>42</v>
      </c>
      <c r="E15" s="1" t="s">
        <v>121</v>
      </c>
      <c r="F15" s="1" t="s">
        <v>126</v>
      </c>
      <c r="G15" s="1">
        <v>0</v>
      </c>
      <c r="H15" s="1" t="s">
        <v>126</v>
      </c>
      <c r="I15" s="1" t="s">
        <v>127</v>
      </c>
      <c r="J15" s="1">
        <v>2012</v>
      </c>
      <c r="K15" s="1">
        <v>4</v>
      </c>
      <c r="L15" s="24">
        <v>4.5265000000000004</v>
      </c>
      <c r="M15" s="1"/>
      <c r="N15" s="1"/>
      <c r="O15" s="33"/>
      <c r="P15" s="33"/>
      <c r="Q15" s="31"/>
      <c r="R15" s="33"/>
    </row>
    <row r="16" spans="1:20" ht="12.75" customHeight="1" x14ac:dyDescent="0.25">
      <c r="A16" s="1"/>
      <c r="B16" s="1">
        <f t="shared" si="0"/>
        <v>11</v>
      </c>
      <c r="C16" s="1" t="s">
        <v>137</v>
      </c>
      <c r="D16" s="1">
        <v>27</v>
      </c>
      <c r="E16" s="1" t="s">
        <v>121</v>
      </c>
      <c r="F16" s="1" t="s">
        <v>122</v>
      </c>
      <c r="G16" s="1">
        <v>20</v>
      </c>
      <c r="H16" s="1" t="s">
        <v>126</v>
      </c>
      <c r="I16" s="1" t="s">
        <v>127</v>
      </c>
      <c r="J16" s="1">
        <v>2013</v>
      </c>
      <c r="K16" s="1">
        <v>4</v>
      </c>
      <c r="L16" s="24">
        <v>2.8805000000000001</v>
      </c>
      <c r="M16" s="1"/>
      <c r="N16" s="1"/>
      <c r="O16" s="1"/>
      <c r="P16" s="1"/>
      <c r="Q16" s="32"/>
      <c r="R16" s="1"/>
    </row>
    <row r="17" spans="1:18" ht="12.75" customHeight="1" x14ac:dyDescent="0.25">
      <c r="A17" s="1"/>
      <c r="B17" s="1">
        <f t="shared" si="0"/>
        <v>12</v>
      </c>
      <c r="C17" s="1" t="s">
        <v>138</v>
      </c>
      <c r="D17" s="1">
        <v>55</v>
      </c>
      <c r="E17" s="1" t="s">
        <v>121</v>
      </c>
      <c r="F17" s="1" t="s">
        <v>126</v>
      </c>
      <c r="G17" s="1">
        <v>40</v>
      </c>
      <c r="H17" s="1" t="s">
        <v>126</v>
      </c>
      <c r="I17" s="1" t="s">
        <v>127</v>
      </c>
      <c r="J17" s="1">
        <v>2012</v>
      </c>
      <c r="K17" s="1">
        <v>3</v>
      </c>
      <c r="L17" s="24">
        <v>8.1477000000000004</v>
      </c>
      <c r="M17" s="1"/>
      <c r="N17" s="1"/>
      <c r="O17" s="1"/>
      <c r="P17" s="1"/>
      <c r="Q17" s="32"/>
      <c r="R17" s="1"/>
    </row>
    <row r="18" spans="1:18" ht="12.75" customHeight="1" x14ac:dyDescent="0.25">
      <c r="A18" s="1"/>
      <c r="B18" s="1">
        <f t="shared" si="0"/>
        <v>13</v>
      </c>
      <c r="C18" s="1" t="s">
        <v>139</v>
      </c>
      <c r="D18" s="1">
        <v>22</v>
      </c>
      <c r="E18" s="1" t="s">
        <v>125</v>
      </c>
      <c r="F18" s="1" t="s">
        <v>122</v>
      </c>
      <c r="G18" s="1">
        <v>30</v>
      </c>
      <c r="H18" s="1" t="s">
        <v>126</v>
      </c>
      <c r="I18" s="1" t="s">
        <v>127</v>
      </c>
      <c r="J18" s="1">
        <v>2019</v>
      </c>
      <c r="K18" s="1">
        <v>3</v>
      </c>
      <c r="L18" s="24">
        <v>6.2679999999999998</v>
      </c>
      <c r="M18" s="1"/>
      <c r="N18" s="1"/>
      <c r="O18" s="1"/>
      <c r="P18" s="1"/>
      <c r="Q18" s="32"/>
      <c r="R18" s="1"/>
    </row>
    <row r="19" spans="1:18" ht="12.75" customHeight="1" x14ac:dyDescent="0.25">
      <c r="A19" s="1"/>
      <c r="B19" s="1">
        <f t="shared" si="0"/>
        <v>14</v>
      </c>
      <c r="C19" s="1" t="s">
        <v>140</v>
      </c>
      <c r="D19" s="1">
        <v>26</v>
      </c>
      <c r="E19" s="1" t="s">
        <v>125</v>
      </c>
      <c r="F19" s="1" t="s">
        <v>122</v>
      </c>
      <c r="G19" s="1">
        <v>20</v>
      </c>
      <c r="H19" s="1" t="s">
        <v>126</v>
      </c>
      <c r="I19" s="1" t="s">
        <v>127</v>
      </c>
      <c r="J19" s="1">
        <v>2019</v>
      </c>
      <c r="K19" s="1">
        <v>1</v>
      </c>
      <c r="L19" s="24">
        <v>9.0530000000000008</v>
      </c>
      <c r="M19" s="1"/>
      <c r="N19" s="1"/>
      <c r="O19" s="1"/>
      <c r="P19" s="1"/>
      <c r="Q19" s="32"/>
      <c r="R19" s="1"/>
    </row>
    <row r="20" spans="1:18" ht="12.75" customHeight="1" x14ac:dyDescent="0.25">
      <c r="A20" s="1"/>
      <c r="B20" s="1">
        <f t="shared" si="0"/>
        <v>15</v>
      </c>
      <c r="C20" s="1" t="s">
        <v>141</v>
      </c>
      <c r="D20" s="1">
        <v>22</v>
      </c>
      <c r="E20" s="1" t="s">
        <v>121</v>
      </c>
      <c r="F20" s="1" t="s">
        <v>122</v>
      </c>
      <c r="G20" s="1">
        <v>20</v>
      </c>
      <c r="H20" s="1" t="s">
        <v>126</v>
      </c>
      <c r="I20" s="1" t="s">
        <v>123</v>
      </c>
      <c r="J20" s="1">
        <v>2017</v>
      </c>
      <c r="K20" s="1">
        <v>4</v>
      </c>
      <c r="L20" s="24">
        <v>8.0654000000000003</v>
      </c>
      <c r="M20" s="1"/>
      <c r="N20" s="1"/>
      <c r="O20" s="1"/>
      <c r="P20" s="1"/>
      <c r="Q20" s="32"/>
      <c r="R20" s="1"/>
    </row>
    <row r="21" spans="1:18" ht="12.75" customHeight="1" x14ac:dyDescent="0.25">
      <c r="A21" s="1"/>
      <c r="B21" s="1">
        <f t="shared" si="0"/>
        <v>16</v>
      </c>
      <c r="C21" s="1" t="s">
        <v>142</v>
      </c>
      <c r="D21" s="1">
        <v>24</v>
      </c>
      <c r="E21" s="1" t="s">
        <v>131</v>
      </c>
      <c r="F21" s="1" t="s">
        <v>126</v>
      </c>
      <c r="G21" s="1">
        <v>0</v>
      </c>
      <c r="H21" s="1" t="s">
        <v>126</v>
      </c>
      <c r="I21" s="1" t="s">
        <v>127</v>
      </c>
      <c r="J21" s="1">
        <v>2017</v>
      </c>
      <c r="K21" s="1">
        <v>4</v>
      </c>
      <c r="L21" s="24">
        <v>6.2548000000000004</v>
      </c>
      <c r="M21" s="1"/>
      <c r="N21" s="1"/>
      <c r="O21" s="1"/>
      <c r="P21" s="1"/>
      <c r="Q21" s="32"/>
      <c r="R21" s="1"/>
    </row>
    <row r="22" spans="1:18" ht="12.75" customHeight="1" x14ac:dyDescent="0.25">
      <c r="A22" s="1"/>
      <c r="B22" s="1">
        <f t="shared" si="0"/>
        <v>17</v>
      </c>
      <c r="C22" s="1" t="s">
        <v>143</v>
      </c>
      <c r="D22" s="1">
        <v>27</v>
      </c>
      <c r="E22" s="1" t="s">
        <v>131</v>
      </c>
      <c r="F22" s="1" t="s">
        <v>122</v>
      </c>
      <c r="G22" s="1">
        <v>20</v>
      </c>
      <c r="H22" s="1" t="s">
        <v>122</v>
      </c>
      <c r="I22" s="1" t="s">
        <v>127</v>
      </c>
      <c r="J22" s="1">
        <v>2017</v>
      </c>
      <c r="K22" s="1">
        <v>4</v>
      </c>
      <c r="L22" s="24">
        <v>7.2423999999999999</v>
      </c>
      <c r="M22" s="1"/>
      <c r="N22" s="1"/>
      <c r="O22" s="1"/>
      <c r="P22" s="1"/>
      <c r="Q22" s="1"/>
      <c r="R22" s="1"/>
    </row>
    <row r="23" spans="1:18" ht="12.75" customHeight="1" x14ac:dyDescent="0.25">
      <c r="A23" s="1"/>
      <c r="B23" s="1">
        <f t="shared" si="0"/>
        <v>18</v>
      </c>
      <c r="C23" s="1" t="s">
        <v>130</v>
      </c>
      <c r="D23" s="1">
        <v>43</v>
      </c>
      <c r="E23" s="1" t="s">
        <v>131</v>
      </c>
      <c r="F23" s="1" t="s">
        <v>122</v>
      </c>
      <c r="G23" s="1">
        <v>40</v>
      </c>
      <c r="H23" s="1" t="s">
        <v>126</v>
      </c>
      <c r="I23" s="1" t="s">
        <v>123</v>
      </c>
      <c r="J23" s="1">
        <v>2018</v>
      </c>
      <c r="K23" s="1">
        <v>3</v>
      </c>
      <c r="L23" s="24">
        <v>8.1477000000000004</v>
      </c>
      <c r="M23" s="1"/>
      <c r="N23" s="1"/>
      <c r="O23" s="1"/>
      <c r="P23" s="1"/>
      <c r="Q23" s="1"/>
      <c r="R23" s="1"/>
    </row>
    <row r="24" spans="1:18" ht="12.75" customHeight="1" x14ac:dyDescent="0.25">
      <c r="A24" s="1"/>
      <c r="B24" s="1">
        <f t="shared" si="0"/>
        <v>19</v>
      </c>
      <c r="C24" s="1" t="s">
        <v>133</v>
      </c>
      <c r="D24" s="1">
        <v>22</v>
      </c>
      <c r="E24" s="1" t="s">
        <v>131</v>
      </c>
      <c r="F24" s="1" t="s">
        <v>122</v>
      </c>
      <c r="G24" s="1">
        <v>20</v>
      </c>
      <c r="H24" s="1" t="s">
        <v>126</v>
      </c>
      <c r="I24" s="1" t="s">
        <v>127</v>
      </c>
      <c r="J24" s="1">
        <v>2015</v>
      </c>
      <c r="K24" s="1">
        <v>3</v>
      </c>
      <c r="L24" s="24">
        <v>8.2340999999999998</v>
      </c>
      <c r="M24" s="1"/>
      <c r="N24" s="1"/>
      <c r="O24" s="30"/>
      <c r="Q24" s="1"/>
      <c r="R24" s="1"/>
    </row>
    <row r="25" spans="1:18" ht="12.75" customHeight="1" x14ac:dyDescent="0.25">
      <c r="A25" s="1"/>
      <c r="B25" s="1">
        <f t="shared" si="0"/>
        <v>20</v>
      </c>
      <c r="C25" s="1" t="s">
        <v>144</v>
      </c>
      <c r="D25" s="1">
        <v>58</v>
      </c>
      <c r="E25" s="1" t="s">
        <v>121</v>
      </c>
      <c r="F25" s="1" t="s">
        <v>126</v>
      </c>
      <c r="G25" s="1">
        <v>30</v>
      </c>
      <c r="H25" s="1" t="s">
        <v>126</v>
      </c>
      <c r="I25" s="1" t="s">
        <v>127</v>
      </c>
      <c r="J25" s="1">
        <v>2012</v>
      </c>
      <c r="K25" s="1">
        <v>6</v>
      </c>
      <c r="L25" s="24">
        <v>9.9979999999999993</v>
      </c>
      <c r="M25" s="1"/>
      <c r="N25" s="1"/>
      <c r="O25" s="30"/>
      <c r="Q25" s="1"/>
      <c r="R25" s="1"/>
    </row>
    <row r="26" spans="1:18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</row>
    <row r="27" spans="1:18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</row>
    <row r="28" spans="1:18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</row>
    <row r="29" spans="1:18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</row>
    <row r="30" spans="1:18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</row>
    <row r="31" spans="1:18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</row>
    <row r="32" spans="1:18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</row>
    <row r="33" spans="1:18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</row>
    <row r="34" spans="1:18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</row>
    <row r="35" spans="1:18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</row>
    <row r="36" spans="1:18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</row>
    <row r="37" spans="1:18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</row>
    <row r="38" spans="1:18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</row>
    <row r="39" spans="1:18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</row>
    <row r="40" spans="1:18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</row>
    <row r="41" spans="1:18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</row>
    <row r="42" spans="1:18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</row>
    <row r="43" spans="1:18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</row>
    <row r="44" spans="1:18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2.75" customHeight="1" x14ac:dyDescent="0.25">
      <c r="A45" s="1"/>
      <c r="B45" s="1"/>
      <c r="C45" s="12" t="s">
        <v>145</v>
      </c>
      <c r="D45" s="1"/>
      <c r="E45" s="1" t="s">
        <v>146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2.75" customHeight="1" x14ac:dyDescent="0.25">
      <c r="A46" s="1"/>
      <c r="B46" s="1"/>
      <c r="C46" s="7" t="s">
        <v>147</v>
      </c>
      <c r="D46" s="7" t="s">
        <v>59</v>
      </c>
      <c r="E46" s="7" t="s">
        <v>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2.75" customHeight="1" x14ac:dyDescent="0.25">
      <c r="A47" s="1"/>
      <c r="B47" s="1"/>
      <c r="C47" s="13" t="s">
        <v>122</v>
      </c>
      <c r="D47" s="13">
        <f t="shared" ref="D47:D48" si="1">COUNTIF($F$6:$F$25,C47)</f>
        <v>14</v>
      </c>
      <c r="E47" s="13">
        <f t="shared" ref="E47:E48" si="2">D47/$D$49</f>
        <v>0.7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2.75" customHeight="1" x14ac:dyDescent="0.25">
      <c r="A48" s="1"/>
      <c r="B48" s="1"/>
      <c r="C48" s="13" t="s">
        <v>126</v>
      </c>
      <c r="D48" s="13">
        <f t="shared" si="1"/>
        <v>6</v>
      </c>
      <c r="E48" s="13">
        <f t="shared" si="2"/>
        <v>0.3</v>
      </c>
      <c r="F48" s="1"/>
      <c r="G48" s="1"/>
      <c r="H48" s="1"/>
      <c r="I48" s="1"/>
      <c r="J48" s="1"/>
      <c r="K48" s="1"/>
      <c r="L48" s="1"/>
      <c r="M48" s="1"/>
      <c r="N48" s="25"/>
      <c r="O48" s="25"/>
      <c r="P48" s="1"/>
      <c r="Q48" s="1"/>
      <c r="R48" s="1"/>
    </row>
    <row r="49" spans="1:18" ht="12.75" customHeight="1" x14ac:dyDescent="0.25">
      <c r="A49" s="1"/>
      <c r="B49" s="1"/>
      <c r="C49" s="14" t="s">
        <v>148</v>
      </c>
      <c r="D49" s="14">
        <f t="shared" ref="D49:E49" si="3">SUM(D47:D48)</f>
        <v>20</v>
      </c>
      <c r="E49" s="14">
        <f t="shared" si="3"/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2.75" customHeight="1" x14ac:dyDescent="0.25">
      <c r="A51" s="1"/>
      <c r="B51" s="1"/>
      <c r="C51" s="12" t="s">
        <v>92</v>
      </c>
      <c r="D51" s="1"/>
      <c r="E51" s="1"/>
      <c r="F51" s="1"/>
      <c r="G51" s="1"/>
      <c r="H51" s="1"/>
      <c r="I51" s="1"/>
      <c r="J51" s="12" t="s">
        <v>149</v>
      </c>
      <c r="K51" s="1"/>
      <c r="L51" s="1"/>
      <c r="M51" s="1"/>
      <c r="N51" s="1"/>
      <c r="O51" s="1"/>
      <c r="P51" s="1"/>
      <c r="Q51" s="1"/>
      <c r="R51" s="1"/>
    </row>
    <row r="52" spans="1:18" ht="12.75" customHeight="1" x14ac:dyDescent="0.25">
      <c r="A52" s="1"/>
      <c r="B52" s="1"/>
      <c r="C52" s="28" t="s">
        <v>150</v>
      </c>
      <c r="D52" s="27"/>
      <c r="E52" s="7" t="s">
        <v>59</v>
      </c>
      <c r="F52" s="7" t="s">
        <v>60</v>
      </c>
      <c r="G52" s="7" t="s">
        <v>61</v>
      </c>
      <c r="H52" s="7" t="s">
        <v>62</v>
      </c>
      <c r="I52" s="1"/>
      <c r="J52" s="28" t="s">
        <v>119</v>
      </c>
      <c r="K52" s="27"/>
      <c r="L52" s="7" t="s">
        <v>59</v>
      </c>
      <c r="M52" s="7" t="s">
        <v>60</v>
      </c>
      <c r="N52" s="7" t="s">
        <v>61</v>
      </c>
      <c r="O52" s="7" t="s">
        <v>62</v>
      </c>
      <c r="P52" s="1"/>
      <c r="Q52" s="1"/>
      <c r="R52" s="1"/>
    </row>
    <row r="53" spans="1:18" ht="12.75" customHeight="1" x14ac:dyDescent="0.25">
      <c r="A53" s="1"/>
      <c r="B53" s="1"/>
      <c r="C53" s="17">
        <v>0</v>
      </c>
      <c r="D53" s="17">
        <v>9</v>
      </c>
      <c r="E53" s="13">
        <f t="shared" ref="E53:E57" si="4">COUNTIFS($G$6:$G$25,"&lt;"&amp;D53,$G$6:$G$25,"&gt;="&amp;C53)</f>
        <v>3</v>
      </c>
      <c r="F53" s="13">
        <f>E53</f>
        <v>3</v>
      </c>
      <c r="G53" s="13">
        <f t="shared" ref="G53:G57" si="5">E53/$D$49</f>
        <v>0.15</v>
      </c>
      <c r="H53" s="15">
        <f>G53</f>
        <v>0.15</v>
      </c>
      <c r="I53" s="1"/>
      <c r="J53" s="17">
        <v>1</v>
      </c>
      <c r="K53" s="17">
        <v>2</v>
      </c>
      <c r="L53" s="13">
        <f t="shared" ref="L53:L56" si="6">COUNTIFS($L$6:$L$25,"&lt;"&amp;K53,$L$6:$L$25,"&gt;="&amp;J53)</f>
        <v>0</v>
      </c>
      <c r="M53" s="13">
        <f>L53</f>
        <v>0</v>
      </c>
      <c r="N53" s="13">
        <f t="shared" ref="N53:N57" si="7">L53/$D$49</f>
        <v>0</v>
      </c>
      <c r="O53" s="15">
        <f>N53</f>
        <v>0</v>
      </c>
      <c r="P53" s="1"/>
      <c r="Q53" s="1" t="s">
        <v>151</v>
      </c>
      <c r="R53" s="1"/>
    </row>
    <row r="54" spans="1:18" ht="12.75" customHeight="1" x14ac:dyDescent="0.25">
      <c r="A54" s="1"/>
      <c r="B54" s="1"/>
      <c r="C54" s="17">
        <v>10</v>
      </c>
      <c r="D54" s="17">
        <v>19</v>
      </c>
      <c r="E54" s="13">
        <f t="shared" si="4"/>
        <v>0</v>
      </c>
      <c r="F54" s="13">
        <f t="shared" ref="F54:F57" si="8">F53+E54</f>
        <v>3</v>
      </c>
      <c r="G54" s="13">
        <f t="shared" si="5"/>
        <v>0</v>
      </c>
      <c r="H54" s="15">
        <f t="shared" ref="H54:H57" si="9">H53+G54</f>
        <v>0.15</v>
      </c>
      <c r="I54" s="1"/>
      <c r="J54" s="17">
        <f>K53</f>
        <v>2</v>
      </c>
      <c r="K54" s="17">
        <v>4</v>
      </c>
      <c r="L54" s="13">
        <f t="shared" si="6"/>
        <v>1</v>
      </c>
      <c r="M54" s="13">
        <f t="shared" ref="M54:M57" si="10">M53+L54</f>
        <v>1</v>
      </c>
      <c r="N54" s="13">
        <f t="shared" si="7"/>
        <v>0.05</v>
      </c>
      <c r="O54" s="15">
        <f t="shared" ref="O54:O57" si="11">O53+N54</f>
        <v>0.05</v>
      </c>
      <c r="P54" s="1"/>
      <c r="Q54" s="1" t="s">
        <v>152</v>
      </c>
      <c r="R54" s="1"/>
    </row>
    <row r="55" spans="1:18" ht="12.75" customHeight="1" x14ac:dyDescent="0.25">
      <c r="A55" s="1"/>
      <c r="B55" s="1"/>
      <c r="C55" s="17">
        <v>20</v>
      </c>
      <c r="D55" s="17">
        <v>29</v>
      </c>
      <c r="E55" s="13">
        <f t="shared" si="4"/>
        <v>10</v>
      </c>
      <c r="F55" s="13">
        <f t="shared" si="8"/>
        <v>13</v>
      </c>
      <c r="G55" s="13">
        <f t="shared" si="5"/>
        <v>0.5</v>
      </c>
      <c r="H55" s="15">
        <f t="shared" si="9"/>
        <v>0.65</v>
      </c>
      <c r="I55" s="1"/>
      <c r="J55" s="17">
        <v>4</v>
      </c>
      <c r="K55" s="17">
        <v>6</v>
      </c>
      <c r="L55" s="13">
        <f t="shared" si="6"/>
        <v>3</v>
      </c>
      <c r="M55" s="13">
        <f t="shared" si="10"/>
        <v>4</v>
      </c>
      <c r="N55" s="13">
        <f t="shared" si="7"/>
        <v>0.15</v>
      </c>
      <c r="O55" s="15">
        <f t="shared" si="11"/>
        <v>0.2</v>
      </c>
      <c r="P55" s="1"/>
      <c r="Q55" s="1" t="s">
        <v>153</v>
      </c>
      <c r="R55" s="1"/>
    </row>
    <row r="56" spans="1:18" ht="12.75" customHeight="1" x14ac:dyDescent="0.25">
      <c r="A56" s="1"/>
      <c r="B56" s="1"/>
      <c r="C56" s="17">
        <v>30</v>
      </c>
      <c r="D56" s="17">
        <v>39</v>
      </c>
      <c r="E56" s="13">
        <f t="shared" si="4"/>
        <v>4</v>
      </c>
      <c r="F56" s="13">
        <f t="shared" si="8"/>
        <v>17</v>
      </c>
      <c r="G56" s="13">
        <f t="shared" si="5"/>
        <v>0.2</v>
      </c>
      <c r="H56" s="15">
        <f t="shared" si="9"/>
        <v>0.85000000000000009</v>
      </c>
      <c r="I56" s="1"/>
      <c r="J56" s="17">
        <v>6</v>
      </c>
      <c r="K56" s="17">
        <v>8</v>
      </c>
      <c r="L56" s="13">
        <f t="shared" si="6"/>
        <v>6</v>
      </c>
      <c r="M56" s="13">
        <f t="shared" si="10"/>
        <v>10</v>
      </c>
      <c r="N56" s="13">
        <f t="shared" si="7"/>
        <v>0.3</v>
      </c>
      <c r="O56" s="15">
        <f t="shared" si="11"/>
        <v>0.5</v>
      </c>
      <c r="P56" s="1"/>
      <c r="Q56" s="1" t="s">
        <v>154</v>
      </c>
      <c r="R56" s="1"/>
    </row>
    <row r="57" spans="1:18" ht="12.75" customHeight="1" x14ac:dyDescent="0.25">
      <c r="A57" s="1"/>
      <c r="B57" s="1"/>
      <c r="C57" s="17">
        <f>D56</f>
        <v>39</v>
      </c>
      <c r="D57" s="17">
        <f>C57+10</f>
        <v>49</v>
      </c>
      <c r="E57" s="13">
        <f t="shared" si="4"/>
        <v>3</v>
      </c>
      <c r="F57" s="13">
        <f t="shared" si="8"/>
        <v>20</v>
      </c>
      <c r="G57" s="13">
        <f t="shared" si="5"/>
        <v>0.15</v>
      </c>
      <c r="H57" s="15">
        <f t="shared" si="9"/>
        <v>1</v>
      </c>
      <c r="I57" s="1"/>
      <c r="J57" s="17">
        <f>K56</f>
        <v>8</v>
      </c>
      <c r="K57" s="17">
        <v>10</v>
      </c>
      <c r="L57" s="13">
        <f>COUNTIFS($L$6:$L$25,"&lt;="&amp;K57,$L$6:$L$25,"&gt;="&amp;J57)</f>
        <v>10</v>
      </c>
      <c r="M57" s="13">
        <f t="shared" si="10"/>
        <v>20</v>
      </c>
      <c r="N57" s="13">
        <f t="shared" si="7"/>
        <v>0.5</v>
      </c>
      <c r="O57" s="15">
        <f t="shared" si="11"/>
        <v>1</v>
      </c>
      <c r="P57" s="1"/>
      <c r="Q57" s="1" t="s">
        <v>155</v>
      </c>
      <c r="R57" s="1"/>
    </row>
    <row r="58" spans="1:18" ht="12.75" customHeight="1" x14ac:dyDescent="0.25">
      <c r="A58" s="1"/>
      <c r="B58" s="1"/>
      <c r="C58" s="14" t="s">
        <v>148</v>
      </c>
      <c r="D58" s="13"/>
      <c r="E58" s="14">
        <f>SUM(E53:E57)</f>
        <v>20</v>
      </c>
      <c r="F58" s="14"/>
      <c r="G58" s="14">
        <f>SUM(G53:G57)</f>
        <v>1</v>
      </c>
      <c r="H58" s="14"/>
      <c r="I58" s="1"/>
      <c r="J58" s="14" t="s">
        <v>148</v>
      </c>
      <c r="K58" s="13"/>
      <c r="L58" s="14">
        <f>SUM(L53:L57)</f>
        <v>20</v>
      </c>
      <c r="M58" s="14"/>
      <c r="N58" s="14">
        <f>SUM(N53:N57)</f>
        <v>1</v>
      </c>
      <c r="O58" s="14"/>
      <c r="P58" s="1"/>
      <c r="Q58" s="1"/>
      <c r="R58" s="1"/>
    </row>
    <row r="59" spans="1:18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</sheetData>
  <mergeCells count="2">
    <mergeCell ref="C52:D52"/>
    <mergeCell ref="J52:K5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 1 , 2 y 3</vt:lpstr>
      <vt:lpstr>Ej 4</vt:lpstr>
      <vt:lpstr>Ej 5</vt:lpstr>
      <vt:lpstr>Ej 6</vt:lpstr>
      <vt:lpstr>Ej 7</vt:lpstr>
      <vt:lpstr>Ej 8</vt:lpstr>
      <vt:lpstr>Ej 9</vt:lpstr>
      <vt:lpstr>Ej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54929</dc:creator>
  <cp:lastModifiedBy>Maria Sol Rodriguez</cp:lastModifiedBy>
  <dcterms:created xsi:type="dcterms:W3CDTF">2020-08-13T15:00:06Z</dcterms:created>
  <dcterms:modified xsi:type="dcterms:W3CDTF">2024-03-22T20:52:06Z</dcterms:modified>
</cp:coreProperties>
</file>