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igu\Documents\UNTDF\UNTDF 2024\Sistemas\"/>
    </mc:Choice>
  </mc:AlternateContent>
  <xr:revisionPtr revIDLastSave="0" documentId="8_{0C8DACD5-0E7A-4809-BBE2-62CCEC49AB7D}" xr6:coauthVersionLast="47" xr6:coauthVersionMax="47" xr10:uidLastSave="{00000000-0000-0000-0000-000000000000}"/>
  <bookViews>
    <workbookView xWindow="-120" yWindow="-120" windowWidth="28215" windowHeight="15840" xr2:uid="{CC551830-AA65-4B77-B29F-DDF24839D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L12" i="1"/>
  <c r="I13" i="1"/>
  <c r="Q15" i="1"/>
  <c r="Q14" i="1"/>
  <c r="Q16" i="1" s="1"/>
  <c r="C24" i="1"/>
  <c r="D20" i="1" s="1"/>
  <c r="J13" i="1" l="1"/>
  <c r="I14" i="1" s="1"/>
  <c r="P12" i="1"/>
  <c r="P19" i="1" s="1"/>
  <c r="D17" i="1"/>
  <c r="D18" i="1"/>
  <c r="D13" i="1"/>
  <c r="D21" i="1"/>
  <c r="D14" i="1"/>
  <c r="D22" i="1"/>
  <c r="D15" i="1"/>
  <c r="D19" i="1"/>
  <c r="D23" i="1"/>
  <c r="D12" i="1"/>
  <c r="D16" i="1"/>
  <c r="J14" i="1" l="1"/>
  <c r="I15" i="1" s="1"/>
  <c r="K14" i="1"/>
  <c r="L13" i="1"/>
  <c r="K13" i="1"/>
  <c r="D24" i="1"/>
  <c r="L14" i="1" l="1"/>
  <c r="J15" i="1"/>
  <c r="I16" i="1" s="1"/>
  <c r="L15" i="1"/>
  <c r="J16" i="1" l="1"/>
  <c r="I17" i="1" s="1"/>
  <c r="L16" i="1"/>
  <c r="K15" i="1"/>
  <c r="J17" i="1" l="1"/>
  <c r="K17" i="1"/>
  <c r="L17" i="1"/>
  <c r="K16" i="1"/>
  <c r="L18" i="1" l="1"/>
  <c r="M14" i="1" l="1"/>
  <c r="M13" i="1"/>
  <c r="M15" i="1"/>
  <c r="M16" i="1"/>
  <c r="M17" i="1"/>
  <c r="M12" i="1"/>
  <c r="M18" i="1" l="1"/>
</calcChain>
</file>

<file path=xl/sharedStrings.xml><?xml version="1.0" encoding="utf-8"?>
<sst xmlns="http://schemas.openxmlformats.org/spreadsheetml/2006/main" count="25" uniqueCount="23">
  <si>
    <t>xi</t>
  </si>
  <si>
    <t>fi</t>
  </si>
  <si>
    <t>Total</t>
  </si>
  <si>
    <t>Li</t>
  </si>
  <si>
    <t>Ls</t>
  </si>
  <si>
    <t>Tabla de Frecuencia Original</t>
  </si>
  <si>
    <t>Tabla de Frecuencia Agrupada</t>
  </si>
  <si>
    <t>rango</t>
  </si>
  <si>
    <t>va: cigarrillos consumidos por semana</t>
  </si>
  <si>
    <t>tipo: cuantitaiva discreta</t>
  </si>
  <si>
    <t>fr</t>
  </si>
  <si>
    <t xml:space="preserve"> =1+3,322*LOG(35)</t>
  </si>
  <si>
    <t>para determinar la cantidad de intervalos</t>
  </si>
  <si>
    <t>max</t>
  </si>
  <si>
    <t>min</t>
  </si>
  <si>
    <t>diferencia</t>
  </si>
  <si>
    <t>amplitud</t>
  </si>
  <si>
    <t>=cant int/diferencia</t>
  </si>
  <si>
    <t>redondeo a 2</t>
  </si>
  <si>
    <t>[</t>
  </si>
  <si>
    <t>cerrado: incluye el valor</t>
  </si>
  <si>
    <t>)</t>
  </si>
  <si>
    <t>abierto: no inlcluye el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</si>
</sst>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6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2" borderId="0" xfId="0" applyFill="1"/>
    <xf numFmtId="165" fontId="0" fillId="2" borderId="0" xfId="1" applyNumberFormat="1" applyFont="1" applyFill="1"/>
    <xf numFmtId="0" fontId="0" fillId="2" borderId="0" xfId="0" applyFill="1" applyAlignment="1">
      <alignment horizontal="center"/>
    </xf>
    <xf numFmtId="43" fontId="0" fillId="2" borderId="0" xfId="1" applyFont="1" applyFill="1"/>
    <xf numFmtId="166" fontId="0" fillId="0" borderId="0" xfId="1" applyNumberFormat="1" applyFont="1"/>
    <xf numFmtId="166" fontId="0" fillId="2" borderId="0" xfId="1" applyNumberFormat="1" applyFont="1" applyFill="1"/>
    <xf numFmtId="0" fontId="2" fillId="0" borderId="0" xfId="0" quotePrefix="1" applyFont="1"/>
    <xf numFmtId="0" fontId="4" fillId="0" borderId="0" xfId="2" applyFont="1"/>
    <xf numFmtId="0" fontId="2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" xfId="2" xr:uid="{B4FF5BF0-2F40-4AF2-AB81-460663185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Cigarrillos consumidos</a:t>
            </a:r>
            <a:r>
              <a:rPr lang="en-US" baseline="0"/>
              <a:t> por semana</a:t>
            </a:r>
            <a:endParaRPr lang="en-US"/>
          </a:p>
        </c:rich>
      </c:tx>
      <c:layout>
        <c:manualLayout>
          <c:xMode val="edge"/>
          <c:yMode val="edge"/>
          <c:x val="0.10979155730533681"/>
          <c:y val="4.286493254705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Hoja1!$B$11</c:f>
              <c:strCache>
                <c:ptCount val="1"/>
                <c:pt idx="0">
                  <c:v>xi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B69-4807-8F86-A5ED42FE151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B69-4807-8F86-A5ED42FE15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Hoja1!$B$12:$B$23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</c:numCache>
            </c:numRef>
          </c:cat>
          <c:val>
            <c:numRef>
              <c:f>Hoja1!$B$12:$B$23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9-4807-8F86-A5ED42FE1518}"/>
            </c:ext>
          </c:extLst>
        </c:ser>
        <c:ser>
          <c:idx val="1"/>
          <c:order val="1"/>
          <c:tx>
            <c:strRef>
              <c:f>Hoja1!$C$11</c:f>
              <c:strCache>
                <c:ptCount val="1"/>
                <c:pt idx="0">
                  <c:v>fi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numRef>
              <c:f>Hoja1!$B$12:$B$23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</c:numCache>
            </c:numRef>
          </c:cat>
          <c:val>
            <c:numRef>
              <c:f>Hoja1!$C$12:$C$23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69-4807-8F86-A5ED42FE1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Cigarrillos</a:t>
            </a:r>
            <a:r>
              <a:rPr lang="en-US" baseline="0"/>
              <a:t> consumidos por semana</a:t>
            </a:r>
            <a:endParaRPr lang="en-US"/>
          </a:p>
        </c:rich>
      </c:tx>
      <c:layout>
        <c:manualLayout>
          <c:xMode val="edge"/>
          <c:yMode val="edge"/>
          <c:x val="7.2900262467191616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Hoja1!$L$11</c:f>
              <c:strCache>
                <c:ptCount val="1"/>
                <c:pt idx="0">
                  <c:v>fi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Hoja1!$K$12:$K$15</c:f>
              <c:strCache>
                <c:ptCount val="4"/>
                <c:pt idx="0">
                  <c:v>[20-22)</c:v>
                </c:pt>
                <c:pt idx="1">
                  <c:v>[22-24)</c:v>
                </c:pt>
                <c:pt idx="2">
                  <c:v>[24-26)</c:v>
                </c:pt>
                <c:pt idx="3">
                  <c:v>[26-28)</c:v>
                </c:pt>
              </c:strCache>
            </c:strRef>
          </c:cat>
          <c:val>
            <c:numRef>
              <c:f>Hoja1!$L$12:$L$15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8-47D4-A436-F2BCA9595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Histograma y Poligono de Frecuencias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Hoja1!$L$11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Hoja1!$K$12:$K$15</c:f>
              <c:strCache>
                <c:ptCount val="4"/>
                <c:pt idx="0">
                  <c:v>[20-22)</c:v>
                </c:pt>
                <c:pt idx="1">
                  <c:v>[22-24)</c:v>
                </c:pt>
                <c:pt idx="2">
                  <c:v>[24-26)</c:v>
                </c:pt>
                <c:pt idx="3">
                  <c:v>[26-28)</c:v>
                </c:pt>
              </c:strCache>
            </c:strRef>
          </c:cat>
          <c:val>
            <c:numRef>
              <c:f>Hoja1!$L$12:$L$15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9-43C8-B2D6-A02D19C5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137456"/>
        <c:axId val="176126896"/>
      </c:barChart>
      <c:lineChart>
        <c:grouping val="standard"/>
        <c:varyColors val="0"/>
        <c:ser>
          <c:idx val="1"/>
          <c:order val="1"/>
          <c:tx>
            <c:strRef>
              <c:f>Hoja1!$M$11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Hoja1!$K$12:$K$15</c:f>
              <c:strCache>
                <c:ptCount val="4"/>
                <c:pt idx="0">
                  <c:v>[20-22)</c:v>
                </c:pt>
                <c:pt idx="1">
                  <c:v>[22-24)</c:v>
                </c:pt>
                <c:pt idx="2">
                  <c:v>[24-26)</c:v>
                </c:pt>
                <c:pt idx="3">
                  <c:v>[26-28)</c:v>
                </c:pt>
              </c:strCache>
            </c:strRef>
          </c:cat>
          <c:val>
            <c:numRef>
              <c:f>Hoja1!$M$12:$M$15</c:f>
              <c:numCache>
                <c:formatCode>_-* #,##0.000_-;\-* #,##0.000_-;_-* "-"??_-;_-@_-</c:formatCode>
                <c:ptCount val="4"/>
                <c:pt idx="0">
                  <c:v>5.7142857142857141E-2</c:v>
                </c:pt>
                <c:pt idx="1">
                  <c:v>0.11428571428571428</c:v>
                </c:pt>
                <c:pt idx="2">
                  <c:v>0.22857142857142856</c:v>
                </c:pt>
                <c:pt idx="3">
                  <c:v>0.31428571428571428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9-43C8-B2D6-A02D19C5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62432"/>
        <c:axId val="176127856"/>
      </c:lineChart>
      <c:catAx>
        <c:axId val="17613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Rangos</a:t>
                </a:r>
                <a:r>
                  <a:rPr lang="es-ES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126896"/>
        <c:crosses val="autoZero"/>
        <c:auto val="1"/>
        <c:lblAlgn val="ctr"/>
        <c:lblOffset val="100"/>
        <c:noMultiLvlLbl val="0"/>
      </c:catAx>
      <c:valAx>
        <c:axId val="17612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137456"/>
        <c:crosses val="autoZero"/>
        <c:crossBetween val="between"/>
      </c:valAx>
      <c:valAx>
        <c:axId val="1761278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</a:t>
                </a:r>
                <a:r>
                  <a:rPr lang="en-US" baseline="0"/>
                  <a:t> relativa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-* #,##0.000_-;\-* #,##0.00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262432"/>
        <c:crosses val="max"/>
        <c:crossBetween val="between"/>
      </c:valAx>
      <c:catAx>
        <c:axId val="193262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1278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90487</xdr:rowOff>
    </xdr:from>
    <xdr:to>
      <xdr:col>5</xdr:col>
      <xdr:colOff>700087</xdr:colOff>
      <xdr:row>46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303979-C6AC-FBEC-3929-39AAEBE48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719667</xdr:colOff>
      <xdr:row>19</xdr:row>
      <xdr:rowOff>82021</xdr:rowOff>
    </xdr:from>
    <xdr:to>
      <xdr:col>13</xdr:col>
      <xdr:colOff>705909</xdr:colOff>
      <xdr:row>33</xdr:row>
      <xdr:rowOff>158221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415D8C6-D414-1362-68E3-C8E9E7C9B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5290</xdr:colOff>
      <xdr:row>37</xdr:row>
      <xdr:rowOff>57151</xdr:rowOff>
    </xdr:from>
    <xdr:to>
      <xdr:col>14</xdr:col>
      <xdr:colOff>507999</xdr:colOff>
      <xdr:row>52</xdr:row>
      <xdr:rowOff>158750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A507BCD-4203-5C22-C09A-9CDED2E47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645584</xdr:colOff>
      <xdr:row>1</xdr:row>
      <xdr:rowOff>127000</xdr:rowOff>
    </xdr:from>
    <xdr:to>
      <xdr:col>9</xdr:col>
      <xdr:colOff>303580</xdr:colOff>
      <xdr:row>5</xdr:row>
      <xdr:rowOff>12790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B46722A-E76D-4955-B09E-08C1BEAB8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584" y="317500"/>
          <a:ext cx="6420746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B494-5126-4617-9426-13A28D6A65E6}">
  <dimension ref="B7:R24"/>
  <sheetViews>
    <sheetView tabSelected="1" zoomScale="90" zoomScaleNormal="90" workbookViewId="0"/>
  </sheetViews>
  <sheetFormatPr baseColWidth="10" defaultRowHeight="15" x14ac:dyDescent="0.25"/>
  <cols>
    <col min="9" max="10" width="10" customWidth="1"/>
    <col min="16" max="16" width="11.85546875" bestFit="1" customWidth="1"/>
  </cols>
  <sheetData>
    <row r="7" spans="2:17" x14ac:dyDescent="0.25">
      <c r="B7" t="s">
        <v>8</v>
      </c>
    </row>
    <row r="8" spans="2:17" x14ac:dyDescent="0.25">
      <c r="B8" t="s">
        <v>9</v>
      </c>
    </row>
    <row r="10" spans="2:17" x14ac:dyDescent="0.25">
      <c r="B10" t="s">
        <v>5</v>
      </c>
      <c r="I10" t="s">
        <v>6</v>
      </c>
      <c r="P10" t="s">
        <v>12</v>
      </c>
    </row>
    <row r="11" spans="2:17" x14ac:dyDescent="0.25">
      <c r="B11" s="5" t="s">
        <v>0</v>
      </c>
      <c r="C11" s="5" t="s">
        <v>1</v>
      </c>
      <c r="D11" s="5" t="s">
        <v>10</v>
      </c>
      <c r="I11" s="5" t="s">
        <v>3</v>
      </c>
      <c r="J11" s="5" t="s">
        <v>4</v>
      </c>
      <c r="K11" s="5" t="s">
        <v>7</v>
      </c>
      <c r="L11" s="5" t="s">
        <v>1</v>
      </c>
      <c r="M11" s="5" t="s">
        <v>10</v>
      </c>
      <c r="P11" s="10" t="s">
        <v>11</v>
      </c>
    </row>
    <row r="12" spans="2:17" x14ac:dyDescent="0.25">
      <c r="B12">
        <v>20</v>
      </c>
      <c r="C12">
        <v>1</v>
      </c>
      <c r="D12" s="2">
        <f>C12/$C$24</f>
        <v>2.8571428571428571E-2</v>
      </c>
      <c r="I12">
        <v>20</v>
      </c>
      <c r="J12">
        <v>22</v>
      </c>
      <c r="K12" s="1" t="str">
        <f>CONCATENATE("[",I12,"-",J12,")")</f>
        <v>[20-22)</v>
      </c>
      <c r="L12">
        <f>SUMIFS($C$12:$C$23,$B$12:$B$23,"&gt;="&amp;I12,$B$12:$B$23,"&lt;"&amp;J12)</f>
        <v>2</v>
      </c>
      <c r="M12" s="7">
        <f>L12/$L$18</f>
        <v>5.7142857142857141E-2</v>
      </c>
      <c r="P12">
        <f>1+3.322*LOG(C24)</f>
        <v>6.1293940433316161</v>
      </c>
    </row>
    <row r="13" spans="2:17" x14ac:dyDescent="0.25">
      <c r="B13">
        <v>21</v>
      </c>
      <c r="C13">
        <v>1</v>
      </c>
      <c r="D13" s="2">
        <f>C13/$C$24</f>
        <v>2.8571428571428571E-2</v>
      </c>
      <c r="I13">
        <f>J12</f>
        <v>22</v>
      </c>
      <c r="J13">
        <f>I13+2</f>
        <v>24</v>
      </c>
      <c r="K13" s="1" t="str">
        <f>CONCATENATE("[",I13,"-",J13,")")</f>
        <v>[22-24)</v>
      </c>
      <c r="L13">
        <f>SUMIFS($C$12:$C$23,$B$12:$B$23,"&gt;="&amp;I13,$B$12:$B$23,"&lt;"&amp;J13)</f>
        <v>4</v>
      </c>
      <c r="M13" s="7">
        <f t="shared" ref="M13:M17" si="0">L13/$L$18</f>
        <v>0.11428571428571428</v>
      </c>
    </row>
    <row r="14" spans="2:17" x14ac:dyDescent="0.25">
      <c r="B14">
        <v>22</v>
      </c>
      <c r="C14">
        <v>1</v>
      </c>
      <c r="D14" s="2">
        <f>C14/$C$24</f>
        <v>2.8571428571428571E-2</v>
      </c>
      <c r="I14">
        <f>J13</f>
        <v>24</v>
      </c>
      <c r="J14">
        <f>I14+2</f>
        <v>26</v>
      </c>
      <c r="K14" s="1" t="str">
        <f>CONCATENATE("[",I14,"-",J14,")")</f>
        <v>[24-26)</v>
      </c>
      <c r="L14">
        <f>SUMIFS($C$12:$C$23,$B$12:$B$23,"&gt;="&amp;I14,$B$12:$B$23,"&lt;"&amp;J14)</f>
        <v>8</v>
      </c>
      <c r="M14" s="7">
        <f t="shared" si="0"/>
        <v>0.22857142857142856</v>
      </c>
      <c r="P14" t="s">
        <v>13</v>
      </c>
      <c r="Q14">
        <f>MAX(B12:B23)</f>
        <v>31</v>
      </c>
    </row>
    <row r="15" spans="2:17" x14ac:dyDescent="0.25">
      <c r="B15">
        <v>23</v>
      </c>
      <c r="C15">
        <v>3</v>
      </c>
      <c r="D15" s="2">
        <f>C15/$C$24</f>
        <v>8.5714285714285715E-2</v>
      </c>
      <c r="I15">
        <f>J14</f>
        <v>26</v>
      </c>
      <c r="J15">
        <f>I15+2</f>
        <v>28</v>
      </c>
      <c r="K15" s="1" t="str">
        <f>CONCATENATE("[",I15,"-",J15,")")</f>
        <v>[26-28)</v>
      </c>
      <c r="L15">
        <f>SUMIFS($C$12:$C$23,$B$12:$B$23,"&gt;="&amp;I15,$B$12:$B$23,"&lt;"&amp;J15)</f>
        <v>11</v>
      </c>
      <c r="M15" s="7">
        <f t="shared" si="0"/>
        <v>0.31428571428571428</v>
      </c>
      <c r="P15" t="s">
        <v>14</v>
      </c>
      <c r="Q15">
        <f>MIN(B12:B23)</f>
        <v>20</v>
      </c>
    </row>
    <row r="16" spans="2:17" x14ac:dyDescent="0.25">
      <c r="B16">
        <v>24</v>
      </c>
      <c r="C16">
        <v>4</v>
      </c>
      <c r="D16" s="2">
        <f>C16/$C$24</f>
        <v>0.11428571428571428</v>
      </c>
      <c r="I16">
        <f>J15</f>
        <v>28</v>
      </c>
      <c r="J16">
        <f>I16+2</f>
        <v>30</v>
      </c>
      <c r="K16" s="1" t="str">
        <f>CONCATENATE("[",I16,"-",J16,")")</f>
        <v>[28-30)</v>
      </c>
      <c r="L16">
        <f>SUMIFS($C$12:$C$23,$B$12:$B$23,"&gt;="&amp;I16,$B$12:$B$23,"&lt;"&amp;J16)</f>
        <v>6</v>
      </c>
      <c r="M16" s="7">
        <f t="shared" si="0"/>
        <v>0.17142857142857143</v>
      </c>
      <c r="P16" t="s">
        <v>15</v>
      </c>
      <c r="Q16">
        <f>Q14-Q15</f>
        <v>11</v>
      </c>
    </row>
    <row r="17" spans="2:18" x14ac:dyDescent="0.25">
      <c r="B17">
        <v>25</v>
      </c>
      <c r="C17">
        <v>4</v>
      </c>
      <c r="D17" s="2">
        <f>C17/$C$24</f>
        <v>0.11428571428571428</v>
      </c>
      <c r="I17">
        <f>J16</f>
        <v>30</v>
      </c>
      <c r="J17">
        <f>I17+2</f>
        <v>32</v>
      </c>
      <c r="K17" s="1" t="str">
        <f>CONCATENATE("[",I17,"-",J17,")")</f>
        <v>[30-32)</v>
      </c>
      <c r="L17">
        <f>SUMIFS($C$12:$C$23,$B$12:$B$23,"&gt;="&amp;I17,$B$12:$B$23,"&lt;"&amp;J17)</f>
        <v>4</v>
      </c>
      <c r="M17" s="7">
        <f t="shared" si="0"/>
        <v>0.11428571428571428</v>
      </c>
    </row>
    <row r="18" spans="2:18" x14ac:dyDescent="0.25">
      <c r="B18">
        <v>26</v>
      </c>
      <c r="C18">
        <v>7</v>
      </c>
      <c r="D18" s="2">
        <f>C18/$C$24</f>
        <v>0.2</v>
      </c>
      <c r="I18" s="3"/>
      <c r="J18" s="3"/>
      <c r="K18" s="3"/>
      <c r="L18" s="3">
        <f>SUM(L12:L17)</f>
        <v>35</v>
      </c>
      <c r="M18" s="8">
        <f>SUM(M12:M17)</f>
        <v>1</v>
      </c>
      <c r="P18" s="9" t="s">
        <v>17</v>
      </c>
    </row>
    <row r="19" spans="2:18" x14ac:dyDescent="0.25">
      <c r="B19">
        <v>27</v>
      </c>
      <c r="C19">
        <v>4</v>
      </c>
      <c r="D19" s="2">
        <f>C19/$C$24</f>
        <v>0.11428571428571428</v>
      </c>
      <c r="P19">
        <f>Q16/P12</f>
        <v>1.794630908412111</v>
      </c>
      <c r="Q19" t="s">
        <v>16</v>
      </c>
      <c r="R19" t="s">
        <v>18</v>
      </c>
    </row>
    <row r="20" spans="2:18" x14ac:dyDescent="0.25">
      <c r="B20">
        <v>28</v>
      </c>
      <c r="C20">
        <v>2</v>
      </c>
      <c r="D20" s="2">
        <f>C20/$C$24</f>
        <v>5.7142857142857141E-2</v>
      </c>
    </row>
    <row r="21" spans="2:18" x14ac:dyDescent="0.25">
      <c r="B21">
        <v>29</v>
      </c>
      <c r="C21">
        <v>4</v>
      </c>
      <c r="D21" s="2">
        <f>C21/$C$24</f>
        <v>0.11428571428571428</v>
      </c>
      <c r="P21" s="11" t="s">
        <v>19</v>
      </c>
      <c r="Q21" t="s">
        <v>20</v>
      </c>
    </row>
    <row r="22" spans="2:18" x14ac:dyDescent="0.25">
      <c r="B22">
        <v>30</v>
      </c>
      <c r="C22">
        <v>3</v>
      </c>
      <c r="D22" s="2">
        <f>C22/$C$24</f>
        <v>8.5714285714285715E-2</v>
      </c>
      <c r="P22" s="11" t="s">
        <v>21</v>
      </c>
      <c r="Q22" t="s">
        <v>22</v>
      </c>
    </row>
    <row r="23" spans="2:18" x14ac:dyDescent="0.25">
      <c r="B23">
        <v>31</v>
      </c>
      <c r="C23">
        <v>1</v>
      </c>
      <c r="D23" s="2">
        <f>C23/$C$24</f>
        <v>2.8571428571428571E-2</v>
      </c>
    </row>
    <row r="24" spans="2:18" x14ac:dyDescent="0.25">
      <c r="B24" s="3" t="s">
        <v>2</v>
      </c>
      <c r="C24" s="4">
        <f>SUM(C12:C23)</f>
        <v>35</v>
      </c>
      <c r="D24" s="6">
        <f>SUM(D12:D23)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Tierra del Fuego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Sol Rodriguez</dc:creator>
  <cp:lastModifiedBy>Maria Sol Rodriguez</cp:lastModifiedBy>
  <dcterms:created xsi:type="dcterms:W3CDTF">2024-03-22T12:20:30Z</dcterms:created>
  <dcterms:modified xsi:type="dcterms:W3CDTF">2024-03-22T13:05:22Z</dcterms:modified>
</cp:coreProperties>
</file>