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firstSheet="4" activeTab="7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<sst xmlns="http://schemas.openxmlformats.org/spreadsheetml/2006/main" count="224" uniqueCount="184">
  <si>
    <t>Ejercicio 1</t>
  </si>
  <si>
    <t>1.‐En un juego de azar los jugadores tienen que lanzar dos dados simultáneamente. En esta situación:</t>
  </si>
  <si>
    <t>a) Establecer el conjunto de resultados posibles del  experimento?</t>
  </si>
  <si>
    <t>b) Calcular la probabilidad de obtener 8  o  más  en  la  suma  de puntos?</t>
  </si>
  <si>
    <t>S</t>
  </si>
  <si>
    <t>c) Calcular la probabilidad de obtener menos de 6 en la  suma  de puntos?</t>
  </si>
  <si>
    <t>Casos favorables</t>
  </si>
  <si>
    <t>Casos posibles</t>
  </si>
  <si>
    <t>P(A) = Casos favorables / Casos posibles</t>
  </si>
  <si>
    <t>P(A) =</t>
  </si>
  <si>
    <t>d) Calcular la probabilidad de obtener 7 en la suma de puntos?</t>
  </si>
  <si>
    <t>Ejercicio 2</t>
  </si>
  <si>
    <t>2.‐  La siguiente información corresponde a alumnos de la Facultad de Ciencias Económicas clasificados  según  sexo  y  área  de estudio de mayor interés.Esta tabla fue confeccionada  a  partir de una muestra aleatoria de 837 estudiantes.</t>
  </si>
  <si>
    <t>Área de Interés</t>
  </si>
  <si>
    <t>Varones</t>
  </si>
  <si>
    <t>Mujeres</t>
  </si>
  <si>
    <t>Totales</t>
  </si>
  <si>
    <t>Indecisos</t>
  </si>
  <si>
    <t>Contabilidad</t>
  </si>
  <si>
    <t>Economía</t>
  </si>
  <si>
    <t>Administración</t>
  </si>
  <si>
    <t>Impuestos</t>
  </si>
  <si>
    <t>Estadística</t>
  </si>
  <si>
    <t>Otros</t>
  </si>
  <si>
    <t>Si se selecciona un estudiante al azar, cuál es  la  probabilidad de que:</t>
  </si>
  <si>
    <t>a) Sea varón ? P (X=V)</t>
  </si>
  <si>
    <t>b) Le interese el área de Economía ? P (X=E)</t>
  </si>
  <si>
    <t>Casos Favorables =</t>
  </si>
  <si>
    <t>Casos Posibles =</t>
  </si>
  <si>
    <t>c) Sea mujer y le interese el área de Contabilidad ? P(M inter C)</t>
  </si>
  <si>
    <t>P(M inter C) = P(M) * P(C)</t>
  </si>
  <si>
    <t>P(M)</t>
  </si>
  <si>
    <t>P(C)</t>
  </si>
  <si>
    <t>Ejercicio 3</t>
  </si>
  <si>
    <t>Una fábrica automotriz posee la   siguiente    información,    correspondiente a la distribución de salarios mensuales de un grupo de 500 obreros. Ella fue obtenida a partir de una muestra  aleatoria.</t>
  </si>
  <si>
    <t>Salarios ($)</t>
  </si>
  <si>
    <t>fi</t>
  </si>
  <si>
    <t>Fi</t>
  </si>
  <si>
    <t>150-250</t>
  </si>
  <si>
    <t>250-350</t>
  </si>
  <si>
    <t>350-450</t>
  </si>
  <si>
    <t>450-550</t>
  </si>
  <si>
    <t>550-650</t>
  </si>
  <si>
    <t>650-750</t>
  </si>
  <si>
    <t>a) Calcular la probabilidad de que un obrero gane entre 250 y 350 $ mensuales?</t>
  </si>
  <si>
    <t>b) Calcular la probabilidad de que un obrero gane más  de  550  $ mensuales?</t>
  </si>
  <si>
    <t>P(x=(250-350)) =</t>
  </si>
  <si>
    <t xml:space="preserve">P(X&lt;=550) = </t>
  </si>
  <si>
    <t>P(X&lt;550) =</t>
  </si>
  <si>
    <t>P(x&gt;550) = 1 - P(x&lt;=550)</t>
  </si>
  <si>
    <t>c) Calcular la probabilidad de que un obrero gane menos de 250  $ mensuales?</t>
  </si>
  <si>
    <t>4.‐El resultado de una encuesta de 200 estudiantes  dio  los  siguientes resultados:</t>
  </si>
  <si>
    <t>Estado/Estudios</t>
  </si>
  <si>
    <t>Universitarios</t>
  </si>
  <si>
    <t>No Universitarios</t>
  </si>
  <si>
    <t>Total</t>
  </si>
  <si>
    <t>B1</t>
  </si>
  <si>
    <t>B2</t>
  </si>
  <si>
    <t>Solteros</t>
  </si>
  <si>
    <t>A1</t>
  </si>
  <si>
    <t>Casados</t>
  </si>
  <si>
    <t>A2</t>
  </si>
  <si>
    <t>Divorciados</t>
  </si>
  <si>
    <t>A3</t>
  </si>
  <si>
    <t>Si se selecciona un estudiante al azar calcular:</t>
  </si>
  <si>
    <t>a) Probabilidad de que sea soltero o universitario P(A1U B1)  ?</t>
  </si>
  <si>
    <t>b) Probabilidad de que sea divorciado o no universitario P(A3U B2)    ?</t>
  </si>
  <si>
    <t>P(A1 U B1) = P(A1) + P(B1) - P(A1^B1)</t>
  </si>
  <si>
    <t>P(A3 U B2) = P(A3) + P(B2) - P(A3^B2)</t>
  </si>
  <si>
    <t>P(A1)</t>
  </si>
  <si>
    <t>P(A3)</t>
  </si>
  <si>
    <t>P(B1)</t>
  </si>
  <si>
    <t>P(B2)</t>
  </si>
  <si>
    <t>P(A1^B1)</t>
  </si>
  <si>
    <t>P(A3^B2)</t>
  </si>
  <si>
    <t>c) Probabilidad de que sea universitario o casado P(B1U A2)    ?</t>
  </si>
  <si>
    <t>P(B1 U A2) = P(B1) + P(A2) - P(B1^A2)</t>
  </si>
  <si>
    <t>P(A2)</t>
  </si>
  <si>
    <t>P(B1^A2)</t>
  </si>
  <si>
    <t>Ejercicio 5</t>
  </si>
  <si>
    <t>5.‐ Un investigador médico analizando 90 historias  clínicas  de pacientes  infartados,  encontró  la   siguiente  información  con respecto al hábito de fumar.</t>
  </si>
  <si>
    <t>Categoría Fumador</t>
  </si>
  <si>
    <t>Pacientes</t>
  </si>
  <si>
    <t>fr</t>
  </si>
  <si>
    <t>Fr</t>
  </si>
  <si>
    <t>Menos 10 Cigarrillos</t>
  </si>
  <si>
    <t>Entre 10 y 20 Cigarrillos</t>
  </si>
  <si>
    <t>Más de 20 Cigarrillos</t>
  </si>
  <si>
    <t>Si se selecciona un paciente al azar, calcular la probabilidad de que:</t>
  </si>
  <si>
    <t>a) Fume menos de 10 cigarrillos por día ?</t>
  </si>
  <si>
    <t>P(x&lt;10)</t>
  </si>
  <si>
    <t>b) Fume más de 10 cigarrillos por día?</t>
  </si>
  <si>
    <t>P(x&gt;10) = 1 - P(x&lt;=10)</t>
  </si>
  <si>
    <t>P(x&gt;10) =</t>
  </si>
  <si>
    <t>P(x&lt;=10)</t>
  </si>
  <si>
    <t>c) Fume entre 10 y 20 cigarrillos día?</t>
  </si>
  <si>
    <t>P(10&lt;x&lt;20) =</t>
  </si>
  <si>
    <t>d) P(AUB); P(AUC); P(BUC)</t>
  </si>
  <si>
    <t>P(AUB) = P(A) + P(CA) = P(S) = 1</t>
  </si>
  <si>
    <t>P(AUC) =</t>
  </si>
  <si>
    <t>P(BUC) =</t>
  </si>
  <si>
    <t>P(B^C) =</t>
  </si>
  <si>
    <t>Ejercicio 6</t>
  </si>
  <si>
    <t>En la fabricación de un producto los defectos   son    clasificados por tipos: A, B, y C, con las siguientes probabilidades: </t>
  </si>
  <si>
    <t> P(A) = 0.20 P(AB) = 0.05; P(B) = 0.16 P(BC) = 0.04; P(C) = 0.14 P(AC) = 0.08; P(ABC) = 0.02 Calcular la P(AUBUC) ?</t>
  </si>
  <si>
    <t>P(B) =</t>
  </si>
  <si>
    <t>P(C) =</t>
  </si>
  <si>
    <t>P(A^B)=</t>
  </si>
  <si>
    <t>P(A^C) =</t>
  </si>
  <si>
    <t>P(A^B^C)</t>
  </si>
  <si>
    <t>P(AUBUC)</t>
  </si>
  <si>
    <t>Ejercicio 7</t>
  </si>
  <si>
    <t>El personal obrero de un establecimiento industrial    ha   sido clasificado según su    coeficiente   intelectual  de  la  siguiente manera:</t>
  </si>
  <si>
    <t>Coeficiente Intelectual</t>
  </si>
  <si>
    <t>Personal Especializado</t>
  </si>
  <si>
    <t>Personal No Especializado</t>
  </si>
  <si>
    <t>(A1)</t>
  </si>
  <si>
    <t>(A2)</t>
  </si>
  <si>
    <t>(An)</t>
  </si>
  <si>
    <t>(B1)</t>
  </si>
  <si>
    <t>&lt;105</t>
  </si>
  <si>
    <t>(B2)</t>
  </si>
  <si>
    <t>(Bn)</t>
  </si>
  <si>
    <t>Calcular:</t>
  </si>
  <si>
    <t>a) P(A1UB2); P(A2UB2)</t>
  </si>
  <si>
    <t>b) P(A1); P(A2); P(B1); P(B2)</t>
  </si>
  <si>
    <t>e) P(A1B2); P(A2B1)</t>
  </si>
  <si>
    <t>P(A1UB2) =</t>
  </si>
  <si>
    <t>P(A1) =</t>
  </si>
  <si>
    <t>P(A1B2) =</t>
  </si>
  <si>
    <t>P(A2UB2) =</t>
  </si>
  <si>
    <t>P(A2) =</t>
  </si>
  <si>
    <t>P(B1) =</t>
  </si>
  <si>
    <t>P(A2^B2) =</t>
  </si>
  <si>
    <t>P(B2) =</t>
  </si>
  <si>
    <t>P(A2B1) =</t>
  </si>
  <si>
    <t>c) P(B1/A1); P(B2/A1); P(B1/A2); P(B2/A2)</t>
  </si>
  <si>
    <t>d) P(A1/B1); P(A2/B1); P(A1/B2); P(A2/B2)</t>
  </si>
  <si>
    <t>P(B1/A1) =</t>
  </si>
  <si>
    <t>P(A1/B1) =</t>
  </si>
  <si>
    <t>P(B2/A1) =</t>
  </si>
  <si>
    <t>P(A2/B1) =</t>
  </si>
  <si>
    <t>P(B1/A2) =</t>
  </si>
  <si>
    <t>P(A1/B2) =</t>
  </si>
  <si>
    <t>P(B2/A2) =</t>
  </si>
  <si>
    <t>P(A2/B2) =</t>
  </si>
  <si>
    <t>P(A2/B2)*P(B2)</t>
  </si>
  <si>
    <t>P(B2/A2)*P(A2)</t>
  </si>
  <si>
    <t>Ejercicio 8</t>
  </si>
  <si>
    <t>Se ha clasificado a 100 personas de una empresa de la  siguiente manera:</t>
  </si>
  <si>
    <t>Antiguedad</t>
  </si>
  <si>
    <t>Cód.</t>
  </si>
  <si>
    <t>Secciones</t>
  </si>
  <si>
    <t>Contaduría</t>
  </si>
  <si>
    <t>Tesorería</t>
  </si>
  <si>
    <t>Personal</t>
  </si>
  <si>
    <t>Totales a Antiguedad</t>
  </si>
  <si>
    <t>M</t>
  </si>
  <si>
    <t>F</t>
  </si>
  <si>
    <t>Menos de 1 año</t>
  </si>
  <si>
    <t>De 1 a 5 años</t>
  </si>
  <si>
    <t>De 5 a 10 años</t>
  </si>
  <si>
    <t>Más de 10 años</t>
  </si>
  <si>
    <t>A4</t>
  </si>
  <si>
    <t>Totales a Secciones</t>
  </si>
  <si>
    <t>Total General</t>
  </si>
  <si>
    <t>Se selecciona un empleado al azar. Calcular  la  probabilidad  de que:</t>
  </si>
  <si>
    <t>a) Sea de sexo femenino P (X=F) ?</t>
  </si>
  <si>
    <t>e) Pertenezca a la sección contaduría o a personal P(CUP) ?</t>
  </si>
  <si>
    <t>P(X=F)</t>
  </si>
  <si>
    <t>P(P) =</t>
  </si>
  <si>
    <t>b) Pertenezca a la sección contaduría P (X=C) ?</t>
  </si>
  <si>
    <t>P(CUP)=</t>
  </si>
  <si>
    <t>P(X=C)</t>
  </si>
  <si>
    <t>c) Tenga antigüedad mayor de 10 años P (X=A4) ?</t>
  </si>
  <si>
    <t>f) Pertenezca a la sección personal y tenga una antigüedad  menor de 1 año  P(PA1) ?</t>
  </si>
  <si>
    <t>P(A4) =</t>
  </si>
  <si>
    <t>P(P^A1) =</t>
  </si>
  <si>
    <t>d) Pertenezca a la sección tesorería o tenga una antigüedad entre 5 y 10 años  P(TUA3) ?</t>
  </si>
  <si>
    <t>g) Pertenezca a la sección tesorería, tenga una antigüedad  entre 1 y 5 años y sea de sexo masculino   P(TA1M)   ?</t>
  </si>
  <si>
    <t>P(T) =</t>
  </si>
  <si>
    <t>P(A3) =</t>
  </si>
  <si>
    <t>P(T^A3) =</t>
  </si>
  <si>
    <t>P(TUA3) 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</si>
</sst>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0.0_ "/>
    <numFmt numFmtId="180" formatCode="0.000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0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180" fontId="0" fillId="0" borderId="1" xfId="0" applyNumberFormat="1" applyBorder="1">
      <alignment vertical="center"/>
    </xf>
    <xf numFmtId="0" fontId="0" fillId="3" borderId="0" xfId="0" applyFill="1">
      <alignment vertical="center"/>
    </xf>
    <xf numFmtId="180" fontId="0" fillId="3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180" fontId="0" fillId="4" borderId="0" xfId="0" applyNumberFormat="1" applyFill="1">
      <alignment vertical="center"/>
    </xf>
    <xf numFmtId="16" fontId="0" fillId="0" borderId="0" xfId="0" applyNumberFormat="1">
      <alignment vertical="center"/>
    </xf>
    <xf numFmtId="0" fontId="0" fillId="0" borderId="0" xfId="0" applyFill="1">
      <alignment vertical="center"/>
    </xf>
    <xf numFmtId="180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180" fontId="0" fillId="5" borderId="0" xfId="0" applyNumberFormat="1" applyFill="1">
      <alignment vertical="center"/>
    </xf>
    <xf numFmtId="0" fontId="0" fillId="6" borderId="0" xfId="0" applyFill="1">
      <alignment vertical="center"/>
    </xf>
    <xf numFmtId="180" fontId="0" fillId="6" borderId="0" xfId="0" applyNumberFormat="1" applyFill="1">
      <alignment vertical="center"/>
    </xf>
    <xf numFmtId="0" fontId="0" fillId="7" borderId="0" xfId="0" applyFill="1">
      <alignment vertical="center"/>
    </xf>
    <xf numFmtId="180" fontId="0" fillId="7" borderId="0" xfId="0" applyNumberFormat="1" applyFill="1">
      <alignment vertical="center"/>
    </xf>
    <xf numFmtId="180" fontId="0" fillId="2" borderId="0" xfId="0" applyNumberFormat="1" applyFill="1">
      <alignment vertical="center"/>
    </xf>
    <xf numFmtId="18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>
      <alignment vertical="center"/>
    </xf>
    <xf numFmtId="0" fontId="2" fillId="0" borderId="1" xfId="0" applyFont="1" applyBorder="1" applyAlignment="1"/>
    <xf numFmtId="0" fontId="4" fillId="0" borderId="0" xfId="0" applyFont="1" applyAlignment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6" sqref="A16:A20"/>
    </sheetView>
  </sheetViews>
  <sheetFormatPr defaultColWidth="9.14285714285714" defaultRowHeight="15"/>
  <cols>
    <col min="1" max="1" width="9" customWidth="1"/>
    <col min="2" max="2" width="6.85714285714286" customWidth="1"/>
    <col min="5" max="5" width="9" customWidth="1"/>
    <col min="10" max="10" width="8" customWidth="1"/>
    <col min="18" max="18" width="12.8571428571429"/>
  </cols>
  <sheetData>
    <row r="1" ht="18" customHeight="1" spans="1:7">
      <c r="A1" s="1" t="s">
        <v>0</v>
      </c>
      <c r="B1" s="1"/>
      <c r="C1" s="1"/>
      <c r="D1" s="1"/>
      <c r="E1" s="1"/>
      <c r="F1" s="1"/>
      <c r="G1" s="1"/>
    </row>
    <row r="2" ht="39" customHeight="1" spans="1:7">
      <c r="A2" s="12" t="s">
        <v>1</v>
      </c>
      <c r="B2" s="12"/>
      <c r="C2" s="12"/>
      <c r="D2" s="12"/>
      <c r="E2" s="12"/>
      <c r="F2" s="12"/>
      <c r="G2" s="12"/>
    </row>
    <row r="3" spans="1:15">
      <c r="A3" s="12" t="s">
        <v>2</v>
      </c>
      <c r="B3" s="12"/>
      <c r="C3" s="12"/>
      <c r="D3" s="12"/>
      <c r="E3" s="12"/>
      <c r="F3" s="12"/>
      <c r="G3" s="12"/>
      <c r="I3" s="12" t="s">
        <v>3</v>
      </c>
      <c r="J3" s="12"/>
      <c r="K3" s="12"/>
      <c r="L3" s="12"/>
      <c r="M3" s="12"/>
      <c r="N3" s="12"/>
      <c r="O3" s="12"/>
    </row>
    <row r="5" spans="1:15">
      <c r="A5" s="5" t="s">
        <v>4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I5" s="5" t="s">
        <v>4</v>
      </c>
      <c r="J5" s="9">
        <v>1</v>
      </c>
      <c r="K5" s="9">
        <v>2</v>
      </c>
      <c r="L5" s="9">
        <v>3</v>
      </c>
      <c r="M5" s="9">
        <v>4</v>
      </c>
      <c r="N5" s="9">
        <v>5</v>
      </c>
      <c r="O5" s="9">
        <v>6</v>
      </c>
    </row>
    <row r="6" spans="1:15">
      <c r="A6" s="6">
        <v>1</v>
      </c>
      <c r="B6" s="54" t="str">
        <f>_xlfn.CONCAT("(",$A6,", ",B$5,")")</f>
        <v>(1, 1)</v>
      </c>
      <c r="C6" s="54" t="str">
        <f>_xlfn.CONCAT("(",$A6,", ",C$5,")")</f>
        <v>(1, 2)</v>
      </c>
      <c r="D6" s="54" t="str">
        <f>_xlfn.CONCAT("(",$A6,", ",D$5,")")</f>
        <v>(1, 3)</v>
      </c>
      <c r="E6" s="54" t="str">
        <f>_xlfn.CONCAT("(",$A6,", ",E$5,")")</f>
        <v>(1, 4)</v>
      </c>
      <c r="F6" s="54" t="str">
        <f>_xlfn.CONCAT("(",$A6,", ",F$5,")")</f>
        <v>(1, 5)</v>
      </c>
      <c r="G6" s="54" t="str">
        <f>_xlfn.CONCAT("(",$A6,", ",G$5,")")</f>
        <v>(1, 6)</v>
      </c>
      <c r="I6" s="6">
        <v>1</v>
      </c>
      <c r="J6" s="8">
        <f>SUM($I6,J$5)</f>
        <v>2</v>
      </c>
      <c r="K6" s="8">
        <f>SUM($I6,K$5)</f>
        <v>3</v>
      </c>
      <c r="L6" s="8">
        <f>SUM($I6,L$5)</f>
        <v>4</v>
      </c>
      <c r="M6" s="8">
        <f>SUM($I6,M$5)</f>
        <v>5</v>
      </c>
      <c r="N6" s="8">
        <f>SUM($I6,N$5)</f>
        <v>6</v>
      </c>
      <c r="O6" s="8">
        <f>SUM($I6,O$5)</f>
        <v>7</v>
      </c>
    </row>
    <row r="7" spans="1:15">
      <c r="A7" s="6">
        <v>2</v>
      </c>
      <c r="B7" s="54" t="str">
        <f>_xlfn.CONCAT("(",$A7,", ",B$5,")")</f>
        <v>(2, 1)</v>
      </c>
      <c r="C7" s="54" t="str">
        <f>_xlfn.CONCAT("(",$A7,", ",C$5,")")</f>
        <v>(2, 2)</v>
      </c>
      <c r="D7" s="54" t="str">
        <f>_xlfn.CONCAT("(",$A7,", ",D$5,")")</f>
        <v>(2, 3)</v>
      </c>
      <c r="E7" s="54" t="str">
        <f>_xlfn.CONCAT("(",$A7,", ",E$5,")")</f>
        <v>(2, 4)</v>
      </c>
      <c r="F7" s="54" t="str">
        <f>_xlfn.CONCAT("(",$A7,", ",F$5,")")</f>
        <v>(2, 5)</v>
      </c>
      <c r="G7" s="54" t="str">
        <f>_xlfn.CONCAT("(",$A7,", ",G$5,")")</f>
        <v>(2, 6)</v>
      </c>
      <c r="I7" s="6">
        <v>2</v>
      </c>
      <c r="J7" s="8">
        <f>SUM($I7,J$5)</f>
        <v>3</v>
      </c>
      <c r="K7" s="8">
        <f>SUM($I7,K$5)</f>
        <v>4</v>
      </c>
      <c r="L7" s="8">
        <f>SUM($I7,L$5)</f>
        <v>5</v>
      </c>
      <c r="M7" s="8">
        <f>SUM($I7,M$5)</f>
        <v>6</v>
      </c>
      <c r="N7" s="8">
        <f>SUM($I7,N$5)</f>
        <v>7</v>
      </c>
      <c r="O7" s="8">
        <f>SUM($I7,O$5)</f>
        <v>8</v>
      </c>
    </row>
    <row r="8" spans="1:15">
      <c r="A8" s="6">
        <v>3</v>
      </c>
      <c r="B8" s="54" t="str">
        <f>_xlfn.CONCAT("(",$A8,", ",B$5,")")</f>
        <v>(3, 1)</v>
      </c>
      <c r="C8" s="54" t="str">
        <f>_xlfn.CONCAT("(",$A8,", ",C$5,")")</f>
        <v>(3, 2)</v>
      </c>
      <c r="D8" s="54" t="str">
        <f>_xlfn.CONCAT("(",$A8,", ",D$5,")")</f>
        <v>(3, 3)</v>
      </c>
      <c r="E8" s="54" t="str">
        <f>_xlfn.CONCAT("(",$A8,", ",E$5,")")</f>
        <v>(3, 4)</v>
      </c>
      <c r="F8" s="54" t="str">
        <f>_xlfn.CONCAT("(",$A8,", ",F$5,")")</f>
        <v>(3, 5)</v>
      </c>
      <c r="G8" s="54" t="str">
        <f>_xlfn.CONCAT("(",$A8,", ",G$5,")")</f>
        <v>(3, 6)</v>
      </c>
      <c r="I8" s="6">
        <v>3</v>
      </c>
      <c r="J8" s="8">
        <f>SUM($I8,J$5)</f>
        <v>4</v>
      </c>
      <c r="K8" s="8">
        <f>SUM($I8,K$5)</f>
        <v>5</v>
      </c>
      <c r="L8" s="8">
        <f>SUM($I8,L$5)</f>
        <v>6</v>
      </c>
      <c r="M8" s="8">
        <f>SUM($I8,M$5)</f>
        <v>7</v>
      </c>
      <c r="N8" s="8">
        <f>SUM($I8,N$5)</f>
        <v>8</v>
      </c>
      <c r="O8" s="8">
        <f>SUM($I8,O$5)</f>
        <v>9</v>
      </c>
    </row>
    <row r="9" spans="1:15">
      <c r="A9" s="6">
        <v>4</v>
      </c>
      <c r="B9" s="54" t="str">
        <f>_xlfn.CONCAT("(",$A9,", ",B$5,")")</f>
        <v>(4, 1)</v>
      </c>
      <c r="C9" s="54" t="str">
        <f>_xlfn.CONCAT("(",$A9,", ",C$5,")")</f>
        <v>(4, 2)</v>
      </c>
      <c r="D9" s="54" t="str">
        <f>_xlfn.CONCAT("(",$A9,", ",D$5,")")</f>
        <v>(4, 3)</v>
      </c>
      <c r="E9" s="54" t="str">
        <f>_xlfn.CONCAT("(",$A9,", ",E$5,")")</f>
        <v>(4, 4)</v>
      </c>
      <c r="F9" s="54" t="str">
        <f>_xlfn.CONCAT("(",$A9,", ",F$5,")")</f>
        <v>(4, 5)</v>
      </c>
      <c r="G9" s="54" t="str">
        <f>_xlfn.CONCAT("(",$A9,", ",G$5,")")</f>
        <v>(4, 6)</v>
      </c>
      <c r="I9" s="6">
        <v>4</v>
      </c>
      <c r="J9" s="8">
        <f>SUM($I9,J$5)</f>
        <v>5</v>
      </c>
      <c r="K9" s="8">
        <f>SUM($I9,K$5)</f>
        <v>6</v>
      </c>
      <c r="L9" s="8">
        <f>SUM($I9,L$5)</f>
        <v>7</v>
      </c>
      <c r="M9" s="8">
        <f>SUM($I9,M$5)</f>
        <v>8</v>
      </c>
      <c r="N9" s="8">
        <f>SUM($I9,N$5)</f>
        <v>9</v>
      </c>
      <c r="O9" s="8">
        <f>SUM($I9,O$5)</f>
        <v>10</v>
      </c>
    </row>
    <row r="10" spans="1:15">
      <c r="A10" s="6">
        <v>5</v>
      </c>
      <c r="B10" s="54" t="str">
        <f>_xlfn.CONCAT("(",$A10,", ",B$5,")")</f>
        <v>(5, 1)</v>
      </c>
      <c r="C10" s="54" t="str">
        <f>_xlfn.CONCAT("(",$A10,", ",C$5,")")</f>
        <v>(5, 2)</v>
      </c>
      <c r="D10" s="54" t="str">
        <f>_xlfn.CONCAT("(",$A10,", ",D$5,")")</f>
        <v>(5, 3)</v>
      </c>
      <c r="E10" s="54" t="str">
        <f>_xlfn.CONCAT("(",$A10,", ",E$5,")")</f>
        <v>(5, 4)</v>
      </c>
      <c r="F10" s="54" t="str">
        <f>_xlfn.CONCAT("(",$A10,", ",F$5,")")</f>
        <v>(5, 5)</v>
      </c>
      <c r="G10" s="54" t="str">
        <f>_xlfn.CONCAT("(",$A10,", ",G$5,")")</f>
        <v>(5, 6)</v>
      </c>
      <c r="I10" s="6">
        <v>5</v>
      </c>
      <c r="J10" s="8">
        <f>SUM($I10,J$5)</f>
        <v>6</v>
      </c>
      <c r="K10" s="8">
        <f>SUM($I10,K$5)</f>
        <v>7</v>
      </c>
      <c r="L10" s="8">
        <f>SUM($I10,L$5)</f>
        <v>8</v>
      </c>
      <c r="M10" s="8">
        <f>SUM($I10,M$5)</f>
        <v>9</v>
      </c>
      <c r="N10" s="8">
        <f>SUM($I10,N$5)</f>
        <v>10</v>
      </c>
      <c r="O10" s="8">
        <f>SUM($I10,O$5)</f>
        <v>11</v>
      </c>
    </row>
    <row r="11" spans="1:15">
      <c r="A11" s="6">
        <v>6</v>
      </c>
      <c r="B11" s="54" t="str">
        <f>_xlfn.CONCAT("(",$A11,", ",B$5,")")</f>
        <v>(6, 1)</v>
      </c>
      <c r="C11" s="54" t="str">
        <f>_xlfn.CONCAT("(",$A11,", ",C$5,")")</f>
        <v>(6, 2)</v>
      </c>
      <c r="D11" s="54" t="str">
        <f>_xlfn.CONCAT("(",$A11,", ",D$5,")")</f>
        <v>(6, 3)</v>
      </c>
      <c r="E11" s="54" t="str">
        <f>_xlfn.CONCAT("(",$A11,", ",E$5,")")</f>
        <v>(6, 4)</v>
      </c>
      <c r="F11" s="54" t="str">
        <f>_xlfn.CONCAT("(",$A11,", ",F$5,")")</f>
        <v>(6, 5)</v>
      </c>
      <c r="G11" s="54" t="str">
        <f>_xlfn.CONCAT("(",$A11,", ",G$5,")")</f>
        <v>(6, 6)</v>
      </c>
      <c r="I11" s="6">
        <v>6</v>
      </c>
      <c r="J11" s="8">
        <f>SUM($I11,J$5)</f>
        <v>7</v>
      </c>
      <c r="K11" s="8">
        <f>SUM($I11,K$5)</f>
        <v>8</v>
      </c>
      <c r="L11" s="8">
        <f>SUM($I11,L$5)</f>
        <v>9</v>
      </c>
      <c r="M11" s="8">
        <f>SUM($I11,M$5)</f>
        <v>10</v>
      </c>
      <c r="N11" s="8">
        <f>SUM($I11,N$5)</f>
        <v>11</v>
      </c>
      <c r="O11" s="8">
        <f>SUM($I11,O$5)</f>
        <v>12</v>
      </c>
    </row>
    <row r="13" spans="1:11">
      <c r="A13" s="12" t="s">
        <v>5</v>
      </c>
      <c r="B13" s="12"/>
      <c r="C13" s="12"/>
      <c r="D13" s="12"/>
      <c r="E13" s="12"/>
      <c r="F13" s="12"/>
      <c r="G13" s="12"/>
      <c r="I13" t="s">
        <v>6</v>
      </c>
      <c r="J13"/>
      <c r="K13">
        <f>COUNTIF(J6:O11,"&gt;=8")</f>
        <v>15</v>
      </c>
    </row>
    <row r="14" spans="1:11">
      <c r="A14" s="12"/>
      <c r="B14" s="12"/>
      <c r="C14" s="12"/>
      <c r="D14" s="12"/>
      <c r="E14" s="12"/>
      <c r="F14" s="12"/>
      <c r="G14" s="12"/>
      <c r="I14" t="s">
        <v>7</v>
      </c>
      <c r="K14">
        <f>COUNTA(B6:G11)</f>
        <v>36</v>
      </c>
    </row>
    <row r="16" spans="1:9">
      <c r="A16" t="s">
        <v>6</v>
      </c>
      <c r="B16"/>
      <c r="C16">
        <f>COUNTIF(J6:O11,"&lt;6")</f>
        <v>10</v>
      </c>
      <c r="I16" t="s">
        <v>8</v>
      </c>
    </row>
    <row r="17" spans="1:10">
      <c r="A17" t="s">
        <v>7</v>
      </c>
      <c r="C17">
        <f>COUNTA(B6:G11)</f>
        <v>36</v>
      </c>
      <c r="I17" t="s">
        <v>9</v>
      </c>
      <c r="J17">
        <f>K13/K14</f>
        <v>0.416666666666667</v>
      </c>
    </row>
    <row r="19" spans="1:15">
      <c r="A19" t="s">
        <v>8</v>
      </c>
      <c r="B19"/>
      <c r="E19" s="44"/>
      <c r="I19" s="12" t="s">
        <v>10</v>
      </c>
      <c r="J19" s="12"/>
      <c r="K19" s="12"/>
      <c r="L19" s="12"/>
      <c r="M19" s="12"/>
      <c r="N19" s="12"/>
      <c r="O19" s="12"/>
    </row>
    <row r="20" spans="1:2">
      <c r="A20" t="s">
        <v>9</v>
      </c>
      <c r="B20">
        <f>C16/C17</f>
        <v>0.277777777777778</v>
      </c>
    </row>
    <row r="21" spans="9:11">
      <c r="I21" t="s">
        <v>6</v>
      </c>
      <c r="J21"/>
      <c r="K21">
        <f>COUNTIF(J6:O11,"=7")</f>
        <v>6</v>
      </c>
    </row>
    <row r="22" spans="9:11">
      <c r="I22" t="s">
        <v>7</v>
      </c>
      <c r="K22">
        <f>COUNTA(B6:G11)</f>
        <v>36</v>
      </c>
    </row>
    <row r="24" spans="9:9">
      <c r="I24" t="s">
        <v>8</v>
      </c>
    </row>
    <row r="25" spans="9:10">
      <c r="I25" t="s">
        <v>9</v>
      </c>
      <c r="J25">
        <f>K21/K22</f>
        <v>0.166666666666667</v>
      </c>
    </row>
  </sheetData>
  <mergeCells count="6">
    <mergeCell ref="A1:G1"/>
    <mergeCell ref="A2:G2"/>
    <mergeCell ref="A3:G3"/>
    <mergeCell ref="I3:O3"/>
    <mergeCell ref="I19:O19"/>
    <mergeCell ref="A1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F27" sqref="F27"/>
    </sheetView>
  </sheetViews>
  <sheetFormatPr defaultColWidth="9.14285714285714" defaultRowHeight="15"/>
  <cols>
    <col min="2" max="2" width="16.5714285714286" customWidth="1"/>
    <col min="3" max="3" width="10.8571428571429" customWidth="1"/>
    <col min="4" max="4" width="10.4285714285714" customWidth="1"/>
    <col min="5" max="5" width="10.5714285714286" customWidth="1"/>
    <col min="6" max="6" width="8.28571428571429" customWidth="1"/>
    <col min="7" max="7" width="7" customWidth="1"/>
    <col min="8" max="8" width="7.14285714285714" customWidth="1"/>
    <col min="9" max="9" width="6.42857142857143" customWidth="1"/>
    <col min="10" max="10" width="8.42857142857143" customWidth="1"/>
  </cols>
  <sheetData>
    <row r="1" ht="23" customHeight="1" spans="1:11">
      <c r="A1" s="14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ht="54" customHeight="1" spans="1:11">
      <c r="A2" s="12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ht="15.75" spans="2:5">
      <c r="B4" s="25" t="s">
        <v>13</v>
      </c>
      <c r="C4" s="25" t="s">
        <v>14</v>
      </c>
      <c r="D4" s="25" t="s">
        <v>15</v>
      </c>
      <c r="E4" s="25" t="s">
        <v>16</v>
      </c>
    </row>
    <row r="5" ht="15.75" spans="2:5">
      <c r="B5" s="25" t="s">
        <v>17</v>
      </c>
      <c r="C5" s="28">
        <v>51</v>
      </c>
      <c r="D5" s="28">
        <v>29</v>
      </c>
      <c r="E5" s="28">
        <v>80</v>
      </c>
    </row>
    <row r="6" ht="15.75" spans="2:5">
      <c r="B6" s="25" t="s">
        <v>18</v>
      </c>
      <c r="C6" s="28">
        <v>268</v>
      </c>
      <c r="D6" s="28">
        <v>145</v>
      </c>
      <c r="E6" s="28">
        <v>413</v>
      </c>
    </row>
    <row r="7" ht="15.75" spans="2:5">
      <c r="B7" s="25" t="s">
        <v>19</v>
      </c>
      <c r="C7" s="28">
        <v>107</v>
      </c>
      <c r="D7" s="28">
        <v>42</v>
      </c>
      <c r="E7" s="28">
        <v>149</v>
      </c>
    </row>
    <row r="8" ht="15.75" spans="2:5">
      <c r="B8" s="25" t="s">
        <v>20</v>
      </c>
      <c r="C8" s="28">
        <v>65</v>
      </c>
      <c r="D8" s="28">
        <v>21</v>
      </c>
      <c r="E8" s="28">
        <v>86</v>
      </c>
    </row>
    <row r="9" ht="15.75" spans="2:5">
      <c r="B9" s="25" t="s">
        <v>21</v>
      </c>
      <c r="C9" s="28">
        <v>29</v>
      </c>
      <c r="D9" s="28">
        <v>13</v>
      </c>
      <c r="E9" s="28">
        <v>42</v>
      </c>
    </row>
    <row r="10" ht="15.75" spans="2:5">
      <c r="B10" s="25" t="s">
        <v>22</v>
      </c>
      <c r="C10" s="28">
        <v>36</v>
      </c>
      <c r="D10" s="28">
        <v>25</v>
      </c>
      <c r="E10" s="28">
        <v>61</v>
      </c>
    </row>
    <row r="11" ht="15.75" spans="2:5">
      <c r="B11" s="25" t="s">
        <v>23</v>
      </c>
      <c r="C11" s="28">
        <v>5</v>
      </c>
      <c r="D11" s="28">
        <v>1</v>
      </c>
      <c r="E11" s="28">
        <v>6</v>
      </c>
    </row>
    <row r="12" ht="15.75" spans="2:5">
      <c r="B12" s="25" t="s">
        <v>16</v>
      </c>
      <c r="C12" s="28">
        <v>561</v>
      </c>
      <c r="D12" s="28">
        <v>276</v>
      </c>
      <c r="E12" s="52">
        <v>837</v>
      </c>
    </row>
    <row r="13" ht="15.75" spans="3:6">
      <c r="C13" s="53"/>
      <c r="D13" s="53"/>
      <c r="E13" s="53"/>
      <c r="F13" s="53"/>
    </row>
    <row r="14" ht="15.75" spans="1:6">
      <c r="A14" t="s">
        <v>24</v>
      </c>
      <c r="C14" s="53"/>
      <c r="D14" s="53"/>
      <c r="E14" s="53"/>
      <c r="F14" s="53"/>
    </row>
    <row r="15" ht="15.75" spans="3:6">
      <c r="C15" s="53"/>
      <c r="D15" s="53"/>
      <c r="E15" s="53"/>
      <c r="F15" s="53"/>
    </row>
    <row r="16" ht="15.75" spans="1:10">
      <c r="A16" s="11" t="s">
        <v>25</v>
      </c>
      <c r="C16" s="53">
        <f>C18/C19</f>
        <v>0.670250896057348</v>
      </c>
      <c r="E16" s="11" t="s">
        <v>26</v>
      </c>
      <c r="F16" s="53"/>
      <c r="J16">
        <f>H18/H19</f>
        <v>0.178016726403823</v>
      </c>
    </row>
    <row r="17" ht="15.75" spans="3:6">
      <c r="C17" s="53"/>
      <c r="D17" s="53"/>
      <c r="E17" s="53"/>
      <c r="F17" s="53"/>
    </row>
    <row r="18" ht="15.75" spans="1:8">
      <c r="A18" t="s">
        <v>27</v>
      </c>
      <c r="C18" s="53">
        <f>C12</f>
        <v>561</v>
      </c>
      <c r="D18" s="53"/>
      <c r="E18" t="s">
        <v>27</v>
      </c>
      <c r="F18" s="53"/>
      <c r="H18">
        <f>E7</f>
        <v>149</v>
      </c>
    </row>
    <row r="19" ht="15.75" spans="1:8">
      <c r="A19" t="s">
        <v>28</v>
      </c>
      <c r="C19" s="53">
        <f>E12</f>
        <v>837</v>
      </c>
      <c r="D19" s="53"/>
      <c r="E19" t="s">
        <v>28</v>
      </c>
      <c r="F19" s="53"/>
      <c r="H19">
        <f>E12</f>
        <v>837</v>
      </c>
    </row>
    <row r="20" ht="15.75" spans="3:6">
      <c r="C20" s="53"/>
      <c r="D20" s="53"/>
      <c r="E20" s="53"/>
      <c r="F20" s="53"/>
    </row>
    <row r="21" ht="15.75" spans="1:6">
      <c r="A21" s="11" t="s">
        <v>29</v>
      </c>
      <c r="C21" s="53"/>
      <c r="D21" s="53"/>
      <c r="E21" s="53"/>
      <c r="F21" s="53">
        <f>D23*D24</f>
        <v>0.162707741849839</v>
      </c>
    </row>
    <row r="23" spans="1:4">
      <c r="A23" t="s">
        <v>30</v>
      </c>
      <c r="C23" t="s">
        <v>31</v>
      </c>
      <c r="D23">
        <f>D12/E12</f>
        <v>0.329749103942652</v>
      </c>
    </row>
    <row r="24" spans="3:4">
      <c r="C24" t="s">
        <v>32</v>
      </c>
      <c r="D24">
        <f>E6/E12</f>
        <v>0.493428912783752</v>
      </c>
    </row>
  </sheetData>
  <mergeCells count="2">
    <mergeCell ref="A1:K1"/>
    <mergeCell ref="A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G28" sqref="G28"/>
    </sheetView>
  </sheetViews>
  <sheetFormatPr defaultColWidth="9.14285714285714" defaultRowHeight="15"/>
  <cols>
    <col min="1" max="1" width="16.5714285714286" customWidth="1"/>
    <col min="2" max="2" width="15" customWidth="1"/>
    <col min="3" max="3" width="10.1428571428571" customWidth="1"/>
    <col min="7" max="7" width="9.71428571428571" customWidth="1"/>
    <col min="8" max="8" width="17.1428571428571" customWidth="1"/>
    <col min="11" max="11" width="10.5714285714286" customWidth="1"/>
  </cols>
  <sheetData>
    <row r="1" ht="24" customHeight="1" spans="1:6">
      <c r="A1" s="1" t="s">
        <v>33</v>
      </c>
      <c r="B1" s="23"/>
      <c r="C1" s="23"/>
      <c r="D1" s="23"/>
      <c r="E1" s="23"/>
      <c r="F1" s="23"/>
    </row>
    <row r="2" ht="45" customHeight="1" spans="1:13">
      <c r="A2" s="12" t="s">
        <v>34</v>
      </c>
      <c r="B2" s="13"/>
      <c r="C2" s="13"/>
      <c r="D2" s="13"/>
      <c r="E2" s="13"/>
      <c r="F2" s="13"/>
      <c r="G2" s="24"/>
      <c r="H2" s="24"/>
      <c r="I2" s="24"/>
      <c r="J2" s="24"/>
      <c r="K2" s="24"/>
      <c r="L2" s="24"/>
      <c r="M2" s="24"/>
    </row>
    <row r="3" spans="1:12">
      <c r="A3" s="13"/>
      <c r="B3" s="13"/>
      <c r="C3" s="13"/>
      <c r="D3" s="13"/>
      <c r="E3" s="13"/>
      <c r="F3" s="13"/>
      <c r="G3" s="48"/>
      <c r="H3" s="48"/>
      <c r="I3" s="48"/>
      <c r="J3" s="48"/>
      <c r="K3" s="48"/>
      <c r="L3" s="48"/>
    </row>
    <row r="4" ht="15.75" spans="2:4">
      <c r="B4" s="49" t="s">
        <v>35</v>
      </c>
      <c r="C4" s="49" t="s">
        <v>36</v>
      </c>
      <c r="D4" s="26" t="s">
        <v>37</v>
      </c>
    </row>
    <row r="5" ht="15.75" spans="2:4">
      <c r="B5" s="50" t="s">
        <v>38</v>
      </c>
      <c r="C5" s="28">
        <v>40</v>
      </c>
      <c r="D5" s="8">
        <f>C5</f>
        <v>40</v>
      </c>
    </row>
    <row r="6" ht="15.75" spans="2:4">
      <c r="B6" s="50" t="s">
        <v>39</v>
      </c>
      <c r="C6" s="28">
        <v>80</v>
      </c>
      <c r="D6" s="8">
        <f>C6+D5</f>
        <v>120</v>
      </c>
    </row>
    <row r="7" ht="15.75" spans="2:4">
      <c r="B7" s="50" t="s">
        <v>40</v>
      </c>
      <c r="C7" s="28">
        <v>230</v>
      </c>
      <c r="D7" s="8">
        <f>C7+D6</f>
        <v>350</v>
      </c>
    </row>
    <row r="8" ht="15.75" spans="2:4">
      <c r="B8" s="50" t="s">
        <v>41</v>
      </c>
      <c r="C8" s="28">
        <v>100</v>
      </c>
      <c r="D8" s="8">
        <f>C8+D7</f>
        <v>450</v>
      </c>
    </row>
    <row r="9" ht="15.75" spans="2:4">
      <c r="B9" s="50" t="s">
        <v>42</v>
      </c>
      <c r="C9" s="28">
        <v>30</v>
      </c>
      <c r="D9" s="8">
        <f>C9+D8</f>
        <v>480</v>
      </c>
    </row>
    <row r="10" ht="15.75" spans="2:4">
      <c r="B10" s="50" t="s">
        <v>43</v>
      </c>
      <c r="C10" s="28">
        <v>20</v>
      </c>
      <c r="D10" s="8">
        <f>C10+D9</f>
        <v>500</v>
      </c>
    </row>
    <row r="11" ht="15.75" spans="2:3">
      <c r="B11" s="50" t="s">
        <v>16</v>
      </c>
      <c r="C11" s="28">
        <v>500</v>
      </c>
    </row>
    <row r="13" spans="1:8">
      <c r="A13" t="s">
        <v>44</v>
      </c>
      <c r="H13" t="s">
        <v>45</v>
      </c>
    </row>
    <row r="14" spans="1:9">
      <c r="A14" s="11" t="s">
        <v>6</v>
      </c>
      <c r="B14" s="51">
        <f>C6</f>
        <v>80</v>
      </c>
      <c r="H14" s="11" t="s">
        <v>6</v>
      </c>
      <c r="I14" s="51">
        <f>D8</f>
        <v>450</v>
      </c>
    </row>
    <row r="15" spans="1:9">
      <c r="A15" s="11" t="s">
        <v>7</v>
      </c>
      <c r="B15" s="51">
        <f>C11</f>
        <v>500</v>
      </c>
      <c r="H15" s="11" t="s">
        <v>7</v>
      </c>
      <c r="I15" s="51">
        <f>C11</f>
        <v>500</v>
      </c>
    </row>
    <row r="16" spans="1:12">
      <c r="A16" s="11" t="s">
        <v>46</v>
      </c>
      <c r="B16" s="51">
        <f>B14/B15</f>
        <v>0.16</v>
      </c>
      <c r="H16" s="11" t="s">
        <v>47</v>
      </c>
      <c r="I16" s="51">
        <f>I14/I15</f>
        <v>0.9</v>
      </c>
      <c r="K16" s="11" t="s">
        <v>48</v>
      </c>
      <c r="L16">
        <f>1-I16</f>
        <v>0.1</v>
      </c>
    </row>
    <row r="17" spans="1:1">
      <c r="A17" s="11"/>
    </row>
    <row r="18" spans="8:8">
      <c r="H18" t="s">
        <v>49</v>
      </c>
    </row>
    <row r="21" spans="1:1">
      <c r="A21" t="s">
        <v>50</v>
      </c>
    </row>
    <row r="23" spans="1:2">
      <c r="A23" s="11" t="s">
        <v>6</v>
      </c>
      <c r="B23" s="51">
        <f>D5</f>
        <v>40</v>
      </c>
    </row>
    <row r="24" spans="1:2">
      <c r="A24" s="11" t="s">
        <v>7</v>
      </c>
      <c r="B24" s="51">
        <f>C11</f>
        <v>500</v>
      </c>
    </row>
    <row r="25" spans="1:2">
      <c r="A25" s="11" t="s">
        <v>46</v>
      </c>
      <c r="B25" s="51">
        <f>B23/B24</f>
        <v>0.08</v>
      </c>
    </row>
  </sheetData>
  <mergeCells count="2">
    <mergeCell ref="A1:F1"/>
    <mergeCell ref="A2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6"/>
  <sheetViews>
    <sheetView workbookViewId="0">
      <selection activeCell="J27" sqref="J27"/>
    </sheetView>
  </sheetViews>
  <sheetFormatPr defaultColWidth="9.14285714285714" defaultRowHeight="15"/>
  <cols>
    <col min="1" max="1" width="9.85714285714286" customWidth="1"/>
    <col min="2" max="2" width="11.5714285714286" customWidth="1"/>
    <col min="3" max="3" width="5.28571428571429" customWidth="1"/>
    <col min="4" max="4" width="14.8571428571429" customWidth="1"/>
    <col min="5" max="5" width="17.8571428571429" customWidth="1"/>
    <col min="6" max="6" width="7.71428571428571" customWidth="1"/>
    <col min="7" max="7" width="9.85714285714286" customWidth="1"/>
  </cols>
  <sheetData>
    <row r="2" spans="1:1">
      <c r="A2" t="s">
        <v>51</v>
      </c>
    </row>
    <row r="4" spans="2:6">
      <c r="B4" s="5" t="s">
        <v>52</v>
      </c>
      <c r="C4" s="6"/>
      <c r="D4" s="5" t="s">
        <v>53</v>
      </c>
      <c r="E4" s="5" t="s">
        <v>54</v>
      </c>
      <c r="F4" s="7" t="s">
        <v>55</v>
      </c>
    </row>
    <row r="5" spans="2:6">
      <c r="B5" s="6"/>
      <c r="C5" s="6"/>
      <c r="D5" s="5" t="s">
        <v>56</v>
      </c>
      <c r="E5" s="5" t="s">
        <v>57</v>
      </c>
      <c r="F5" s="8"/>
    </row>
    <row r="6" spans="2:6">
      <c r="B6" s="7" t="s">
        <v>58</v>
      </c>
      <c r="C6" s="7" t="s">
        <v>59</v>
      </c>
      <c r="D6" s="8">
        <v>30</v>
      </c>
      <c r="E6" s="8">
        <v>50</v>
      </c>
      <c r="F6" s="45">
        <f t="shared" ref="F6:F8" si="0">SUM(D6:E6)</f>
        <v>80</v>
      </c>
    </row>
    <row r="7" spans="2:6">
      <c r="B7" s="7" t="s">
        <v>60</v>
      </c>
      <c r="C7" s="7" t="s">
        <v>61</v>
      </c>
      <c r="D7" s="8">
        <v>50</v>
      </c>
      <c r="E7" s="8">
        <v>40</v>
      </c>
      <c r="F7" s="45">
        <f t="shared" si="0"/>
        <v>90</v>
      </c>
    </row>
    <row r="8" spans="2:6">
      <c r="B8" s="46" t="s">
        <v>62</v>
      </c>
      <c r="C8" s="46" t="s">
        <v>63</v>
      </c>
      <c r="D8" s="47">
        <v>20</v>
      </c>
      <c r="E8" s="47">
        <v>10</v>
      </c>
      <c r="F8" s="45">
        <f t="shared" si="0"/>
        <v>30</v>
      </c>
    </row>
    <row r="9" spans="2:6">
      <c r="B9" s="7" t="s">
        <v>55</v>
      </c>
      <c r="C9" s="8"/>
      <c r="D9" s="45">
        <f>SUM(D6:D8)</f>
        <v>100</v>
      </c>
      <c r="E9" s="45">
        <f>SUM(E6:E8)</f>
        <v>100</v>
      </c>
      <c r="F9" s="10">
        <f>SUM(D6:E8)</f>
        <v>200</v>
      </c>
    </row>
    <row r="12" spans="1:1">
      <c r="A12" t="s">
        <v>64</v>
      </c>
    </row>
    <row r="13" spans="1:7">
      <c r="A13" t="s">
        <v>65</v>
      </c>
      <c r="G13" t="s">
        <v>66</v>
      </c>
    </row>
    <row r="15" spans="1:11">
      <c r="A15" s="32" t="s">
        <v>67</v>
      </c>
      <c r="E15" s="32">
        <f>(B16+B17-B18)</f>
        <v>0.75</v>
      </c>
      <c r="G15" s="37" t="s">
        <v>68</v>
      </c>
      <c r="K15" s="37">
        <f>H16+H17-H18</f>
        <v>0.6</v>
      </c>
    </row>
    <row r="16" spans="1:8">
      <c r="A16" t="s">
        <v>69</v>
      </c>
      <c r="B16">
        <f>F6/F9</f>
        <v>0.4</v>
      </c>
      <c r="G16" t="s">
        <v>70</v>
      </c>
      <c r="H16">
        <f>F8/F9</f>
        <v>0.15</v>
      </c>
    </row>
    <row r="17" spans="1:8">
      <c r="A17" t="s">
        <v>71</v>
      </c>
      <c r="B17">
        <f>D9/F9</f>
        <v>0.5</v>
      </c>
      <c r="G17" t="s">
        <v>72</v>
      </c>
      <c r="H17">
        <f>E9/F9</f>
        <v>0.5</v>
      </c>
    </row>
    <row r="18" spans="1:8">
      <c r="A18" t="s">
        <v>73</v>
      </c>
      <c r="B18">
        <f>D6/F9</f>
        <v>0.15</v>
      </c>
      <c r="G18" t="s">
        <v>74</v>
      </c>
      <c r="H18">
        <f>E8/F9</f>
        <v>0.05</v>
      </c>
    </row>
    <row r="21" spans="1:1">
      <c r="A21" t="s">
        <v>75</v>
      </c>
    </row>
    <row r="23" spans="1:5">
      <c r="A23" s="41" t="s">
        <v>76</v>
      </c>
      <c r="E23" s="41">
        <f>B24+B25-B26</f>
        <v>0.7</v>
      </c>
    </row>
    <row r="24" spans="1:2">
      <c r="A24" t="s">
        <v>71</v>
      </c>
      <c r="B24">
        <f>D9/F9</f>
        <v>0.5</v>
      </c>
    </row>
    <row r="25" spans="1:2">
      <c r="A25" t="s">
        <v>77</v>
      </c>
      <c r="B25">
        <f>F7/F9</f>
        <v>0.45</v>
      </c>
    </row>
    <row r="26" spans="1:2">
      <c r="A26" t="s">
        <v>78</v>
      </c>
      <c r="B26">
        <f>D7/F9</f>
        <v>0.25</v>
      </c>
    </row>
  </sheetData>
  <mergeCells count="1">
    <mergeCell ref="B4:C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4" workbookViewId="0">
      <selection activeCell="E27" sqref="E27"/>
    </sheetView>
  </sheetViews>
  <sheetFormatPr defaultColWidth="9.14285714285714" defaultRowHeight="15" outlineLevelCol="6"/>
  <cols>
    <col min="1" max="1" width="12.2857142857143" customWidth="1"/>
    <col min="2" max="2" width="25.8571428571429" customWidth="1"/>
    <col min="3" max="3" width="11" customWidth="1"/>
    <col min="5" max="5" width="10.8571428571429" customWidth="1"/>
    <col min="6" max="6" width="11.7142857142857"/>
  </cols>
  <sheetData>
    <row r="1" ht="22" customHeight="1" spans="1:7">
      <c r="A1" s="1" t="s">
        <v>79</v>
      </c>
      <c r="B1" s="23"/>
      <c r="C1" s="23"/>
      <c r="D1" s="23"/>
      <c r="E1" s="23"/>
      <c r="F1" s="23"/>
      <c r="G1" s="23"/>
    </row>
    <row r="2" ht="45" customHeight="1" spans="1:7">
      <c r="A2" s="12" t="s">
        <v>80</v>
      </c>
      <c r="B2" s="13"/>
      <c r="C2" s="13"/>
      <c r="D2" s="13"/>
      <c r="E2" s="13"/>
      <c r="F2" s="13"/>
      <c r="G2" s="13"/>
    </row>
    <row r="3" spans="1:7">
      <c r="A3" s="24"/>
      <c r="B3" s="24"/>
      <c r="C3" s="24"/>
      <c r="D3" s="24"/>
      <c r="E3" s="24"/>
      <c r="F3" s="24"/>
      <c r="G3" s="24"/>
    </row>
    <row r="4" ht="15.75" spans="2:6">
      <c r="B4" s="25" t="s">
        <v>81</v>
      </c>
      <c r="C4" s="25" t="s">
        <v>82</v>
      </c>
      <c r="D4" s="26" t="s">
        <v>37</v>
      </c>
      <c r="E4" s="27" t="s">
        <v>83</v>
      </c>
      <c r="F4" s="27" t="s">
        <v>84</v>
      </c>
    </row>
    <row r="5" ht="15.75" spans="2:6">
      <c r="B5" s="25" t="s">
        <v>85</v>
      </c>
      <c r="C5" s="28">
        <v>10</v>
      </c>
      <c r="D5" s="8">
        <f>C5</f>
        <v>10</v>
      </c>
      <c r="E5" s="29">
        <f t="shared" ref="E5:E7" si="0">C5/C$8</f>
        <v>0.111111111111111</v>
      </c>
      <c r="F5" s="29">
        <f>E5</f>
        <v>0.111111111111111</v>
      </c>
    </row>
    <row r="6" ht="15.75" spans="2:6">
      <c r="B6" s="25" t="s">
        <v>86</v>
      </c>
      <c r="C6" s="28">
        <v>30</v>
      </c>
      <c r="D6" s="8">
        <f t="shared" ref="D6:D8" si="1">C6+D5</f>
        <v>40</v>
      </c>
      <c r="E6" s="29">
        <f t="shared" si="0"/>
        <v>0.333333333333333</v>
      </c>
      <c r="F6" s="29">
        <f>E6+F5</f>
        <v>0.444444444444444</v>
      </c>
    </row>
    <row r="7" ht="15.75" spans="2:6">
      <c r="B7" s="25" t="s">
        <v>87</v>
      </c>
      <c r="C7" s="28">
        <v>50</v>
      </c>
      <c r="D7" s="8">
        <f t="shared" si="1"/>
        <v>90</v>
      </c>
      <c r="E7" s="29">
        <f t="shared" si="0"/>
        <v>0.555555555555556</v>
      </c>
      <c r="F7" s="8">
        <f>E7+F6</f>
        <v>1</v>
      </c>
    </row>
    <row r="8" ht="15.75" spans="2:3">
      <c r="B8" s="25" t="s">
        <v>16</v>
      </c>
      <c r="C8" s="28">
        <v>90</v>
      </c>
    </row>
    <row r="10" spans="1:1">
      <c r="A10" s="11" t="s">
        <v>88</v>
      </c>
    </row>
    <row r="11" spans="1:1">
      <c r="A11" s="11" t="s">
        <v>89</v>
      </c>
    </row>
    <row r="13" spans="1:2">
      <c r="A13" s="30" t="s">
        <v>90</v>
      </c>
      <c r="B13" s="31">
        <f>E5</f>
        <v>0.111111111111111</v>
      </c>
    </row>
    <row r="15" spans="1:1">
      <c r="A15" s="11" t="s">
        <v>91</v>
      </c>
    </row>
    <row r="17" spans="1:4">
      <c r="A17" t="s">
        <v>92</v>
      </c>
      <c r="C17" s="32" t="s">
        <v>93</v>
      </c>
      <c r="D17" s="33">
        <f>1-B19</f>
        <v>0.888888888888889</v>
      </c>
    </row>
    <row r="18" spans="4:4">
      <c r="D18" s="34"/>
    </row>
    <row r="19" spans="1:2">
      <c r="A19" s="35" t="s">
        <v>94</v>
      </c>
      <c r="B19" s="36">
        <f>F5</f>
        <v>0.111111111111111</v>
      </c>
    </row>
    <row r="21" spans="1:1">
      <c r="A21" s="11" t="s">
        <v>95</v>
      </c>
    </row>
    <row r="23" spans="1:2">
      <c r="A23" s="37" t="s">
        <v>96</v>
      </c>
      <c r="B23" s="38">
        <f>E6</f>
        <v>0.333333333333333</v>
      </c>
    </row>
    <row r="25" spans="1:1">
      <c r="A25" s="11" t="s">
        <v>97</v>
      </c>
    </row>
    <row r="27" spans="1:2">
      <c r="A27" s="39" t="s">
        <v>98</v>
      </c>
      <c r="B27" s="40"/>
    </row>
    <row r="29" spans="1:2">
      <c r="A29" s="41" t="s">
        <v>99</v>
      </c>
      <c r="B29" s="42">
        <f>B13+B23</f>
        <v>0.444444444444444</v>
      </c>
    </row>
    <row r="31" spans="1:2">
      <c r="A31" s="22" t="s">
        <v>100</v>
      </c>
      <c r="B31" s="43">
        <f>D17</f>
        <v>0.888888888888889</v>
      </c>
    </row>
    <row r="33" spans="1:2">
      <c r="A33" t="s">
        <v>101</v>
      </c>
      <c r="B33" s="44" t="s">
        <v>32</v>
      </c>
    </row>
  </sheetData>
  <mergeCells count="2">
    <mergeCell ref="A1:G1"/>
    <mergeCell ref="A2:G2"/>
  </mergeCells>
  <pageMargins left="0.75" right="0.75" top="1" bottom="1" header="0.5" footer="0.5"/>
  <headerFooter/>
  <ignoredErrors>
    <ignoredError sqref="E5:E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16" sqref="E16"/>
    </sheetView>
  </sheetViews>
  <sheetFormatPr defaultColWidth="9.14285714285714" defaultRowHeight="15"/>
  <sheetData>
    <row r="1" ht="21" customHeight="1" spans="1:12">
      <c r="A1" s="14" t="s">
        <v>102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>
      <c r="A2" s="11" t="s">
        <v>103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>
      <c r="A3" s="11" t="s">
        <v>104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5" spans="1:2">
      <c r="A5" t="s">
        <v>9</v>
      </c>
      <c r="B5">
        <v>0.2</v>
      </c>
    </row>
    <row r="6" spans="1:2">
      <c r="A6" t="s">
        <v>105</v>
      </c>
      <c r="B6">
        <v>0.16</v>
      </c>
    </row>
    <row r="7" spans="1:2">
      <c r="A7" t="s">
        <v>106</v>
      </c>
      <c r="B7">
        <v>0.14</v>
      </c>
    </row>
    <row r="8" spans="1:2">
      <c r="A8" t="s">
        <v>107</v>
      </c>
      <c r="B8">
        <v>0.05</v>
      </c>
    </row>
    <row r="9" spans="1:2">
      <c r="A9" t="s">
        <v>101</v>
      </c>
      <c r="B9">
        <v>0.04</v>
      </c>
    </row>
    <row r="10" spans="1:2">
      <c r="A10" t="s">
        <v>108</v>
      </c>
      <c r="B10">
        <v>0.08</v>
      </c>
    </row>
    <row r="11" spans="1:2">
      <c r="A11" t="s">
        <v>109</v>
      </c>
      <c r="B11">
        <f>0.02</f>
        <v>0.02</v>
      </c>
    </row>
    <row r="13" spans="1:2">
      <c r="A13" s="22" t="s">
        <v>110</v>
      </c>
      <c r="B13" s="22">
        <f>B5+B6+B7-B8-B9-B10+B11</f>
        <v>0.35</v>
      </c>
    </row>
  </sheetData>
  <mergeCells count="1">
    <mergeCell ref="A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I22" sqref="I22"/>
    </sheetView>
  </sheetViews>
  <sheetFormatPr defaultColWidth="9.14285714285714" defaultRowHeight="15"/>
  <cols>
    <col min="1" max="2" width="11.4285714285714" customWidth="1"/>
    <col min="3" max="3" width="13" customWidth="1"/>
    <col min="4" max="4" width="14.5714285714286" customWidth="1"/>
    <col min="5" max="5" width="15.1428571428571" customWidth="1"/>
    <col min="6" max="6" width="10.1428571428571" customWidth="1"/>
    <col min="8" max="8" width="11.7142857142857" customWidth="1"/>
    <col min="9" max="9" width="10.5714285714286" customWidth="1"/>
  </cols>
  <sheetData>
    <row r="1" ht="21" customHeight="1" spans="1:13">
      <c r="A1" s="14" t="s">
        <v>111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</row>
    <row r="2" ht="37" customHeight="1" spans="1:13">
      <c r="A2" s="12" t="s">
        <v>112</v>
      </c>
      <c r="B2" s="12"/>
      <c r="C2" s="12"/>
      <c r="D2" s="12"/>
      <c r="E2" s="12"/>
      <c r="F2" s="12"/>
      <c r="G2" s="12"/>
      <c r="H2" s="16"/>
      <c r="I2" s="16"/>
      <c r="J2" s="16"/>
      <c r="K2" s="16"/>
      <c r="L2" s="16"/>
      <c r="M2" s="16"/>
    </row>
    <row r="4" ht="40" customHeight="1" spans="2:6">
      <c r="B4" s="5" t="s">
        <v>113</v>
      </c>
      <c r="C4" s="6"/>
      <c r="D4" s="3" t="s">
        <v>114</v>
      </c>
      <c r="E4" s="3" t="s">
        <v>115</v>
      </c>
      <c r="F4" s="3" t="s">
        <v>16</v>
      </c>
    </row>
    <row r="5" spans="2:6">
      <c r="B5" s="6"/>
      <c r="C5" s="6"/>
      <c r="D5" s="5" t="s">
        <v>116</v>
      </c>
      <c r="E5" s="5" t="s">
        <v>117</v>
      </c>
      <c r="F5" s="5" t="s">
        <v>118</v>
      </c>
    </row>
    <row r="6" spans="2:6">
      <c r="B6" s="17">
        <v>105</v>
      </c>
      <c r="C6" s="5" t="s">
        <v>119</v>
      </c>
      <c r="D6" s="8">
        <v>720</v>
      </c>
      <c r="E6" s="8">
        <v>480</v>
      </c>
      <c r="F6" s="8">
        <v>1200</v>
      </c>
    </row>
    <row r="7" spans="2:6">
      <c r="B7" s="18" t="s">
        <v>120</v>
      </c>
      <c r="C7" s="5" t="s">
        <v>121</v>
      </c>
      <c r="D7" s="8">
        <v>240</v>
      </c>
      <c r="E7" s="8">
        <v>960</v>
      </c>
      <c r="F7" s="8">
        <v>1200</v>
      </c>
    </row>
    <row r="8" spans="2:6">
      <c r="B8" s="18" t="s">
        <v>16</v>
      </c>
      <c r="C8" s="5" t="s">
        <v>122</v>
      </c>
      <c r="D8" s="8">
        <v>960</v>
      </c>
      <c r="E8" s="8">
        <v>1440</v>
      </c>
      <c r="F8" s="8">
        <v>2400</v>
      </c>
    </row>
    <row r="10" spans="1:1">
      <c r="A10" s="11" t="s">
        <v>123</v>
      </c>
    </row>
    <row r="11" spans="1:8">
      <c r="A11" s="11" t="s">
        <v>124</v>
      </c>
      <c r="E11" s="11" t="s">
        <v>125</v>
      </c>
      <c r="H11" s="11" t="s">
        <v>126</v>
      </c>
    </row>
    <row r="13" spans="1:9">
      <c r="A13" t="s">
        <v>127</v>
      </c>
      <c r="B13">
        <f>F13+F16-I13</f>
        <v>0.8</v>
      </c>
      <c r="E13" t="s">
        <v>128</v>
      </c>
      <c r="F13">
        <f>D8/F8</f>
        <v>0.4</v>
      </c>
      <c r="H13" t="s">
        <v>129</v>
      </c>
      <c r="I13">
        <f>D7/F8</f>
        <v>0.1</v>
      </c>
    </row>
    <row r="14" spans="1:6">
      <c r="A14" t="s">
        <v>130</v>
      </c>
      <c r="B14">
        <f>F14+F16-B16</f>
        <v>0.7</v>
      </c>
      <c r="E14" t="s">
        <v>131</v>
      </c>
      <c r="F14">
        <f>E8/F8</f>
        <v>0.6</v>
      </c>
    </row>
    <row r="15" spans="5:6">
      <c r="E15" t="s">
        <v>132</v>
      </c>
      <c r="F15">
        <f>F6/F8</f>
        <v>0.5</v>
      </c>
    </row>
    <row r="16" spans="1:9">
      <c r="A16" t="s">
        <v>133</v>
      </c>
      <c r="B16">
        <f>E7/F8</f>
        <v>0.4</v>
      </c>
      <c r="E16" t="s">
        <v>134</v>
      </c>
      <c r="F16">
        <f>F7/F8</f>
        <v>0.5</v>
      </c>
      <c r="H16" t="s">
        <v>135</v>
      </c>
      <c r="I16">
        <f>E6/F8</f>
        <v>0.2</v>
      </c>
    </row>
    <row r="19" spans="1:5">
      <c r="A19" s="11" t="s">
        <v>136</v>
      </c>
      <c r="E19" s="11" t="s">
        <v>137</v>
      </c>
    </row>
    <row r="21" spans="1:6">
      <c r="A21" t="s">
        <v>138</v>
      </c>
      <c r="B21">
        <f>D6/D8</f>
        <v>0.75</v>
      </c>
      <c r="E21" t="s">
        <v>139</v>
      </c>
      <c r="F21">
        <f>D6/F6</f>
        <v>0.6</v>
      </c>
    </row>
    <row r="22" spans="1:6">
      <c r="A22" t="s">
        <v>140</v>
      </c>
      <c r="B22">
        <f>D7/D8</f>
        <v>0.25</v>
      </c>
      <c r="E22" t="s">
        <v>141</v>
      </c>
      <c r="F22">
        <f>E6/F6</f>
        <v>0.4</v>
      </c>
    </row>
    <row r="23" spans="1:6">
      <c r="A23" t="s">
        <v>142</v>
      </c>
      <c r="B23" s="19">
        <f>E6/E8</f>
        <v>0.333333333333333</v>
      </c>
      <c r="E23" t="s">
        <v>143</v>
      </c>
      <c r="F23">
        <f>D7/F7</f>
        <v>0.2</v>
      </c>
    </row>
    <row r="24" spans="1:6">
      <c r="A24" t="s">
        <v>144</v>
      </c>
      <c r="B24" s="19">
        <f>E7/E8</f>
        <v>0.666666666666667</v>
      </c>
      <c r="E24" t="s">
        <v>145</v>
      </c>
      <c r="F24">
        <f>E7/F7</f>
        <v>0.8</v>
      </c>
    </row>
    <row r="26" spans="1:2">
      <c r="A26" t="s">
        <v>133</v>
      </c>
      <c r="B26" t="s">
        <v>146</v>
      </c>
    </row>
    <row r="27" spans="2:2">
      <c r="B27" s="20">
        <f>F24*F16</f>
        <v>0.4</v>
      </c>
    </row>
    <row r="28" spans="2:2">
      <c r="B28" t="s">
        <v>147</v>
      </c>
    </row>
    <row r="29" spans="2:2">
      <c r="B29" s="20">
        <f>B24*F14</f>
        <v>0.4</v>
      </c>
    </row>
  </sheetData>
  <mergeCells count="3">
    <mergeCell ref="A1:G1"/>
    <mergeCell ref="A2:G2"/>
    <mergeCell ref="B4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5" workbookViewId="0">
      <selection activeCell="G27" sqref="G27"/>
    </sheetView>
  </sheetViews>
  <sheetFormatPr defaultColWidth="9.14285714285714" defaultRowHeight="15"/>
  <cols>
    <col min="2" max="2" width="19.1428571428571" customWidth="1"/>
    <col min="3" max="3" width="6.57142857142857" customWidth="1"/>
    <col min="6" max="6" width="9.71428571428571" customWidth="1"/>
    <col min="10" max="11" width="10.7142857142857" customWidth="1"/>
  </cols>
  <sheetData>
    <row r="1" ht="31" customHeight="1" spans="2:11">
      <c r="B1" s="1" t="s">
        <v>148</v>
      </c>
      <c r="C1" s="1"/>
      <c r="D1" s="1"/>
      <c r="E1" s="1"/>
      <c r="F1" s="1"/>
      <c r="G1" s="1"/>
      <c r="H1" s="1"/>
      <c r="I1" s="1"/>
      <c r="J1" s="1"/>
      <c r="K1" s="1"/>
    </row>
    <row r="2" ht="21" customHeight="1" spans="2:11">
      <c r="B2" s="2" t="s">
        <v>149</v>
      </c>
      <c r="C2" s="2"/>
      <c r="D2" s="2"/>
      <c r="E2" s="2"/>
      <c r="F2" s="2"/>
      <c r="G2" s="2"/>
      <c r="H2" s="2"/>
      <c r="I2" s="2"/>
      <c r="J2" s="2"/>
      <c r="K2" s="2"/>
    </row>
    <row r="4" spans="2:11">
      <c r="B4" s="3" t="s">
        <v>150</v>
      </c>
      <c r="C4" s="3" t="s">
        <v>151</v>
      </c>
      <c r="D4" s="3" t="s">
        <v>152</v>
      </c>
      <c r="E4" s="4"/>
      <c r="F4" s="4"/>
      <c r="G4" s="4"/>
      <c r="H4" s="4"/>
      <c r="I4" s="4"/>
      <c r="J4" s="4"/>
      <c r="K4" s="4"/>
    </row>
    <row r="5" spans="2:11">
      <c r="B5" s="4"/>
      <c r="C5" s="4"/>
      <c r="D5" s="5" t="s">
        <v>153</v>
      </c>
      <c r="E5" s="6"/>
      <c r="F5" s="5" t="s">
        <v>154</v>
      </c>
      <c r="G5" s="6"/>
      <c r="H5" s="5" t="s">
        <v>155</v>
      </c>
      <c r="I5" s="6"/>
      <c r="J5" s="5" t="s">
        <v>156</v>
      </c>
      <c r="K5" s="6"/>
    </row>
    <row r="6" spans="2:11">
      <c r="B6" s="4"/>
      <c r="C6" s="4"/>
      <c r="D6" s="7" t="s">
        <v>157</v>
      </c>
      <c r="E6" s="7" t="s">
        <v>158</v>
      </c>
      <c r="F6" s="7" t="s">
        <v>157</v>
      </c>
      <c r="G6" s="7" t="s">
        <v>158</v>
      </c>
      <c r="H6" s="7" t="s">
        <v>157</v>
      </c>
      <c r="I6" s="7" t="s">
        <v>158</v>
      </c>
      <c r="J6" s="7" t="s">
        <v>157</v>
      </c>
      <c r="K6" s="7" t="s">
        <v>158</v>
      </c>
    </row>
    <row r="7" spans="2:11">
      <c r="B7" s="7" t="s">
        <v>159</v>
      </c>
      <c r="C7" s="7" t="s">
        <v>59</v>
      </c>
      <c r="D7" s="8">
        <v>2</v>
      </c>
      <c r="E7" s="8">
        <v>1</v>
      </c>
      <c r="F7" s="8">
        <v>1</v>
      </c>
      <c r="G7" s="8">
        <v>0</v>
      </c>
      <c r="H7" s="8">
        <v>3</v>
      </c>
      <c r="I7" s="8">
        <v>2</v>
      </c>
      <c r="J7" s="9">
        <f t="shared" ref="J7:J11" si="0">SUM(D7+F7+H7)</f>
        <v>6</v>
      </c>
      <c r="K7" s="9">
        <f t="shared" ref="K7:K11" si="1">SUM(E7+G7+I7)</f>
        <v>3</v>
      </c>
    </row>
    <row r="8" spans="2:11">
      <c r="B8" s="7" t="s">
        <v>160</v>
      </c>
      <c r="C8" s="7" t="s">
        <v>61</v>
      </c>
      <c r="D8" s="8">
        <v>3</v>
      </c>
      <c r="E8" s="8">
        <v>4</v>
      </c>
      <c r="F8" s="8">
        <v>2</v>
      </c>
      <c r="G8" s="8">
        <v>2</v>
      </c>
      <c r="H8" s="8">
        <v>7</v>
      </c>
      <c r="I8" s="8">
        <v>9</v>
      </c>
      <c r="J8" s="9">
        <f t="shared" si="0"/>
        <v>12</v>
      </c>
      <c r="K8" s="9">
        <f t="shared" si="1"/>
        <v>15</v>
      </c>
    </row>
    <row r="9" spans="2:11">
      <c r="B9" s="7" t="s">
        <v>161</v>
      </c>
      <c r="C9" s="7" t="s">
        <v>63</v>
      </c>
      <c r="D9" s="8">
        <v>7</v>
      </c>
      <c r="E9" s="8">
        <v>8</v>
      </c>
      <c r="F9" s="8">
        <v>6</v>
      </c>
      <c r="G9" s="8">
        <v>4</v>
      </c>
      <c r="H9" s="8">
        <v>6</v>
      </c>
      <c r="I9" s="8">
        <v>13</v>
      </c>
      <c r="J9" s="9">
        <f t="shared" si="0"/>
        <v>19</v>
      </c>
      <c r="K9" s="9">
        <f t="shared" si="1"/>
        <v>25</v>
      </c>
    </row>
    <row r="10" spans="2:11">
      <c r="B10" s="7" t="s">
        <v>162</v>
      </c>
      <c r="C10" s="7" t="s">
        <v>163</v>
      </c>
      <c r="D10" s="8">
        <v>2</v>
      </c>
      <c r="E10" s="8">
        <v>3</v>
      </c>
      <c r="F10" s="8">
        <v>7</v>
      </c>
      <c r="G10" s="8">
        <v>3</v>
      </c>
      <c r="H10" s="8">
        <v>4</v>
      </c>
      <c r="I10" s="8">
        <v>1</v>
      </c>
      <c r="J10" s="9">
        <f t="shared" si="0"/>
        <v>13</v>
      </c>
      <c r="K10" s="9">
        <f t="shared" si="1"/>
        <v>7</v>
      </c>
    </row>
    <row r="11" spans="2:11">
      <c r="B11" s="7" t="s">
        <v>164</v>
      </c>
      <c r="C11" s="9"/>
      <c r="D11" s="10">
        <f t="shared" ref="D11:I11" si="2">SUM(D7:D10)</f>
        <v>14</v>
      </c>
      <c r="E11" s="10">
        <f t="shared" si="2"/>
        <v>16</v>
      </c>
      <c r="F11" s="10">
        <f t="shared" si="2"/>
        <v>16</v>
      </c>
      <c r="G11" s="10">
        <f t="shared" si="2"/>
        <v>9</v>
      </c>
      <c r="H11" s="10">
        <f t="shared" si="2"/>
        <v>20</v>
      </c>
      <c r="I11" s="10">
        <f t="shared" si="2"/>
        <v>25</v>
      </c>
      <c r="J11" s="9">
        <f t="shared" si="0"/>
        <v>50</v>
      </c>
      <c r="K11" s="9">
        <f t="shared" si="1"/>
        <v>50</v>
      </c>
    </row>
    <row r="12" spans="2:11">
      <c r="B12" s="7" t="s">
        <v>165</v>
      </c>
      <c r="C12" s="9"/>
      <c r="D12" s="6">
        <f t="shared" ref="D12:H12" si="3">D11+E11</f>
        <v>30</v>
      </c>
      <c r="E12" s="6"/>
      <c r="F12" s="6">
        <f t="shared" si="3"/>
        <v>25</v>
      </c>
      <c r="G12" s="6"/>
      <c r="H12" s="6">
        <f t="shared" si="3"/>
        <v>45</v>
      </c>
      <c r="I12" s="6"/>
      <c r="J12" s="6">
        <f>J11+K11</f>
        <v>100</v>
      </c>
      <c r="K12" s="6"/>
    </row>
    <row r="15" spans="1:1">
      <c r="A15" s="11" t="s">
        <v>166</v>
      </c>
    </row>
    <row r="17" spans="1:6">
      <c r="A17" s="11" t="s">
        <v>167</v>
      </c>
      <c r="F17" s="11" t="s">
        <v>168</v>
      </c>
    </row>
    <row r="19" spans="1:7">
      <c r="A19" t="s">
        <v>169</v>
      </c>
      <c r="B19">
        <f>J11/J12</f>
        <v>0.5</v>
      </c>
      <c r="F19" t="s">
        <v>106</v>
      </c>
      <c r="G19">
        <f>B23</f>
        <v>0.3</v>
      </c>
    </row>
    <row r="20" spans="6:7">
      <c r="F20" t="s">
        <v>170</v>
      </c>
      <c r="G20">
        <f>H12/J12</f>
        <v>0.45</v>
      </c>
    </row>
    <row r="21" spans="1:7">
      <c r="A21" s="11" t="s">
        <v>171</v>
      </c>
      <c r="F21" t="s">
        <v>172</v>
      </c>
      <c r="G21">
        <f>G19+G20</f>
        <v>0.75</v>
      </c>
    </row>
    <row r="23" ht="17" customHeight="1" spans="1:2">
      <c r="A23" t="s">
        <v>173</v>
      </c>
      <c r="B23">
        <f>D12/J12</f>
        <v>0.3</v>
      </c>
    </row>
    <row r="25" ht="34" customHeight="1" spans="1:11">
      <c r="A25" s="11" t="s">
        <v>174</v>
      </c>
      <c r="F25" s="12" t="s">
        <v>175</v>
      </c>
      <c r="G25" s="12"/>
      <c r="H25" s="12"/>
      <c r="I25" s="12"/>
      <c r="J25" s="12"/>
      <c r="K25" s="12"/>
    </row>
    <row r="27" spans="1:7">
      <c r="A27" t="s">
        <v>176</v>
      </c>
      <c r="B27">
        <f>(J10+K10)/J12</f>
        <v>0.2</v>
      </c>
      <c r="F27" t="s">
        <v>177</v>
      </c>
      <c r="G27">
        <f>(H7+I7)/J12</f>
        <v>0.05</v>
      </c>
    </row>
    <row r="29" ht="37" customHeight="1" spans="1:11">
      <c r="A29" s="12" t="s">
        <v>178</v>
      </c>
      <c r="B29" s="12"/>
      <c r="C29" s="12"/>
      <c r="D29" s="12"/>
      <c r="F29" s="12" t="s">
        <v>179</v>
      </c>
      <c r="G29" s="13"/>
      <c r="H29" s="13"/>
      <c r="I29" s="13"/>
      <c r="J29" s="13"/>
      <c r="K29" s="13"/>
    </row>
    <row r="31" spans="1:2">
      <c r="A31" t="s">
        <v>180</v>
      </c>
      <c r="B31">
        <f>F12/J12</f>
        <v>0.25</v>
      </c>
    </row>
    <row r="32" spans="1:2">
      <c r="A32" t="s">
        <v>181</v>
      </c>
      <c r="B32">
        <f>(J9+K9)/J12</f>
        <v>0.44</v>
      </c>
    </row>
    <row r="33" spans="1:2">
      <c r="A33" t="s">
        <v>182</v>
      </c>
      <c r="B33">
        <f>(F9+G9)/J12</f>
        <v>0.1</v>
      </c>
    </row>
    <row r="34" spans="1:2">
      <c r="A34" t="s">
        <v>183</v>
      </c>
      <c r="B34">
        <f>B31+B32-B33</f>
        <v>0.59</v>
      </c>
    </row>
  </sheetData>
  <mergeCells count="16">
    <mergeCell ref="B1:K1"/>
    <mergeCell ref="B2:K2"/>
    <mergeCell ref="D4:K4"/>
    <mergeCell ref="D5:E5"/>
    <mergeCell ref="F5:G5"/>
    <mergeCell ref="H5:I5"/>
    <mergeCell ref="J5:K5"/>
    <mergeCell ref="D12:E12"/>
    <mergeCell ref="F12:G12"/>
    <mergeCell ref="H12:I12"/>
    <mergeCell ref="J12:K12"/>
    <mergeCell ref="F25:K25"/>
    <mergeCell ref="A29:D29"/>
    <mergeCell ref="F29:K29"/>
    <mergeCell ref="B4:B6"/>
    <mergeCell ref="C4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Oscar</dc:creator>
  <cp:lastModifiedBy>Felix Oscar</cp:lastModifiedBy>
  <dcterms:created xsi:type="dcterms:W3CDTF">2024-06-07T15:02:56Z</dcterms:created>
  <dcterms:modified xsi:type="dcterms:W3CDTF">2024-06-07T20:24:48Z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48D448E68FB34E1CAA1AA20C43FCC3AE_11</vt:lpwstr>
  </property>
  <property fmtid="{D5CDD505-2E9C-101B-9397-08002B2CF9AE}" pid="3" name="KSOProductBuildVer">
    <vt:lpwstr>3082-12.2.0.17119</vt:lpwstr>
  </property>
</Properties>
</file>