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24" windowHeight="9000"/>
  </bookViews>
  <sheets>
    <sheet name="Hoja1" sheetId="1" r:id="rId1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<sst xmlns="http://schemas.openxmlformats.org/spreadsheetml/2006/main" count="168" uniqueCount="82">
  <si>
    <t>xi</t>
  </si>
  <si>
    <t>fi</t>
  </si>
  <si>
    <t>fr</t>
  </si>
  <si>
    <t>Fi</t>
  </si>
  <si>
    <t>Fr</t>
  </si>
  <si>
    <t>mi</t>
  </si>
  <si>
    <t>mi*fi</t>
  </si>
  <si>
    <t>(mi-media)^2*fi</t>
  </si>
  <si>
    <t>b. ¿Qué porcentaje de corredores alcanzo entre 10 y 20 km?</t>
  </si>
  <si>
    <t>b.</t>
  </si>
  <si>
    <t>c. ¿Qué cantidad de corredores recorrió menos de 30 km?</t>
  </si>
  <si>
    <t>c.</t>
  </si>
  <si>
    <t>d. Calcule la media.</t>
  </si>
  <si>
    <t>d.</t>
  </si>
  <si>
    <t>e. Calcule la mediana.</t>
  </si>
  <si>
    <t>e.</t>
  </si>
  <si>
    <t>f.  Calcule la moda.</t>
  </si>
  <si>
    <t>f.</t>
  </si>
  <si>
    <t>g. Calcule el desvío estándar.</t>
  </si>
  <si>
    <t>g.</t>
  </si>
  <si>
    <t>Totales</t>
  </si>
  <si>
    <t>h. Calcule el percentil 90.</t>
  </si>
  <si>
    <t>h.</t>
  </si>
  <si>
    <t>Media</t>
  </si>
  <si>
    <t>var</t>
  </si>
  <si>
    <t>desvio</t>
  </si>
  <si>
    <t>CV</t>
  </si>
  <si>
    <t>Italia (en euros)</t>
  </si>
  <si>
    <t>a. ITALIA</t>
  </si>
  <si>
    <t>a.        ¿Cuál de los dos países presenta valores con mayor variabilidad?</t>
  </si>
  <si>
    <t>Argentina (en miles de pesos)</t>
  </si>
  <si>
    <t>b. CV</t>
  </si>
  <si>
    <t>b.        ¿Cuál fue la medida utilizada para ello?</t>
  </si>
  <si>
    <t>Argentinos</t>
  </si>
  <si>
    <t>Extranjeros</t>
  </si>
  <si>
    <t xml:space="preserve">a. Sea extranjero. </t>
  </si>
  <si>
    <t>a.</t>
  </si>
  <si>
    <t>&lt; a 25 años</t>
  </si>
  <si>
    <t>b. Sea argentino y tenga entre 25 y 50 años.</t>
  </si>
  <si>
    <t>25 - 50 años</t>
  </si>
  <si>
    <t>c. Sea extranjero o menor de 25 años.</t>
  </si>
  <si>
    <t>&gt; 50 años</t>
  </si>
  <si>
    <t>d. Sea mayor a 50 años sabiendo que es argentino.</t>
  </si>
  <si>
    <r>
      <rPr>
        <sz val="8"/>
        <color theme="1"/>
        <rFont val="Calibri"/>
        <charset val="134"/>
        <scheme val="minor"/>
      </rPr>
      <t>1.</t>
    </r>
    <r>
      <rPr>
        <sz val="7"/>
        <color theme="1"/>
        <rFont val="Times New Roman"/>
        <charset val="134"/>
      </rPr>
      <t xml:space="preserve">        </t>
    </r>
    <r>
      <rPr>
        <sz val="8"/>
        <color theme="1"/>
        <rFont val="Calibri"/>
        <charset val="134"/>
        <scheme val="minor"/>
      </rPr>
      <t xml:space="preserve">Una urna contiene 3 bolas rojas, 2 verdes y 2 azules. </t>
    </r>
  </si>
  <si>
    <t xml:space="preserve">    Rtas</t>
  </si>
  <si>
    <r>
      <rPr>
        <sz val="8"/>
        <color theme="1"/>
        <rFont val="Calibri"/>
        <charset val="134"/>
        <scheme val="minor"/>
      </rPr>
      <t>a)</t>
    </r>
    <r>
      <rPr>
        <sz val="7"/>
        <color theme="1"/>
        <rFont val="Times New Roman"/>
        <charset val="134"/>
      </rPr>
      <t xml:space="preserve">        </t>
    </r>
  </si>
  <si>
    <t xml:space="preserve">Si sacamos una bola, vemos que es roja y la devolvemos a la urna antes de extraer la segunda bola. </t>
  </si>
  <si>
    <t>=3/7</t>
  </si>
  <si>
    <t>r1</t>
  </si>
  <si>
    <t>r2</t>
  </si>
  <si>
    <t>Calcule la probabilidad que la segunda bola sea roja.</t>
  </si>
  <si>
    <t>=3/7*2/6 + 3/7*2/6</t>
  </si>
  <si>
    <t>r3</t>
  </si>
  <si>
    <r>
      <rPr>
        <sz val="8"/>
        <color theme="1"/>
        <rFont val="Calibri"/>
        <charset val="134"/>
        <scheme val="minor"/>
      </rPr>
      <t>b)</t>
    </r>
    <r>
      <rPr>
        <sz val="7"/>
        <color theme="1"/>
        <rFont val="Times New Roman"/>
        <charset val="134"/>
      </rPr>
      <t xml:space="preserve">        </t>
    </r>
    <r>
      <rPr>
        <sz val="8"/>
        <color theme="1"/>
        <rFont val="Calibri"/>
        <charset val="134"/>
        <scheme val="minor"/>
      </rPr>
      <t>Si extraemos dos bolas sin reposición, cual es la probabilidad de que la primera sea roja y la segunda sea verde o azul.</t>
    </r>
  </si>
  <si>
    <t>v1</t>
  </si>
  <si>
    <t>v2</t>
  </si>
  <si>
    <t>a1</t>
  </si>
  <si>
    <t>1.        La media puede calcularse para las variables clasificadas como cuantitativas y cualitativas ordinales únicamente.</t>
  </si>
  <si>
    <t>1.</t>
  </si>
  <si>
    <t>V</t>
  </si>
  <si>
    <t>F</t>
  </si>
  <si>
    <t>a2</t>
  </si>
  <si>
    <t>2.        Una desventaja de la mediana es que se encuentra fuertemente influenciada por valores extremos.</t>
  </si>
  <si>
    <t>2.</t>
  </si>
  <si>
    <t xml:space="preserve">3.        El desvío estándar resulta negativo cuando la mayoría de los valores presentados son menores a la media. </t>
  </si>
  <si>
    <t>3.</t>
  </si>
  <si>
    <t>4.        ¿El percentil 75 es igual a que cuartil?</t>
  </si>
  <si>
    <t>4.</t>
  </si>
  <si>
    <t>Q1</t>
  </si>
  <si>
    <t>Q2</t>
  </si>
  <si>
    <t>Q3</t>
  </si>
  <si>
    <t>Q75</t>
  </si>
  <si>
    <t>5.        Se dice que una distribución de frecuencias es asimétrica positiva cuando….</t>
  </si>
  <si>
    <t>5.</t>
  </si>
  <si>
    <t>Media &gt; Moda</t>
  </si>
  <si>
    <t>Media &lt;  Moda</t>
  </si>
  <si>
    <t>6.        Si los sucesos A Y B son independientes entonces P(B/A) = P(B)</t>
  </si>
  <si>
    <t>6.</t>
  </si>
  <si>
    <t>7.        La suma de las probabilidades de todos los resultados posibles de un experimento aleatorio es….</t>
  </si>
  <si>
    <t>7.</t>
  </si>
  <si>
    <t>entre 0 y 1</t>
  </si>
  <si>
    <t>igual a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</si>
</sst>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  <numFmt numFmtId="179" formatCode="_-* #,##0.000_-;\-* #,##0.000_-;_-* &quot;-&quot;??_-;_-@_-"/>
    <numFmt numFmtId="180" formatCode="_-* #,##0.0_-;\-* #,##0.0_-;_-* &quot;-&quot;??_-;_-@_-"/>
    <numFmt numFmtId="181" formatCode="_-* #,##0.00_-;\-* #,##0.00_-;_-* &quot;-&quot;??.00_-;_-@_-"/>
    <numFmt numFmtId="182" formatCode="0.00000000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1" fillId="2" borderId="1" xfId="0" applyFont="1" applyFill="1" applyBorder="1"/>
    <xf numFmtId="178" fontId="1" fillId="0" borderId="1" xfId="1" applyNumberFormat="1" applyFont="1" applyBorder="1"/>
    <xf numFmtId="178" fontId="1" fillId="0" borderId="0" xfId="1" applyNumberFormat="1" applyFont="1"/>
    <xf numFmtId="179" fontId="1" fillId="2" borderId="0" xfId="1" applyNumberFormat="1" applyFont="1" applyFill="1" applyAlignment="1">
      <alignment horizontal="center"/>
    </xf>
    <xf numFmtId="180" fontId="1" fillId="0" borderId="1" xfId="1" applyNumberFormat="1" applyFont="1" applyBorder="1"/>
    <xf numFmtId="0" fontId="1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8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center"/>
    </xf>
    <xf numFmtId="0" fontId="2" fillId="0" borderId="0" xfId="0" applyFont="1"/>
    <xf numFmtId="176" fontId="2" fillId="0" borderId="0" xfId="1" applyFont="1"/>
    <xf numFmtId="181" fontId="1" fillId="0" borderId="0" xfId="0" applyNumberFormat="1" applyFont="1"/>
    <xf numFmtId="178" fontId="1" fillId="0" borderId="0" xfId="0" applyNumberFormat="1" applyFont="1"/>
    <xf numFmtId="0" fontId="1" fillId="0" borderId="0" xfId="0" applyFont="1" applyAlignment="1">
      <alignment horizontal="left" vertical="center" indent="2"/>
    </xf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9" fontId="1" fillId="3" borderId="0" xfId="3" applyFont="1" applyFill="1"/>
    <xf numFmtId="2" fontId="1" fillId="3" borderId="0" xfId="0" applyNumberFormat="1" applyFont="1" applyFill="1"/>
    <xf numFmtId="176" fontId="1" fillId="3" borderId="0" xfId="1" applyFont="1" applyFill="1"/>
    <xf numFmtId="176" fontId="1" fillId="3" borderId="0" xfId="0" applyNumberFormat="1" applyFont="1" applyFill="1"/>
    <xf numFmtId="179" fontId="1" fillId="2" borderId="0" xfId="1" applyNumberFormat="1" applyFont="1" applyFill="1" applyAlignment="1"/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 indent="7"/>
    </xf>
    <xf numFmtId="182" fontId="1" fillId="0" borderId="0" xfId="0" applyNumberFormat="1" applyFont="1"/>
    <xf numFmtId="0" fontId="1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300037</xdr:colOff>
      <xdr:row>30</xdr:row>
      <xdr:rowOff>66675</xdr:rowOff>
    </xdr:from>
    <xdr:to>
      <xdr:col>18</xdr:col>
      <xdr:colOff>482234</xdr:colOff>
      <xdr:row>43</xdr:row>
      <xdr:rowOff>48008</xdr:rowOff>
    </xdr:to>
    <xdr:pic>
      <xdr:nvPicPr>
        <xdr:cNvPr id="3" name="Imagen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80650" y="5362575"/>
          <a:ext cx="3552190" cy="226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69"/>
  <sheetViews>
    <sheetView tabSelected="1" topLeftCell="B10" workbookViewId="0">
      <selection activeCell="Q52" sqref="Q52"/>
    </sheetView>
  </sheetViews>
  <sheetFormatPr defaultColWidth="11" defaultRowHeight="13.8"/>
  <cols>
    <col min="1" max="1" width="11.4259259259259" style="1"/>
    <col min="2" max="3" width="15.1388888888889" style="1" customWidth="1"/>
    <col min="4" max="9" width="11.4259259259259" style="1"/>
    <col min="10" max="10" width="1.85185185185185" style="1" customWidth="1"/>
    <col min="11" max="11" width="5.85185185185185" style="1" customWidth="1"/>
    <col min="12" max="12" width="9" style="1" customWidth="1"/>
    <col min="13" max="13" width="10" style="1" customWidth="1"/>
    <col min="14" max="14" width="8.57407407407407" style="1" customWidth="1"/>
    <col min="15" max="15" width="16" style="1" customWidth="1"/>
    <col min="16" max="16" width="11.4259259259259" style="1"/>
    <col min="17" max="17" width="10.287037037037" style="1" customWidth="1"/>
    <col min="18" max="20" width="11.4259259259259" style="1"/>
    <col min="21" max="21" width="11" style="1" customWidth="1"/>
    <col min="22" max="16384" width="11.4259259259259" style="1"/>
  </cols>
  <sheetData>
    <row r="2" spans="1:22">
      <c r="A2" s="1">
        <v>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K2" s="16" t="s">
        <v>5</v>
      </c>
      <c r="L2" s="16" t="s">
        <v>6</v>
      </c>
      <c r="M2" s="1" t="s">
        <v>7</v>
      </c>
      <c r="P2" s="1" t="s">
        <v>8</v>
      </c>
      <c r="U2" s="4" t="s">
        <v>9</v>
      </c>
      <c r="V2" s="25">
        <f>F4</f>
        <v>0.18</v>
      </c>
    </row>
    <row r="3" spans="2:22">
      <c r="B3" s="1">
        <v>0</v>
      </c>
      <c r="C3" s="1">
        <f>B3+10</f>
        <v>10</v>
      </c>
      <c r="D3" s="3" t="str">
        <f>CONCATENATE("[",B3,"-",C3,")")</f>
        <v>[0-10)</v>
      </c>
      <c r="E3" s="4">
        <v>10</v>
      </c>
      <c r="F3" s="4">
        <f>E3/$E$8</f>
        <v>0.1</v>
      </c>
      <c r="G3" s="4">
        <f>E3</f>
        <v>10</v>
      </c>
      <c r="H3" s="4">
        <f>F3</f>
        <v>0.1</v>
      </c>
      <c r="K3" s="1">
        <f>(C3+B3)/2</f>
        <v>5</v>
      </c>
      <c r="L3" s="1">
        <f>K3*E3</f>
        <v>50</v>
      </c>
      <c r="M3" s="1">
        <f>(K3-$L$9)^2*E3</f>
        <v>4884.1</v>
      </c>
      <c r="P3" s="1" t="s">
        <v>10</v>
      </c>
      <c r="U3" s="4" t="s">
        <v>11</v>
      </c>
      <c r="V3" s="22">
        <f>G5</f>
        <v>53</v>
      </c>
    </row>
    <row r="4" spans="2:22">
      <c r="B4" s="1">
        <f>C3</f>
        <v>10</v>
      </c>
      <c r="C4" s="1">
        <f>B4+10</f>
        <v>20</v>
      </c>
      <c r="D4" s="3" t="str">
        <f t="shared" ref="D4:D7" si="0">CONCATENATE("[",B4,"-",C4,")")</f>
        <v>[10-20)</v>
      </c>
      <c r="E4" s="4">
        <v>18</v>
      </c>
      <c r="F4" s="4">
        <f>E4/$E$8</f>
        <v>0.18</v>
      </c>
      <c r="G4" s="4">
        <f t="shared" ref="G4:H7" si="1">G3+E4</f>
        <v>28</v>
      </c>
      <c r="H4" s="4">
        <f t="shared" si="1"/>
        <v>0.28</v>
      </c>
      <c r="K4" s="1">
        <f>(C4+B4)/2</f>
        <v>15</v>
      </c>
      <c r="L4" s="1">
        <f>K4*E4</f>
        <v>270</v>
      </c>
      <c r="M4" s="1">
        <f t="shared" ref="M4:M7" si="2">(K4-$L$9)^2*E4</f>
        <v>2635.38</v>
      </c>
      <c r="P4" s="1" t="s">
        <v>12</v>
      </c>
      <c r="U4" s="4" t="s">
        <v>13</v>
      </c>
      <c r="V4" s="26">
        <f>L9</f>
        <v>27.1</v>
      </c>
    </row>
    <row r="5" spans="2:27">
      <c r="B5" s="1">
        <f>C4</f>
        <v>20</v>
      </c>
      <c r="C5" s="1">
        <f>B5+10</f>
        <v>30</v>
      </c>
      <c r="D5" s="3" t="str">
        <f t="shared" si="0"/>
        <v>[20-30)</v>
      </c>
      <c r="E5" s="4">
        <v>25</v>
      </c>
      <c r="F5" s="4">
        <f>E5/$E$8</f>
        <v>0.25</v>
      </c>
      <c r="G5" s="4">
        <f t="shared" si="1"/>
        <v>53</v>
      </c>
      <c r="H5" s="4">
        <f t="shared" si="1"/>
        <v>0.53</v>
      </c>
      <c r="K5" s="1">
        <f>(C5+B5)/2</f>
        <v>25</v>
      </c>
      <c r="L5" s="1">
        <f>K5*E5</f>
        <v>625</v>
      </c>
      <c r="M5" s="1">
        <f t="shared" si="2"/>
        <v>110.25</v>
      </c>
      <c r="P5" s="1" t="s">
        <v>14</v>
      </c>
      <c r="S5" s="1" t="str">
        <f>D5</f>
        <v>[20-30)</v>
      </c>
      <c r="U5" s="4" t="s">
        <v>15</v>
      </c>
      <c r="V5" s="27">
        <f>B5+((E8/2-G4)/E5)*10</f>
        <v>28.8</v>
      </c>
      <c r="X5" s="1">
        <f>50</f>
        <v>50</v>
      </c>
      <c r="Y5" s="1">
        <f>G4</f>
        <v>28</v>
      </c>
      <c r="Z5" s="1">
        <f>(X5-Y5)/X6</f>
        <v>0.88</v>
      </c>
      <c r="AA5" s="1">
        <f>Z5*10</f>
        <v>8.8</v>
      </c>
    </row>
    <row r="6" spans="2:24">
      <c r="B6" s="1">
        <f>C5</f>
        <v>30</v>
      </c>
      <c r="C6" s="1">
        <f>B6+10</f>
        <v>40</v>
      </c>
      <c r="D6" s="3" t="str">
        <f t="shared" si="0"/>
        <v>[30-40)</v>
      </c>
      <c r="E6" s="4">
        <v>35</v>
      </c>
      <c r="F6" s="4">
        <f>E6/$E$8</f>
        <v>0.35</v>
      </c>
      <c r="G6" s="4">
        <f t="shared" si="1"/>
        <v>88</v>
      </c>
      <c r="H6" s="4">
        <f t="shared" si="1"/>
        <v>0.88</v>
      </c>
      <c r="K6" s="1">
        <f>(C6+B6)/2</f>
        <v>35</v>
      </c>
      <c r="L6" s="1">
        <f>K6*E6</f>
        <v>1225</v>
      </c>
      <c r="M6" s="1">
        <f t="shared" si="2"/>
        <v>2184.35</v>
      </c>
      <c r="P6" s="1" t="s">
        <v>16</v>
      </c>
      <c r="S6" s="1" t="str">
        <f>D6</f>
        <v>[30-40)</v>
      </c>
      <c r="U6" s="4" t="s">
        <v>17</v>
      </c>
      <c r="V6" s="27">
        <f>B6+((E6-E5)/((E6-E5)+(E6-E7))*10)</f>
        <v>33.030303030303</v>
      </c>
      <c r="X6" s="1">
        <f>E5</f>
        <v>25</v>
      </c>
    </row>
    <row r="7" spans="2:22">
      <c r="B7" s="1">
        <f>C6</f>
        <v>40</v>
      </c>
      <c r="C7" s="1">
        <f>B7+10</f>
        <v>50</v>
      </c>
      <c r="D7" s="3" t="str">
        <f t="shared" si="0"/>
        <v>[40-50)</v>
      </c>
      <c r="E7" s="4">
        <v>12</v>
      </c>
      <c r="F7" s="4">
        <f>E7/$E$8</f>
        <v>0.12</v>
      </c>
      <c r="G7" s="4">
        <f t="shared" si="1"/>
        <v>100</v>
      </c>
      <c r="H7" s="4">
        <f t="shared" si="1"/>
        <v>1</v>
      </c>
      <c r="K7" s="1">
        <f>(C7+B7)/2</f>
        <v>45</v>
      </c>
      <c r="L7" s="1">
        <f>K7*E7</f>
        <v>540</v>
      </c>
      <c r="M7" s="1">
        <f t="shared" si="2"/>
        <v>3844.92</v>
      </c>
      <c r="P7" s="1" t="s">
        <v>18</v>
      </c>
      <c r="U7" s="4" t="s">
        <v>19</v>
      </c>
      <c r="V7" s="28">
        <f>M10</f>
        <v>11.6871724553033</v>
      </c>
    </row>
    <row r="8" spans="4:22">
      <c r="D8" s="5" t="s">
        <v>20</v>
      </c>
      <c r="E8" s="4">
        <f>SUM(E3:E7)</f>
        <v>100</v>
      </c>
      <c r="F8" s="4">
        <f>SUM(F3:F7)</f>
        <v>1</v>
      </c>
      <c r="G8" s="4"/>
      <c r="H8" s="4"/>
      <c r="L8" s="1">
        <f>SUM(L3:L7)</f>
        <v>2710</v>
      </c>
      <c r="M8" s="1">
        <f>SUM(M3:M7)</f>
        <v>13659</v>
      </c>
      <c r="P8" s="1" t="s">
        <v>21</v>
      </c>
      <c r="U8" s="4" t="s">
        <v>22</v>
      </c>
      <c r="V8" s="27">
        <f>B7+((E8*(90/100)-G6)/E7)*10</f>
        <v>41.6666666666667</v>
      </c>
    </row>
    <row r="9" spans="12:13">
      <c r="L9" s="17">
        <f>L8/SUM(E3:E7)</f>
        <v>27.1</v>
      </c>
      <c r="M9" s="18">
        <f>M8/SUM(E3:E7)</f>
        <v>136.59</v>
      </c>
    </row>
    <row r="10" spans="12:13">
      <c r="L10" s="17"/>
      <c r="M10" s="18">
        <f>SQRT(M9)</f>
        <v>11.6871724553033</v>
      </c>
    </row>
    <row r="14" spans="1:18">
      <c r="A14" s="1">
        <v>2</v>
      </c>
      <c r="H14" s="1" t="s">
        <v>23</v>
      </c>
      <c r="P14" s="1" t="s">
        <v>24</v>
      </c>
      <c r="Q14" s="1" t="s">
        <v>25</v>
      </c>
      <c r="R14" s="1" t="s">
        <v>26</v>
      </c>
    </row>
    <row r="15" spans="2:22">
      <c r="B15" s="6" t="s">
        <v>27</v>
      </c>
      <c r="C15" s="7">
        <v>55</v>
      </c>
      <c r="D15" s="7">
        <v>68</v>
      </c>
      <c r="E15" s="7">
        <v>35</v>
      </c>
      <c r="F15" s="7">
        <v>75</v>
      </c>
      <c r="G15" s="8"/>
      <c r="H15" s="9">
        <f>SUM(C15:F15)/COUNT(C15:F15)</f>
        <v>58.25</v>
      </c>
      <c r="L15" s="19">
        <f>(C15-$H$15)^2</f>
        <v>10.5625</v>
      </c>
      <c r="M15" s="19">
        <f>(D15-$H$15)^2</f>
        <v>95.0625</v>
      </c>
      <c r="N15" s="19">
        <f>(E15-$H$15)^2</f>
        <v>540.5625</v>
      </c>
      <c r="O15" s="19">
        <f>(F15-$H$15)^2</f>
        <v>280.5625</v>
      </c>
      <c r="P15" s="8">
        <f>SUM(L15:O15)/COUNT(L15:O15)</f>
        <v>231.6875</v>
      </c>
      <c r="Q15" s="29">
        <f>SQRT(P15)</f>
        <v>15.2212844398888</v>
      </c>
      <c r="R15" s="9">
        <f>Q15/H15</f>
        <v>0.261309604118262</v>
      </c>
      <c r="T15" s="30" t="s">
        <v>28</v>
      </c>
      <c r="U15" s="30"/>
      <c r="V15" s="31" t="s">
        <v>29</v>
      </c>
    </row>
    <row r="16" spans="2:22">
      <c r="B16" s="6" t="s">
        <v>30</v>
      </c>
      <c r="C16" s="7">
        <v>350</v>
      </c>
      <c r="D16" s="7">
        <v>480</v>
      </c>
      <c r="E16" s="10">
        <v>423.5</v>
      </c>
      <c r="F16" s="7">
        <v>580</v>
      </c>
      <c r="G16" s="8"/>
      <c r="H16" s="9">
        <f>SUM(C16:F16)/COUNT(C16:F16)</f>
        <v>458.375</v>
      </c>
      <c r="L16" s="20">
        <f>(C16-$H$16)^2</f>
        <v>11745.140625</v>
      </c>
      <c r="M16" s="20">
        <f>(D16-$H$16)^2</f>
        <v>467.640625</v>
      </c>
      <c r="N16" s="20">
        <f>(E16-$H$16)^2</f>
        <v>1216.265625</v>
      </c>
      <c r="O16" s="20">
        <f>(F16-$H$16)^2</f>
        <v>14792.640625</v>
      </c>
      <c r="P16" s="8">
        <f>SUM(L16:O16)/COUNT(L16:O16)</f>
        <v>7055.421875</v>
      </c>
      <c r="Q16" s="29">
        <f>SQRT(P16)</f>
        <v>83.9965587092709</v>
      </c>
      <c r="R16" s="9">
        <f>Q16/H16</f>
        <v>0.183248560042042</v>
      </c>
      <c r="T16" s="30" t="s">
        <v>31</v>
      </c>
      <c r="U16" s="30"/>
      <c r="V16" s="31" t="s">
        <v>32</v>
      </c>
    </row>
    <row r="19" spans="1:1">
      <c r="A19" s="1">
        <v>3</v>
      </c>
    </row>
    <row r="20" spans="2:22">
      <c r="B20" s="6"/>
      <c r="C20" s="6" t="s">
        <v>33</v>
      </c>
      <c r="D20" s="6" t="s">
        <v>34</v>
      </c>
      <c r="O20" s="15" t="s">
        <v>35</v>
      </c>
      <c r="U20" s="4" t="s">
        <v>36</v>
      </c>
      <c r="V20" s="1">
        <f>D24/E24</f>
        <v>0.39</v>
      </c>
    </row>
    <row r="21" spans="2:22">
      <c r="B21" s="11" t="s">
        <v>37</v>
      </c>
      <c r="C21" s="4">
        <v>15</v>
      </c>
      <c r="D21" s="4">
        <v>10</v>
      </c>
      <c r="E21" s="1">
        <f>SUM(C21:D21)</f>
        <v>25</v>
      </c>
      <c r="O21" s="15" t="s">
        <v>38</v>
      </c>
      <c r="U21" s="4" t="s">
        <v>9</v>
      </c>
      <c r="V21" s="1">
        <f>C22/E24</f>
        <v>0.28</v>
      </c>
    </row>
    <row r="22" spans="2:22">
      <c r="B22" s="11" t="s">
        <v>39</v>
      </c>
      <c r="C22" s="4">
        <v>28</v>
      </c>
      <c r="D22" s="4">
        <v>12</v>
      </c>
      <c r="E22" s="1">
        <f>SUM(C22:D22)</f>
        <v>40</v>
      </c>
      <c r="O22" s="15" t="s">
        <v>40</v>
      </c>
      <c r="R22" s="1">
        <f>D24/E24</f>
        <v>0.39</v>
      </c>
      <c r="S22" s="1">
        <f>E21/E24</f>
        <v>0.25</v>
      </c>
      <c r="T22" s="1">
        <f>D21/E24</f>
        <v>0.1</v>
      </c>
      <c r="U22" s="4" t="s">
        <v>11</v>
      </c>
      <c r="V22" s="1">
        <f>R22+S22-T22</f>
        <v>0.54</v>
      </c>
    </row>
    <row r="23" spans="2:22">
      <c r="B23" s="11" t="s">
        <v>41</v>
      </c>
      <c r="C23" s="4">
        <v>18</v>
      </c>
      <c r="D23" s="4">
        <v>17</v>
      </c>
      <c r="E23" s="1">
        <f>SUM(C23:D23)</f>
        <v>35</v>
      </c>
      <c r="O23" s="21" t="s">
        <v>42</v>
      </c>
      <c r="U23" s="4" t="s">
        <v>13</v>
      </c>
      <c r="V23" s="1">
        <f>C23/C24</f>
        <v>0.295081967213115</v>
      </c>
    </row>
    <row r="24" spans="3:5">
      <c r="C24" s="1">
        <f>SUM(C21:C23)</f>
        <v>61</v>
      </c>
      <c r="D24" s="1">
        <f>SUM(D21:D23)</f>
        <v>39</v>
      </c>
      <c r="E24" s="1">
        <f>SUM(C24:D24)</f>
        <v>100</v>
      </c>
    </row>
    <row r="25" spans="20:21">
      <c r="T25" s="1">
        <f>COUNTA(T28:T69)</f>
        <v>42</v>
      </c>
      <c r="U25" s="1">
        <f>3*4</f>
        <v>12</v>
      </c>
    </row>
    <row r="26" ht="14.4" spans="1:21">
      <c r="A26" s="1">
        <v>4</v>
      </c>
      <c r="B26" s="12" t="s">
        <v>43</v>
      </c>
      <c r="C26"/>
      <c r="D26"/>
      <c r="E26"/>
      <c r="F26"/>
      <c r="G26"/>
      <c r="H26"/>
      <c r="I26"/>
      <c r="J26" s="12" t="s">
        <v>44</v>
      </c>
      <c r="U26" s="32">
        <f>U25/T25</f>
        <v>0.285714285714286</v>
      </c>
    </row>
    <row r="27" ht="14.4" spans="2:10">
      <c r="B27" s="13" t="s">
        <v>45</v>
      </c>
      <c r="C27"/>
      <c r="D27"/>
      <c r="E27"/>
      <c r="F27"/>
      <c r="G27"/>
      <c r="H27"/>
      <c r="I27"/>
      <c r="J27"/>
    </row>
    <row r="28" ht="14.4" spans="2:21">
      <c r="B28" s="13" t="s">
        <v>46</v>
      </c>
      <c r="C28"/>
      <c r="D28"/>
      <c r="E28"/>
      <c r="F28"/>
      <c r="G28"/>
      <c r="H28"/>
      <c r="I28"/>
      <c r="J28"/>
      <c r="M28" s="33" t="s">
        <v>47</v>
      </c>
      <c r="P28" s="22">
        <f>3/7</f>
        <v>0.428571428571429</v>
      </c>
      <c r="T28" s="1" t="s">
        <v>48</v>
      </c>
      <c r="U28" s="1" t="s">
        <v>49</v>
      </c>
    </row>
    <row r="29" ht="14.4" spans="2:21">
      <c r="B29" s="13" t="s">
        <v>50</v>
      </c>
      <c r="C29"/>
      <c r="D29"/>
      <c r="E29"/>
      <c r="F29"/>
      <c r="G29"/>
      <c r="H29"/>
      <c r="I29"/>
      <c r="J29"/>
      <c r="M29" s="33" t="s">
        <v>51</v>
      </c>
      <c r="P29" s="22">
        <f>3/7*2/6+3/7*2/6</f>
        <v>0.285714285714286</v>
      </c>
      <c r="T29" s="1" t="s">
        <v>48</v>
      </c>
      <c r="U29" s="1" t="s">
        <v>52</v>
      </c>
    </row>
    <row r="30" ht="14.4" spans="2:21">
      <c r="B30" s="13" t="s">
        <v>53</v>
      </c>
      <c r="C30"/>
      <c r="D30"/>
      <c r="E30"/>
      <c r="F30"/>
      <c r="G30"/>
      <c r="H30"/>
      <c r="I30"/>
      <c r="J30"/>
      <c r="T30" s="22" t="s">
        <v>48</v>
      </c>
      <c r="U30" s="22" t="s">
        <v>54</v>
      </c>
    </row>
    <row r="31" ht="14.4" spans="2:21">
      <c r="B31" s="12"/>
      <c r="C31"/>
      <c r="D31"/>
      <c r="E31"/>
      <c r="F31"/>
      <c r="G31"/>
      <c r="H31"/>
      <c r="I31"/>
      <c r="J31"/>
      <c r="T31" s="22" t="s">
        <v>48</v>
      </c>
      <c r="U31" s="22" t="s">
        <v>55</v>
      </c>
    </row>
    <row r="32" spans="2:21">
      <c r="B32" s="14"/>
      <c r="T32" s="22" t="s">
        <v>48</v>
      </c>
      <c r="U32" s="22" t="s">
        <v>56</v>
      </c>
    </row>
    <row r="33" spans="2:21">
      <c r="B33" s="15" t="s">
        <v>57</v>
      </c>
      <c r="J33" s="23" t="s">
        <v>58</v>
      </c>
      <c r="K33" s="3" t="s">
        <v>59</v>
      </c>
      <c r="L33" s="3"/>
      <c r="M33" s="24" t="s">
        <v>60</v>
      </c>
      <c r="N33" s="24"/>
      <c r="T33" s="22" t="s">
        <v>48</v>
      </c>
      <c r="U33" s="22" t="s">
        <v>61</v>
      </c>
    </row>
    <row r="34" spans="2:21">
      <c r="B34" s="15" t="s">
        <v>62</v>
      </c>
      <c r="J34" s="23" t="s">
        <v>63</v>
      </c>
      <c r="K34" s="3" t="s">
        <v>59</v>
      </c>
      <c r="L34" s="3"/>
      <c r="M34" s="24" t="s">
        <v>60</v>
      </c>
      <c r="N34" s="24"/>
      <c r="T34" s="1" t="s">
        <v>49</v>
      </c>
      <c r="U34" s="1" t="s">
        <v>48</v>
      </c>
    </row>
    <row r="35" spans="2:21">
      <c r="B35" s="15" t="s">
        <v>64</v>
      </c>
      <c r="J35" s="23" t="s">
        <v>65</v>
      </c>
      <c r="K35" s="3" t="s">
        <v>59</v>
      </c>
      <c r="L35" s="3"/>
      <c r="M35" s="24" t="s">
        <v>60</v>
      </c>
      <c r="N35" s="24"/>
      <c r="T35" s="1" t="s">
        <v>49</v>
      </c>
      <c r="U35" s="1" t="s">
        <v>52</v>
      </c>
    </row>
    <row r="36" spans="2:21">
      <c r="B36" s="15" t="s">
        <v>66</v>
      </c>
      <c r="J36" s="23" t="s">
        <v>67</v>
      </c>
      <c r="K36" s="3" t="s">
        <v>68</v>
      </c>
      <c r="L36" s="3" t="s">
        <v>69</v>
      </c>
      <c r="M36" s="24" t="s">
        <v>70</v>
      </c>
      <c r="N36" s="3" t="s">
        <v>71</v>
      </c>
      <c r="T36" s="22" t="s">
        <v>49</v>
      </c>
      <c r="U36" s="22" t="s">
        <v>54</v>
      </c>
    </row>
    <row r="37" spans="2:21">
      <c r="B37" s="15" t="s">
        <v>72</v>
      </c>
      <c r="J37" s="23" t="s">
        <v>73</v>
      </c>
      <c r="K37" s="24" t="s">
        <v>74</v>
      </c>
      <c r="L37" s="24"/>
      <c r="M37" s="3" t="s">
        <v>75</v>
      </c>
      <c r="N37" s="3"/>
      <c r="T37" s="22" t="s">
        <v>49</v>
      </c>
      <c r="U37" s="22" t="s">
        <v>55</v>
      </c>
    </row>
    <row r="38" spans="2:21">
      <c r="B38" s="15" t="s">
        <v>76</v>
      </c>
      <c r="J38" s="23" t="s">
        <v>77</v>
      </c>
      <c r="K38" s="24" t="s">
        <v>59</v>
      </c>
      <c r="L38" s="24"/>
      <c r="M38" s="3" t="s">
        <v>60</v>
      </c>
      <c r="N38" s="3"/>
      <c r="T38" s="22" t="s">
        <v>49</v>
      </c>
      <c r="U38" s="22" t="s">
        <v>56</v>
      </c>
    </row>
    <row r="39" spans="2:21">
      <c r="B39" s="15" t="s">
        <v>78</v>
      </c>
      <c r="J39" s="23" t="s">
        <v>79</v>
      </c>
      <c r="K39" s="3" t="s">
        <v>80</v>
      </c>
      <c r="L39" s="3"/>
      <c r="M39" s="24" t="s">
        <v>81</v>
      </c>
      <c r="N39" s="24"/>
      <c r="T39" s="22" t="s">
        <v>49</v>
      </c>
      <c r="U39" s="22" t="s">
        <v>61</v>
      </c>
    </row>
    <row r="40" spans="20:21">
      <c r="T40" s="1" t="s">
        <v>52</v>
      </c>
      <c r="U40" s="1" t="s">
        <v>48</v>
      </c>
    </row>
    <row r="41" spans="20:21">
      <c r="T41" s="1" t="s">
        <v>52</v>
      </c>
      <c r="U41" s="1" t="s">
        <v>49</v>
      </c>
    </row>
    <row r="42" spans="20:21">
      <c r="T42" s="22" t="s">
        <v>52</v>
      </c>
      <c r="U42" s="22" t="s">
        <v>54</v>
      </c>
    </row>
    <row r="43" spans="20:21">
      <c r="T43" s="22" t="s">
        <v>52</v>
      </c>
      <c r="U43" s="22" t="s">
        <v>55</v>
      </c>
    </row>
    <row r="44" spans="20:21">
      <c r="T44" s="22" t="s">
        <v>52</v>
      </c>
      <c r="U44" s="22" t="s">
        <v>56</v>
      </c>
    </row>
    <row r="45" spans="20:21">
      <c r="T45" s="22" t="s">
        <v>52</v>
      </c>
      <c r="U45" s="22" t="s">
        <v>61</v>
      </c>
    </row>
    <row r="46" spans="20:21">
      <c r="T46" s="1" t="s">
        <v>54</v>
      </c>
      <c r="U46" s="1" t="s">
        <v>48</v>
      </c>
    </row>
    <row r="47" spans="20:21">
      <c r="T47" s="1" t="s">
        <v>54</v>
      </c>
      <c r="U47" s="1" t="s">
        <v>49</v>
      </c>
    </row>
    <row r="48" spans="20:21">
      <c r="T48" s="1" t="s">
        <v>54</v>
      </c>
      <c r="U48" s="1" t="s">
        <v>52</v>
      </c>
    </row>
    <row r="49" spans="20:21">
      <c r="T49" s="1" t="s">
        <v>54</v>
      </c>
      <c r="U49" s="1" t="s">
        <v>55</v>
      </c>
    </row>
    <row r="50" spans="20:21">
      <c r="T50" s="1" t="s">
        <v>54</v>
      </c>
      <c r="U50" s="1" t="s">
        <v>56</v>
      </c>
    </row>
    <row r="51" spans="20:21">
      <c r="T51" s="1" t="s">
        <v>54</v>
      </c>
      <c r="U51" s="1" t="s">
        <v>61</v>
      </c>
    </row>
    <row r="52" spans="20:21">
      <c r="T52" s="1" t="s">
        <v>55</v>
      </c>
      <c r="U52" s="1" t="s">
        <v>48</v>
      </c>
    </row>
    <row r="53" spans="20:21">
      <c r="T53" s="1" t="s">
        <v>55</v>
      </c>
      <c r="U53" s="1" t="s">
        <v>49</v>
      </c>
    </row>
    <row r="54" spans="20:21">
      <c r="T54" s="1" t="s">
        <v>55</v>
      </c>
      <c r="U54" s="1" t="s">
        <v>52</v>
      </c>
    </row>
    <row r="55" spans="20:21">
      <c r="T55" s="1" t="s">
        <v>55</v>
      </c>
      <c r="U55" s="1" t="s">
        <v>54</v>
      </c>
    </row>
    <row r="56" spans="20:21">
      <c r="T56" s="1" t="s">
        <v>55</v>
      </c>
      <c r="U56" s="1" t="s">
        <v>56</v>
      </c>
    </row>
    <row r="57" spans="20:21">
      <c r="T57" s="1" t="s">
        <v>55</v>
      </c>
      <c r="U57" s="1" t="s">
        <v>61</v>
      </c>
    </row>
    <row r="58" spans="20:21">
      <c r="T58" s="1" t="s">
        <v>56</v>
      </c>
      <c r="U58" s="1" t="s">
        <v>48</v>
      </c>
    </row>
    <row r="59" spans="20:21">
      <c r="T59" s="1" t="s">
        <v>56</v>
      </c>
      <c r="U59" s="1" t="s">
        <v>49</v>
      </c>
    </row>
    <row r="60" spans="20:21">
      <c r="T60" s="1" t="s">
        <v>56</v>
      </c>
      <c r="U60" s="1" t="s">
        <v>52</v>
      </c>
    </row>
    <row r="61" spans="20:21">
      <c r="T61" s="1" t="s">
        <v>56</v>
      </c>
      <c r="U61" s="1" t="s">
        <v>54</v>
      </c>
    </row>
    <row r="62" spans="20:21">
      <c r="T62" s="1" t="s">
        <v>56</v>
      </c>
      <c r="U62" s="1" t="s">
        <v>55</v>
      </c>
    </row>
    <row r="63" spans="20:21">
      <c r="T63" s="1" t="s">
        <v>56</v>
      </c>
      <c r="U63" s="1" t="s">
        <v>61</v>
      </c>
    </row>
    <row r="64" spans="20:21">
      <c r="T64" s="1" t="s">
        <v>61</v>
      </c>
      <c r="U64" s="1" t="s">
        <v>48</v>
      </c>
    </row>
    <row r="65" spans="20:21">
      <c r="T65" s="1" t="s">
        <v>61</v>
      </c>
      <c r="U65" s="1" t="s">
        <v>49</v>
      </c>
    </row>
    <row r="66" spans="20:21">
      <c r="T66" s="1" t="s">
        <v>61</v>
      </c>
      <c r="U66" s="1" t="s">
        <v>52</v>
      </c>
    </row>
    <row r="67" spans="20:21">
      <c r="T67" s="1" t="s">
        <v>61</v>
      </c>
      <c r="U67" s="1" t="s">
        <v>54</v>
      </c>
    </row>
    <row r="68" spans="20:21">
      <c r="T68" s="1" t="s">
        <v>61</v>
      </c>
      <c r="U68" s="1" t="s">
        <v>55</v>
      </c>
    </row>
    <row r="69" spans="20:21">
      <c r="T69" s="1" t="s">
        <v>61</v>
      </c>
      <c r="U69" s="1" t="s">
        <v>56</v>
      </c>
    </row>
  </sheetData>
  <mergeCells count="14">
    <mergeCell ref="T15:U15"/>
    <mergeCell ref="T16:U16"/>
    <mergeCell ref="K33:L33"/>
    <mergeCell ref="M33:N33"/>
    <mergeCell ref="K34:L34"/>
    <mergeCell ref="M34:N34"/>
    <mergeCell ref="K35:L35"/>
    <mergeCell ref="M35:N35"/>
    <mergeCell ref="K37:L37"/>
    <mergeCell ref="M37:N37"/>
    <mergeCell ref="K38:L38"/>
    <mergeCell ref="M38:N38"/>
    <mergeCell ref="K39:L39"/>
    <mergeCell ref="M39:N3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Banco de Tierra del Fuego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Sol Rodriguez</dc:creator>
  <cp:lastModifiedBy>joaqu</cp:lastModifiedBy>
  <dcterms:created xsi:type="dcterms:W3CDTF">2024-04-19T12:25:00Z</dcterms:created>
  <dcterms:modified xsi:type="dcterms:W3CDTF">2024-05-09T17:54:57Z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4193C8B71C5B4F2192D3862235F6220E_12</vt:lpwstr>
  </property>
  <property fmtid="{D5CDD505-2E9C-101B-9397-08002B2CF9AE}" pid="3" name="KSOProductBuildVer">
    <vt:lpwstr>1033-12.2.0.16909</vt:lpwstr>
  </property>
</Properties>
</file>