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Ej 4" sheetId="1" r:id="rId1"/>
    <sheet name="Ej 5" sheetId="2" r:id="rId2"/>
    <sheet name="Ej6" sheetId="3" r:id="rId3"/>
    <sheet name="EJ7" sheetId="4" r:id="rId4"/>
    <sheet name="Ej8" sheetId="5" r:id="rId5"/>
    <sheet name="EJ9" sheetId="6" r:id="rId6"/>
    <sheet name="EJ10" sheetId="7" r:id="rId7"/>
  </sheets>
  <definedNames>
    <definedName name="_xlchart.v1.0">'EJ10'!$O$15:$O$18</definedName>
    <definedName name="_xlchart.v1.1">'EJ10'!$P$15:$P$18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<sst xmlns="http://schemas.openxmlformats.org/spreadsheetml/2006/main" count="229" uniqueCount="148">
  <si>
    <t>Ejercicio 4.</t>
  </si>
  <si>
    <t>Con base en el siguiente cuadro, que indica la frecuencia de acceso a medios de transporte para 114 pasajeros.</t>
  </si>
  <si>
    <t>Se pide definir cuál es la variable aleatoria en estudio e identificar a qué tipo pertenece, armar una tabla de</t>
  </si>
  <si>
    <t>frecuencias con frecuencias absolutas y relativas.</t>
  </si>
  <si>
    <t>Realizar: gráfico de frecuencias tipo torta y gráfico de columnas.</t>
  </si>
  <si>
    <t>Varia Aleatoria (VA): Medios de transporte --&gt; Cualitativa Nominal</t>
  </si>
  <si>
    <t>Frecuencia</t>
  </si>
  <si>
    <t>Absoluta</t>
  </si>
  <si>
    <t>Relativa</t>
  </si>
  <si>
    <t>Procentual</t>
  </si>
  <si>
    <t>xi (Variable aleatoria)</t>
  </si>
  <si>
    <t>Fi</t>
  </si>
  <si>
    <t>Fr</t>
  </si>
  <si>
    <t>F%</t>
  </si>
  <si>
    <t>Subterraneo</t>
  </si>
  <si>
    <t>Colectivo</t>
  </si>
  <si>
    <t>Tren</t>
  </si>
  <si>
    <t>Automovil</t>
  </si>
  <si>
    <t>Motovehiculo</t>
  </si>
  <si>
    <t>Otro</t>
  </si>
  <si>
    <t>TOTAL</t>
  </si>
  <si>
    <t>Ejercicio 5.</t>
  </si>
  <si>
    <t>En una clínica infantil se ha ido anotando, durante un mes, el número de metros que cada niño anda, seguido</t>
  </si>
  <si>
    <t>y sin caerse, el primer día que comienza a caminar, obteniéndose la tabla de información adjunta:</t>
  </si>
  <si>
    <t>frecuencias con frecuencias absolutas, relativas y acumuladas.</t>
  </si>
  <si>
    <t>Graficar con barras.</t>
  </si>
  <si>
    <t>Variable aleatoria (VA): Metros caminados --&gt; Cuantitativa Discreta</t>
  </si>
  <si>
    <t>Porcentual</t>
  </si>
  <si>
    <t>xi</t>
  </si>
  <si>
    <t>Absolutas</t>
  </si>
  <si>
    <t>Acumulada</t>
  </si>
  <si>
    <t>Nro Metros Caminados</t>
  </si>
  <si>
    <t>Nro niños</t>
  </si>
  <si>
    <t>FabsAcu</t>
  </si>
  <si>
    <t>FrAcu</t>
  </si>
  <si>
    <t>F%Acu</t>
  </si>
  <si>
    <t>COMO SE CALCULA</t>
  </si>
  <si>
    <t>Frecuencia Relativa (Fr) :</t>
  </si>
  <si>
    <t>Frecuencia Absoluta / por el total de datos (en este caso 40)</t>
  </si>
  <si>
    <t xml:space="preserve">Frecuencia Absoluta Acumulada (FabsAcu): el primer valor mas el segundo y el segundo mas el tercero y asi sucesivamente  EJ: 2 + 6 = 8 Y 8+10=18 Y 18+5=23 </t>
  </si>
  <si>
    <t>Frecuencua Relativa Acumulada (FrAcu): el primer valor mas el segundo y el segundo mas el tercero y asi sucesivamente  EJ: 0,50 + 150= 0,200 Y 0,200 + 0,250=0,450 Y 0,450+ 0,125=0,575</t>
  </si>
  <si>
    <t>Frecuancia Porcentual (F%):  Frecuencia Relativa * 100</t>
  </si>
  <si>
    <t>Frecuencia Porcentua Acumulada (F%Acu): el primer valor mas el segundo y el segundo mas el tercero y asi sucesivamente  EJ: 5+15=20 y 20+25=45 y 45+12,5=57,5</t>
  </si>
  <si>
    <t>Ejercicio 6.</t>
  </si>
  <si>
    <t>Los rubros relevados en una muestra de Pymes son: servicios (S), industrial (I), agrícola (A) y comercial (C).</t>
  </si>
  <si>
    <t>Los resultados fueron 4, 9, 6 y 5 respectivamente.</t>
  </si>
  <si>
    <t>Graficar con torta.</t>
  </si>
  <si>
    <t>VA: Tipo de pyme --&gt; Cualitativa Nominal</t>
  </si>
  <si>
    <t>Tipo de pyme</t>
  </si>
  <si>
    <t>Fabs</t>
  </si>
  <si>
    <t>Sevicios</t>
  </si>
  <si>
    <t>Industrial</t>
  </si>
  <si>
    <t>Agricola</t>
  </si>
  <si>
    <t>Comercial</t>
  </si>
  <si>
    <t>No calculo acumulada porque no tiene sentido aparte de que es una nominal</t>
  </si>
  <si>
    <t>Que haya 19 encuestados no te dice nada porq solo son sectores</t>
  </si>
  <si>
    <t>Ejercicio 7.</t>
  </si>
  <si>
    <t>Un dentista observa el número de caries en cada uno de los 100 niños de cierto colegio. La información</t>
  </si>
  <si>
    <t>obtenida a parecer resumida en la siguiente tabla:</t>
  </si>
  <si>
    <t>VA: nro de Caries --&gt; cuantitativa discreta</t>
  </si>
  <si>
    <t xml:space="preserve">Nro de Caries </t>
  </si>
  <si>
    <t>Niños</t>
  </si>
  <si>
    <t>Ejercicio 8.</t>
  </si>
  <si>
    <t>Con base en el siguiente cuadro, que muestra la cantidad de días pernoctados en alojamientos de tipo rural</t>
  </si>
  <si>
    <t>por 524 turistas, realizar:</t>
  </si>
  <si>
    <t>Realizar: histograma de frecuencias simples y gráfico de barras verticales de la frecuencia simple.</t>
  </si>
  <si>
    <t>VA: Dias pernotados en alojamiento --&gt; Cuantitativa Discreta</t>
  </si>
  <si>
    <t>Intervalo</t>
  </si>
  <si>
    <t>rango</t>
  </si>
  <si>
    <t>fi</t>
  </si>
  <si>
    <t>fi acumulada</t>
  </si>
  <si>
    <t>Fr acumulada</t>
  </si>
  <si>
    <t>F% acumulada</t>
  </si>
  <si>
    <t>Ejercicio 9.</t>
  </si>
  <si>
    <t>Se realizó una encuesta a una muestra de 1.500 ciudadanos donde se les consultó por su grado de</t>
  </si>
  <si>
    <t>satisfacción con el desempeño de las políticas económicas de determinado país. Los resultados se muestran</t>
  </si>
  <si>
    <t>en la siguiente tabla:</t>
  </si>
  <si>
    <t>Muy Insatisfecho 350</t>
  </si>
  <si>
    <t>Insatisfecho 850</t>
  </si>
  <si>
    <t>Satisfecho 200</t>
  </si>
  <si>
    <t>Muy Satisfecho 100</t>
  </si>
  <si>
    <t>a) ¿Cuál es la variable en estudio?</t>
  </si>
  <si>
    <t>b) ¿Cómo se clasifica esta variable?</t>
  </si>
  <si>
    <t>c) Calcular las frecuencias relativas y relativas acumuladas.</t>
  </si>
  <si>
    <t>d) ¿Qué porcentaje de ciudadanos se encuentra insatisfecho o muy insatisfecho?</t>
  </si>
  <si>
    <t>e) ¿Qué cantidad de ciudadanos se encuentra satisfechos o muy satisfechos?</t>
  </si>
  <si>
    <t xml:space="preserve">a) La variable de estudio el grado de satisfaccion </t>
  </si>
  <si>
    <t>b) La variable se clasifica como cualitativa ordinal</t>
  </si>
  <si>
    <t>c)</t>
  </si>
  <si>
    <t>Grado de satisfaccion</t>
  </si>
  <si>
    <t>fr</t>
  </si>
  <si>
    <t>fiAcu</t>
  </si>
  <si>
    <t>frAcu</t>
  </si>
  <si>
    <t>f%</t>
  </si>
  <si>
    <t>f%Acu</t>
  </si>
  <si>
    <t>Muy Insatisfecho</t>
  </si>
  <si>
    <t>Insatisfecho</t>
  </si>
  <si>
    <t>Satisfecho</t>
  </si>
  <si>
    <t>Muy Satisfecho</t>
  </si>
  <si>
    <t>d)El 80% de los ciudadanos se encuentras insatisfecho o muy insatisfecho</t>
  </si>
  <si>
    <t>e) 300 ciudadanos se encuentras satisfechos o muy satisfechos (el calculo es entre los 200 de satisfecho y los 100 de muy satisfecho</t>
  </si>
  <si>
    <t>Ejercicio 10.</t>
  </si>
  <si>
    <t>Con la tabla n°1 del apunte N 2, elegir 3 variables y armar las tablas de frecuencia de cada una con sus</t>
  </si>
  <si>
    <t>representaciones gráficas.</t>
  </si>
  <si>
    <t>Variables: Promedio Asignaturas Aprobadas --&gt; Cuantitativa Continua</t>
  </si>
  <si>
    <t>Turno Preferido --&gt; Cualitativa Ordinal</t>
  </si>
  <si>
    <t>Finales Pendientes --&gt; Cuantitativo Discreta</t>
  </si>
  <si>
    <t>N°</t>
  </si>
  <si>
    <t>Nombre</t>
  </si>
  <si>
    <t>Promedio Asignaturas Aprobadas</t>
  </si>
  <si>
    <t>Turno Preferido</t>
  </si>
  <si>
    <t>Finales Pendientes</t>
  </si>
  <si>
    <t>Ana</t>
  </si>
  <si>
    <t>Mañana</t>
  </si>
  <si>
    <t>Ariela</t>
  </si>
  <si>
    <t>Tarde</t>
  </si>
  <si>
    <t>Constanza</t>
  </si>
  <si>
    <t>Cristian</t>
  </si>
  <si>
    <t>Finales pendientes</t>
  </si>
  <si>
    <t>Agrege frecuencia acumulada porque es una variable cuantitativa discreta</t>
  </si>
  <si>
    <t>Mariana</t>
  </si>
  <si>
    <t>Li</t>
  </si>
  <si>
    <t>Ls</t>
  </si>
  <si>
    <t>Fi acumuladda</t>
  </si>
  <si>
    <t>Fátima</t>
  </si>
  <si>
    <t>Agustina</t>
  </si>
  <si>
    <t>Fernando</t>
  </si>
  <si>
    <t>Ximena</t>
  </si>
  <si>
    <t>Jorge</t>
  </si>
  <si>
    <t>Total</t>
  </si>
  <si>
    <t>Luis</t>
  </si>
  <si>
    <t>Florencia</t>
  </si>
  <si>
    <t>Clara</t>
  </si>
  <si>
    <t>Julieta</t>
  </si>
  <si>
    <t>Soledad</t>
  </si>
  <si>
    <t>Jimena</t>
  </si>
  <si>
    <t>Alfredo</t>
  </si>
  <si>
    <t>Gabriela</t>
  </si>
  <si>
    <t>Turno preferido</t>
  </si>
  <si>
    <t>Agrego la acumulada porque es una cualitativa ordinal</t>
  </si>
  <si>
    <t>Promedio</t>
  </si>
  <si>
    <t>Agrego frecuencia acumulada porque es una variable cuantitativa discreta</t>
  </si>
  <si>
    <t>Fi acumulada</t>
  </si>
  <si>
    <t>limite inferior</t>
  </si>
  <si>
    <t xml:space="preserve">limite superior </t>
  </si>
  <si>
    <t>mañana</t>
  </si>
  <si>
    <t>tarde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</si>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</sst>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00"/>
    <numFmt numFmtId="179" formatCode="0.000"/>
    <numFmt numFmtId="180" formatCode="_-* #,##0.00_-;\-* #,##0.00_-;_-* &quot;-&quot;??_-;_-@"/>
    <numFmt numFmtId="181" formatCode="0.0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badi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E7E6E6"/>
        <bgColor rgb="FFE7E6E6"/>
      </patternFill>
    </fill>
    <fill>
      <patternFill patternType="solid">
        <fgColor rgb="FFCC99FF"/>
        <bgColor rgb="FFCC99FF"/>
      </patternFill>
    </fill>
    <fill>
      <patternFill patternType="solid">
        <fgColor rgb="FFD6DCE4"/>
        <bgColor rgb="FFD6DCE4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FF3300"/>
        <bgColor rgb="FFFF3300"/>
      </patternFill>
    </fill>
    <fill>
      <patternFill patternType="solid">
        <fgColor theme="0"/>
        <bgColor theme="0"/>
      </patternFill>
    </fill>
    <fill>
      <patternFill patternType="solid">
        <fgColor rgb="FF9966FF"/>
        <bgColor rgb="FF9966FF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11" fillId="0" borderId="42" applyNumberFormat="0" applyFill="0" applyAlignment="0" applyProtection="0">
      <alignment vertical="center"/>
    </xf>
    <xf numFmtId="0" fontId="12" fillId="0" borderId="4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44" applyNumberFormat="0" applyAlignment="0" applyProtection="0">
      <alignment vertical="center"/>
    </xf>
    <xf numFmtId="0" fontId="14" fillId="17" borderId="45" applyNumberFormat="0" applyAlignment="0" applyProtection="0">
      <alignment vertical="center"/>
    </xf>
    <xf numFmtId="0" fontId="15" fillId="17" borderId="44" applyNumberFormat="0" applyAlignment="0" applyProtection="0">
      <alignment vertical="center"/>
    </xf>
    <xf numFmtId="0" fontId="16" fillId="18" borderId="46" applyNumberFormat="0" applyAlignment="0" applyProtection="0">
      <alignment vertical="center"/>
    </xf>
    <xf numFmtId="0" fontId="17" fillId="0" borderId="47" applyNumberFormat="0" applyFill="0" applyAlignment="0" applyProtection="0">
      <alignment vertical="center"/>
    </xf>
    <xf numFmtId="0" fontId="18" fillId="0" borderId="4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</cellStyleXfs>
  <cellXfs count="142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3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178" fontId="2" fillId="0" borderId="10" xfId="0" applyNumberFormat="1" applyFont="1" applyBorder="1" applyAlignment="1">
      <alignment horizontal="right" wrapText="1"/>
    </xf>
    <xf numFmtId="3" fontId="2" fillId="0" borderId="10" xfId="0" applyNumberFormat="1" applyFont="1" applyBorder="1" applyAlignment="1">
      <alignment horizontal="right" wrapText="1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0" borderId="16" xfId="0" applyFont="1" applyBorder="1"/>
    <xf numFmtId="9" fontId="1" fillId="0" borderId="17" xfId="0" applyNumberFormat="1" applyFont="1" applyBorder="1"/>
    <xf numFmtId="9" fontId="1" fillId="0" borderId="16" xfId="0" applyNumberFormat="1" applyFont="1" applyBorder="1"/>
    <xf numFmtId="0" fontId="1" fillId="0" borderId="18" xfId="0" applyFont="1" applyBorder="1"/>
    <xf numFmtId="9" fontId="1" fillId="0" borderId="2" xfId="0" applyNumberFormat="1" applyFont="1" applyBorder="1"/>
    <xf numFmtId="9" fontId="1" fillId="0" borderId="18" xfId="0" applyNumberFormat="1" applyFont="1" applyBorder="1"/>
    <xf numFmtId="9" fontId="1" fillId="2" borderId="12" xfId="0" applyNumberFormat="1" applyFont="1" applyFill="1" applyBorder="1"/>
    <xf numFmtId="9" fontId="1" fillId="2" borderId="15" xfId="0" applyNumberFormat="1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2" borderId="22" xfId="0" applyFont="1" applyFill="1" applyBorder="1"/>
    <xf numFmtId="0" fontId="1" fillId="2" borderId="23" xfId="0" applyFont="1" applyFill="1" applyBorder="1"/>
    <xf numFmtId="0" fontId="2" fillId="0" borderId="24" xfId="0" applyFont="1" applyBorder="1" applyAlignment="1">
      <alignment horizontal="center" vertical="center" wrapText="1"/>
    </xf>
    <xf numFmtId="0" fontId="1" fillId="4" borderId="12" xfId="0" applyFont="1" applyFill="1" applyBorder="1"/>
    <xf numFmtId="0" fontId="1" fillId="4" borderId="14" xfId="0" applyFont="1" applyFill="1" applyBorder="1"/>
    <xf numFmtId="0" fontId="1" fillId="4" borderId="13" xfId="0" applyFont="1" applyFill="1" applyBorder="1"/>
    <xf numFmtId="0" fontId="1" fillId="4" borderId="15" xfId="0" applyFont="1" applyFill="1" applyBorder="1"/>
    <xf numFmtId="0" fontId="1" fillId="0" borderId="16" xfId="0" applyFont="1" applyBorder="1" applyAlignment="1">
      <alignment horizontal="center"/>
    </xf>
    <xf numFmtId="0" fontId="1" fillId="0" borderId="25" xfId="0" applyFont="1" applyBorder="1"/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1" fillId="0" borderId="0" xfId="0" applyFont="1" applyAlignment="1">
      <alignment horizontal="center"/>
    </xf>
    <xf numFmtId="0" fontId="1" fillId="5" borderId="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5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9" fontId="1" fillId="0" borderId="25" xfId="0" applyNumberFormat="1" applyFont="1" applyBorder="1"/>
    <xf numFmtId="9" fontId="1" fillId="4" borderId="15" xfId="0" applyNumberFormat="1" applyFont="1" applyFill="1" applyBorder="1"/>
    <xf numFmtId="9" fontId="1" fillId="5" borderId="15" xfId="0" applyNumberFormat="1" applyFont="1" applyFill="1" applyBorder="1"/>
    <xf numFmtId="0" fontId="1" fillId="6" borderId="1" xfId="0" applyFont="1" applyFill="1" applyBorder="1"/>
    <xf numFmtId="0" fontId="1" fillId="0" borderId="17" xfId="0" applyFont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11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23" xfId="0" applyFont="1" applyFill="1" applyBorder="1"/>
    <xf numFmtId="0" fontId="1" fillId="6" borderId="15" xfId="0" applyFont="1" applyFill="1" applyBorder="1" applyAlignment="1">
      <alignment horizontal="right"/>
    </xf>
    <xf numFmtId="0" fontId="1" fillId="6" borderId="15" xfId="0" applyFont="1" applyFill="1" applyBorder="1"/>
    <xf numFmtId="179" fontId="1" fillId="0" borderId="16" xfId="0" applyNumberFormat="1" applyFont="1" applyBorder="1"/>
    <xf numFmtId="180" fontId="1" fillId="0" borderId="16" xfId="0" applyNumberFormat="1" applyFont="1" applyBorder="1"/>
    <xf numFmtId="179" fontId="1" fillId="0" borderId="25" xfId="0" applyNumberFormat="1" applyFont="1" applyBorder="1"/>
    <xf numFmtId="179" fontId="1" fillId="6" borderId="15" xfId="0" applyNumberFormat="1" applyFont="1" applyFill="1" applyBorder="1"/>
    <xf numFmtId="9" fontId="1" fillId="6" borderId="15" xfId="0" applyNumberFormat="1" applyFont="1" applyFill="1" applyBorder="1"/>
    <xf numFmtId="0" fontId="1" fillId="0" borderId="13" xfId="0" applyFont="1" applyBorder="1"/>
    <xf numFmtId="0" fontId="1" fillId="6" borderId="0" xfId="0" applyFont="1" applyFill="1" applyBorder="1"/>
    <xf numFmtId="0" fontId="1" fillId="0" borderId="26" xfId="0" applyFont="1" applyBorder="1"/>
    <xf numFmtId="0" fontId="1" fillId="7" borderId="1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7" borderId="14" xfId="0" applyFont="1" applyFill="1" applyBorder="1"/>
    <xf numFmtId="0" fontId="1" fillId="7" borderId="12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5" xfId="0" applyFont="1" applyFill="1" applyBorder="1"/>
    <xf numFmtId="0" fontId="1" fillId="0" borderId="27" xfId="0" applyFont="1" applyBorder="1"/>
    <xf numFmtId="2" fontId="1" fillId="0" borderId="16" xfId="0" applyNumberFormat="1" applyFont="1" applyBorder="1"/>
    <xf numFmtId="0" fontId="1" fillId="0" borderId="28" xfId="0" applyFont="1" applyBorder="1"/>
    <xf numFmtId="0" fontId="1" fillId="0" borderId="29" xfId="0" applyFont="1" applyBorder="1"/>
    <xf numFmtId="0" fontId="1" fillId="7" borderId="25" xfId="0" applyFont="1" applyFill="1" applyBorder="1"/>
    <xf numFmtId="2" fontId="1" fillId="7" borderId="15" xfId="0" applyNumberFormat="1" applyFont="1" applyFill="1" applyBorder="1"/>
    <xf numFmtId="2" fontId="1" fillId="0" borderId="25" xfId="0" applyNumberFormat="1" applyFont="1" applyBorder="1"/>
    <xf numFmtId="9" fontId="1" fillId="0" borderId="30" xfId="0" applyNumberFormat="1" applyFont="1" applyBorder="1"/>
    <xf numFmtId="2" fontId="1" fillId="7" borderId="25" xfId="0" applyNumberFormat="1" applyFont="1" applyFill="1" applyBorder="1"/>
    <xf numFmtId="9" fontId="1" fillId="7" borderId="30" xfId="0" applyNumberFormat="1" applyFont="1" applyFill="1" applyBorder="1"/>
    <xf numFmtId="9" fontId="1" fillId="7" borderId="15" xfId="0" applyNumberFormat="1" applyFont="1" applyFill="1" applyBorder="1"/>
    <xf numFmtId="0" fontId="1" fillId="8" borderId="1" xfId="0" applyFont="1" applyFill="1" applyBorder="1"/>
    <xf numFmtId="0" fontId="1" fillId="8" borderId="12" xfId="0" applyFont="1" applyFill="1" applyBorder="1"/>
    <xf numFmtId="0" fontId="1" fillId="8" borderId="13" xfId="0" applyFont="1" applyFill="1" applyBorder="1"/>
    <xf numFmtId="0" fontId="1" fillId="8" borderId="14" xfId="0" applyFont="1" applyFill="1" applyBorder="1"/>
    <xf numFmtId="0" fontId="1" fillId="8" borderId="15" xfId="0" applyFont="1" applyFill="1" applyBorder="1"/>
    <xf numFmtId="0" fontId="1" fillId="0" borderId="31" xfId="0" applyFont="1" applyBorder="1"/>
    <xf numFmtId="0" fontId="1" fillId="0" borderId="30" xfId="0" applyFont="1" applyBorder="1"/>
    <xf numFmtId="0" fontId="1" fillId="0" borderId="32" xfId="0" applyFont="1" applyBorder="1"/>
    <xf numFmtId="0" fontId="1" fillId="9" borderId="15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4" fillId="10" borderId="0" xfId="0" applyFont="1" applyFill="1" applyBorder="1"/>
    <xf numFmtId="0" fontId="1" fillId="10" borderId="0" xfId="0" applyFont="1" applyFill="1" applyBorder="1"/>
    <xf numFmtId="0" fontId="0" fillId="0" borderId="0" xfId="0" applyFont="1"/>
    <xf numFmtId="0" fontId="1" fillId="4" borderId="1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23" xfId="0" applyFont="1" applyFill="1" applyBorder="1"/>
    <xf numFmtId="0" fontId="1" fillId="11" borderId="0" xfId="0" applyFont="1" applyFill="1" applyBorder="1"/>
    <xf numFmtId="0" fontId="1" fillId="4" borderId="18" xfId="0" applyFont="1" applyFill="1" applyBorder="1"/>
    <xf numFmtId="0" fontId="1" fillId="4" borderId="33" xfId="0" applyFont="1" applyFill="1" applyBorder="1"/>
    <xf numFmtId="0" fontId="1" fillId="4" borderId="26" xfId="0" applyFont="1" applyFill="1" applyBorder="1"/>
    <xf numFmtId="0" fontId="1" fillId="4" borderId="34" xfId="0" applyFont="1" applyFill="1" applyBorder="1"/>
    <xf numFmtId="0" fontId="1" fillId="4" borderId="35" xfId="0" applyFont="1" applyFill="1" applyBorder="1"/>
    <xf numFmtId="4" fontId="1" fillId="0" borderId="16" xfId="0" applyNumberFormat="1" applyFont="1" applyBorder="1"/>
    <xf numFmtId="4" fontId="1" fillId="0" borderId="25" xfId="0" applyNumberFormat="1" applyFont="1" applyBorder="1"/>
    <xf numFmtId="179" fontId="1" fillId="4" borderId="15" xfId="0" applyNumberFormat="1" applyFont="1" applyFill="1" applyBorder="1"/>
    <xf numFmtId="4" fontId="1" fillId="4" borderId="15" xfId="0" applyNumberFormat="1" applyFont="1" applyFill="1" applyBorder="1"/>
    <xf numFmtId="4" fontId="1" fillId="4" borderId="14" xfId="0" applyNumberFormat="1" applyFont="1" applyFill="1" applyBorder="1"/>
    <xf numFmtId="0" fontId="4" fillId="12" borderId="15" xfId="0" applyFont="1" applyFill="1" applyBorder="1"/>
    <xf numFmtId="0" fontId="1" fillId="13" borderId="1" xfId="0" applyFont="1" applyFill="1" applyBorder="1"/>
    <xf numFmtId="0" fontId="1" fillId="13" borderId="12" xfId="0" applyFont="1" applyFill="1" applyBorder="1"/>
    <xf numFmtId="0" fontId="1" fillId="13" borderId="13" xfId="0" applyFont="1" applyFill="1" applyBorder="1"/>
    <xf numFmtId="0" fontId="1" fillId="13" borderId="14" xfId="0" applyFont="1" applyFill="1" applyBorder="1"/>
    <xf numFmtId="0" fontId="1" fillId="14" borderId="25" xfId="0" applyFont="1" applyFill="1" applyBorder="1"/>
    <xf numFmtId="0" fontId="1" fillId="14" borderId="36" xfId="0" applyFont="1" applyFill="1" applyBorder="1"/>
    <xf numFmtId="0" fontId="1" fillId="14" borderId="18" xfId="0" applyFont="1" applyFill="1" applyBorder="1"/>
    <xf numFmtId="0" fontId="1" fillId="14" borderId="2" xfId="0" applyFont="1" applyFill="1" applyBorder="1"/>
    <xf numFmtId="0" fontId="4" fillId="14" borderId="15" xfId="0" applyFont="1" applyFill="1" applyBorder="1"/>
    <xf numFmtId="0" fontId="4" fillId="14" borderId="12" xfId="0" applyFont="1" applyFill="1" applyBorder="1"/>
    <xf numFmtId="179" fontId="1" fillId="0" borderId="17" xfId="0" applyNumberFormat="1" applyFont="1" applyBorder="1"/>
    <xf numFmtId="181" fontId="1" fillId="0" borderId="16" xfId="0" applyNumberFormat="1" applyFont="1" applyBorder="1"/>
    <xf numFmtId="0" fontId="1" fillId="0" borderId="37" xfId="0" applyFont="1" applyBorder="1"/>
    <xf numFmtId="0" fontId="1" fillId="0" borderId="38" xfId="0" applyFont="1" applyBorder="1"/>
    <xf numFmtId="180" fontId="1" fillId="0" borderId="39" xfId="0" applyNumberFormat="1" applyFont="1" applyBorder="1"/>
    <xf numFmtId="181" fontId="1" fillId="0" borderId="40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sz="1800" b="1" i="0">
                <a:solidFill>
                  <a:schemeClr val="dk1"/>
                </a:solidFill>
                <a:latin typeface="+mn-lt"/>
              </a:rPr>
              <a:t>Medios de Transporte</a:t>
            </a:r>
            <a:endParaRPr sz="1800" b="1" i="0">
              <a:solidFill>
                <a:schemeClr val="dk1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508013779527559"/>
          <c:y val="0.0277777777777778"/>
        </c:manualLayout>
      </c:layout>
      <c:overlay val="0"/>
    </c:title>
    <c:autoTitleDeleted val="0"/>
    <c:view3D>
      <c:rotX val="50"/>
      <c:rotY val="0"/>
      <c:depthPercent val="10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0.0416666666666667"/>
          <c:y val="0.180439997083698"/>
          <c:w val="0.938888888888889"/>
          <c:h val="0.64884186351706"/>
        </c:manualLayout>
      </c:layout>
      <c:pie3DChart>
        <c:varyColors val="1"/>
        <c:ser>
          <c:idx val="0"/>
          <c:order val="0"/>
          <c:explosion val="0"/>
          <c:dPt>
            <c:idx val="0"/>
            <c:bubble3D val="0"/>
            <c:spPr>
              <a:solidFill>
                <a:schemeClr val="accent1"/>
              </a:solidFill>
            </c:spPr>
          </c:dPt>
          <c:dPt>
            <c:idx val="1"/>
            <c:bubble3D val="0"/>
            <c:spPr>
              <a:solidFill>
                <a:schemeClr val="accent2"/>
              </a:solidFill>
            </c:spPr>
          </c:dPt>
          <c:dPt>
            <c:idx val="2"/>
            <c:bubble3D val="0"/>
            <c:spPr>
              <a:solidFill>
                <a:schemeClr val="accent3"/>
              </a:solidFill>
            </c:spPr>
          </c:dPt>
          <c:dPt>
            <c:idx val="3"/>
            <c:bubble3D val="0"/>
            <c:spPr>
              <a:solidFill>
                <a:schemeClr val="accent4"/>
              </a:solidFill>
            </c:spPr>
          </c:dPt>
          <c:dPt>
            <c:idx val="4"/>
            <c:bubble3D val="0"/>
            <c:spPr>
              <a:solidFill>
                <a:schemeClr val="accent5"/>
              </a:solidFill>
            </c:spPr>
          </c:dPt>
          <c:dPt>
            <c:idx val="5"/>
            <c:bubble3D val="0"/>
            <c:spPr>
              <a:solidFill>
                <a:schemeClr val="accent6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'Ej 4'!$B$13:$B$18</c:f>
              <c:strCache>
                <c:ptCount val="6"/>
                <c:pt idx="0">
                  <c:v>Subterraneo</c:v>
                </c:pt>
                <c:pt idx="1">
                  <c:v>Colectivo</c:v>
                </c:pt>
                <c:pt idx="2">
                  <c:v>Tren</c:v>
                </c:pt>
                <c:pt idx="3">
                  <c:v>Automovil</c:v>
                </c:pt>
                <c:pt idx="4">
                  <c:v>Motovehiculo</c:v>
                </c:pt>
                <c:pt idx="5">
                  <c:v>Otro</c:v>
                </c:pt>
              </c:strCache>
            </c:strRef>
          </c:cat>
          <c:val>
            <c:numRef>
              <c:f>'Ej 4'!$C$13:$C$18</c:f>
              <c:numCache>
                <c:formatCode>General</c:formatCode>
                <c:ptCount val="6"/>
                <c:pt idx="0">
                  <c:v>53</c:v>
                </c:pt>
                <c:pt idx="1">
                  <c:v>29</c:v>
                </c:pt>
                <c:pt idx="2">
                  <c:v>13</c:v>
                </c:pt>
                <c:pt idx="3">
                  <c:v>11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4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600" b="1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Medios de Transporte</a:t>
            </a:r>
            <a:endParaRPr sz="1600" b="1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'Ej 4'!$B$13:$B$18</c:f>
              <c:strCache>
                <c:ptCount val="6"/>
                <c:pt idx="0">
                  <c:v>Subterraneo</c:v>
                </c:pt>
                <c:pt idx="1">
                  <c:v>Colectivo</c:v>
                </c:pt>
                <c:pt idx="2">
                  <c:v>Tren</c:v>
                </c:pt>
                <c:pt idx="3">
                  <c:v>Automovil</c:v>
                </c:pt>
                <c:pt idx="4">
                  <c:v>Motovehiculo</c:v>
                </c:pt>
                <c:pt idx="5">
                  <c:v>Otro</c:v>
                </c:pt>
              </c:strCache>
            </c:strRef>
          </c:cat>
          <c:val>
            <c:numRef>
              <c:f>'Ej 4'!$C$13:$C$18</c:f>
              <c:numCache>
                <c:formatCode>General</c:formatCode>
                <c:ptCount val="6"/>
                <c:pt idx="0">
                  <c:v>53</c:v>
                </c:pt>
                <c:pt idx="1">
                  <c:v>29</c:v>
                </c:pt>
                <c:pt idx="2">
                  <c:v>13</c:v>
                </c:pt>
                <c:pt idx="3">
                  <c:v>11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64076539"/>
        <c:axId val="645539122"/>
      </c:barChart>
      <c:catAx>
        <c:axId val="864076539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45539122"/>
        <c:crosses val="autoZero"/>
        <c:auto val="1"/>
        <c:lblAlgn val="ctr"/>
        <c:lblOffset val="100"/>
        <c:noMultiLvlLbl val="0"/>
      </c:catAx>
      <c:valAx>
        <c:axId val="64553912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64076539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6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600" b="0" i="0">
                <a:solidFill>
                  <a:srgbClr val="757575"/>
                </a:solidFill>
                <a:latin typeface="+mn-lt"/>
              </a:rPr>
              <a:t>Metros caminados</a:t>
            </a:r>
            <a:endParaRPr sz="1600" b="0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'Ej 5'!$B$16:$B$23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'Ej 5'!$C$16:$C$23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10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2389085"/>
        <c:axId val="681501133"/>
      </c:barChart>
      <c:catAx>
        <c:axId val="5238908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81501133"/>
        <c:crosses val="autoZero"/>
        <c:auto val="1"/>
        <c:lblAlgn val="ctr"/>
        <c:lblOffset val="100"/>
        <c:noMultiLvlLbl val="0"/>
      </c:catAx>
      <c:valAx>
        <c:axId val="68150113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238908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sz="1800" b="1" i="0">
                <a:solidFill>
                  <a:schemeClr val="dk1"/>
                </a:solidFill>
                <a:latin typeface="+mn-lt"/>
              </a:rPr>
              <a:t>RUBROS DE LAS PYMES</a:t>
            </a:r>
            <a:endParaRPr sz="1800" b="1" i="0">
              <a:solidFill>
                <a:schemeClr val="dk1"/>
              </a:solidFill>
              <a:latin typeface="+mn-lt"/>
            </a:endParaRPr>
          </a:p>
        </c:rich>
      </c:tx>
      <c:layout/>
      <c:overlay val="0"/>
    </c:title>
    <c:autoTitleDeleted val="0"/>
    <c:view3D>
      <c:rotX val="50"/>
      <c:rotY val="0"/>
      <c:depthPercent val="10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0"/>
          <c:dPt>
            <c:idx val="0"/>
            <c:bubble3D val="0"/>
            <c:spPr>
              <a:solidFill>
                <a:schemeClr val="accent1"/>
              </a:solidFill>
            </c:spPr>
          </c:dPt>
          <c:dPt>
            <c:idx val="1"/>
            <c:bubble3D val="0"/>
            <c:spPr>
              <a:solidFill>
                <a:schemeClr val="accent2"/>
              </a:solidFill>
            </c:spPr>
          </c:dPt>
          <c:dPt>
            <c:idx val="2"/>
            <c:bubble3D val="0"/>
            <c:spPr>
              <a:solidFill>
                <a:schemeClr val="accent3"/>
              </a:solidFill>
            </c:spPr>
          </c:dPt>
          <c:dPt>
            <c:idx val="3"/>
            <c:bubble3D val="0"/>
            <c:spPr>
              <a:solidFill>
                <a:schemeClr val="accent4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'Ej6'!$B$12:$B$15</c:f>
              <c:strCache>
                <c:ptCount val="4"/>
                <c:pt idx="0">
                  <c:v>Sevicios</c:v>
                </c:pt>
                <c:pt idx="1">
                  <c:v>Industrial</c:v>
                </c:pt>
                <c:pt idx="2">
                  <c:v>Agricola</c:v>
                </c:pt>
                <c:pt idx="3">
                  <c:v>Comercial</c:v>
                </c:pt>
              </c:strCache>
            </c:strRef>
          </c:cat>
          <c:val>
            <c:numRef>
              <c:f>'Ej6'!$C$12:$C$15</c:f>
              <c:numCache>
                <c:formatCode>General</c:formatCode>
                <c:ptCount val="4"/>
                <c:pt idx="0">
                  <c:v>4</c:v>
                </c:pt>
                <c:pt idx="1">
                  <c:v>9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sz="1800" b="0" i="0">
                <a:solidFill>
                  <a:schemeClr val="lt1"/>
                </a:solidFill>
                <a:latin typeface="+mn-lt"/>
              </a:rPr>
              <a:t>Nro de caries en niños</a:t>
            </a:r>
            <a:endParaRPr sz="1800" b="0" i="0">
              <a:solidFill>
                <a:schemeClr val="lt1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"Nro de Caries "</c:f>
              <c:strCache>
                <c:ptCount val="1"/>
                <c:pt idx="0">
                  <c:v>Nro de Caries 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'EJ7'!$B$16:$B$20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'EJ7'!$B$16:$B$20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strRef>
              <c:f>"Niños"</c:f>
              <c:strCache>
                <c:ptCount val="1"/>
                <c:pt idx="0">
                  <c:v>Niños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'EJ7'!$B$16:$B$20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'EJ7'!$C$16:$C$20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35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172080"/>
        <c:axId val="1556506380"/>
      </c:barChart>
      <c:catAx>
        <c:axId val="196217208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900" b="0" i="0">
                    <a:solidFill>
                      <a:schemeClr val="lt1"/>
                    </a:solidFill>
                    <a:latin typeface="+mn-lt"/>
                  </a:rPr>
                  <a:t>Caries</a:t>
                </a:r>
                <a:endParaRPr sz="900" b="0" i="0">
                  <a:solidFill>
                    <a:schemeClr val="lt1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556506380"/>
        <c:crosses val="autoZero"/>
        <c:auto val="1"/>
        <c:lblAlgn val="ctr"/>
        <c:lblOffset val="100"/>
        <c:noMultiLvlLbl val="0"/>
      </c:catAx>
      <c:valAx>
        <c:axId val="155650638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900" b="0" i="0">
                    <a:solidFill>
                      <a:schemeClr val="lt1"/>
                    </a:solidFill>
                    <a:latin typeface="+mn-lt"/>
                  </a:rPr>
                  <a:t>Niños</a:t>
                </a:r>
                <a:endParaRPr sz="900" b="0" i="0">
                  <a:solidFill>
                    <a:schemeClr val="lt1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96217208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6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sz="1600" b="1" i="0">
                <a:solidFill>
                  <a:schemeClr val="lt1"/>
                </a:solidFill>
                <a:latin typeface="+mn-lt"/>
              </a:rPr>
              <a:t>Histograma de frecuencia</a:t>
            </a:r>
            <a:endParaRPr sz="1600" b="1" i="0">
              <a:solidFill>
                <a:schemeClr val="lt1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"Histograma de frecuencia"</c:f>
              <c:strCache>
                <c:ptCount val="1"/>
                <c:pt idx="0">
                  <c:v>Histograma de frecuencia</c:v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'Ej8'!$F$13:$F$16</c:f>
              <c:numCache>
                <c:formatCode>General</c:formatCode>
                <c:ptCount val="4"/>
                <c:pt idx="0">
                  <c:v>4</c:v>
                </c:pt>
                <c:pt idx="1">
                  <c:v>11</c:v>
                </c:pt>
                <c:pt idx="2">
                  <c:v>18</c:v>
                </c:pt>
                <c:pt idx="3">
                  <c:v>25</c:v>
                </c:pt>
              </c:numCache>
            </c:numRef>
          </c:cat>
          <c:val>
            <c:numRef>
              <c:f>'Ej8'!$E$13:$E$16</c:f>
              <c:numCache>
                <c:formatCode>General</c:formatCode>
                <c:ptCount val="4"/>
                <c:pt idx="0">
                  <c:v>378</c:v>
                </c:pt>
                <c:pt idx="1">
                  <c:v>102</c:v>
                </c:pt>
                <c:pt idx="2">
                  <c:v>25</c:v>
                </c:pt>
                <c:pt idx="3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3990826"/>
        <c:axId val="575095604"/>
      </c:barChart>
      <c:lineChart>
        <c:grouping val="none"/>
        <c:varyColors val="0"/>
        <c:ser>
          <c:idx val="1"/>
          <c:order val="1"/>
          <c:tx>
            <c:strRef>
              <c:f>"Poligono de frecuencia"</c:f>
              <c:strCache>
                <c:ptCount val="1"/>
                <c:pt idx="0">
                  <c:v>Poligono de frecuencia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'Ej8'!$F$13:$F$16</c:f>
              <c:numCache>
                <c:formatCode>General</c:formatCode>
                <c:ptCount val="4"/>
                <c:pt idx="0">
                  <c:v>4</c:v>
                </c:pt>
                <c:pt idx="1">
                  <c:v>11</c:v>
                </c:pt>
                <c:pt idx="2">
                  <c:v>18</c:v>
                </c:pt>
                <c:pt idx="3">
                  <c:v>25</c:v>
                </c:pt>
              </c:numCache>
            </c:numRef>
          </c:cat>
          <c:val>
            <c:numRef>
              <c:f>'Ej8'!$E$13:$E$16</c:f>
              <c:numCache>
                <c:formatCode>General</c:formatCode>
                <c:ptCount val="4"/>
                <c:pt idx="0">
                  <c:v>378</c:v>
                </c:pt>
                <c:pt idx="1">
                  <c:v>102</c:v>
                </c:pt>
                <c:pt idx="2">
                  <c:v>25</c:v>
                </c:pt>
                <c:pt idx="3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93990826"/>
        <c:axId val="575095604"/>
      </c:lineChart>
      <c:catAx>
        <c:axId val="199399082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575095604"/>
        <c:crosses val="autoZero"/>
        <c:auto val="1"/>
        <c:lblAlgn val="ctr"/>
        <c:lblOffset val="100"/>
        <c:noMultiLvlLbl val="0"/>
      </c:catAx>
      <c:valAx>
        <c:axId val="57509560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993990826"/>
        <c:crosses val="autoZero"/>
        <c:crossBetween val="between"/>
      </c:valAx>
    </c:plotArea>
    <c:plotVisOnly val="1"/>
    <c:dispBlanksAs val="gap"/>
    <c:showDLblsOverMax val="0"/>
  </c:chart>
  <c:spPr>
    <a:solidFill>
      <a:schemeClr val="dk1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"Grafico de barras"</c:f>
              <c:strCache>
                <c:ptCount val="1"/>
                <c:pt idx="0">
                  <c:v>Grafico de barras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'Ej8'!$F$13:$F$16</c:f>
              <c:numCache>
                <c:formatCode>General</c:formatCode>
                <c:ptCount val="4"/>
                <c:pt idx="0">
                  <c:v>4</c:v>
                </c:pt>
                <c:pt idx="1">
                  <c:v>11</c:v>
                </c:pt>
                <c:pt idx="2">
                  <c:v>18</c:v>
                </c:pt>
                <c:pt idx="3">
                  <c:v>25</c:v>
                </c:pt>
              </c:numCache>
            </c:numRef>
          </c:cat>
          <c:val>
            <c:numRef>
              <c:f>'Ej8'!$E$13:$E$16</c:f>
              <c:numCache>
                <c:formatCode>General</c:formatCode>
                <c:ptCount val="4"/>
                <c:pt idx="0">
                  <c:v>378</c:v>
                </c:pt>
                <c:pt idx="1">
                  <c:v>102</c:v>
                </c:pt>
                <c:pt idx="2">
                  <c:v>25</c:v>
                </c:pt>
                <c:pt idx="3">
                  <c:v>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82874343"/>
        <c:axId val="328241216"/>
      </c:barChart>
      <c:catAx>
        <c:axId val="68287434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900" b="1" i="0">
                    <a:solidFill>
                      <a:schemeClr val="lt1"/>
                    </a:solidFill>
                    <a:latin typeface="+mn-lt"/>
                  </a:rPr>
                  <a:t>Dias pernotados en alojamiento</a:t>
                </a:r>
                <a:endParaRPr sz="900" b="1" i="0">
                  <a:solidFill>
                    <a:schemeClr val="lt1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328241216"/>
        <c:crosses val="autoZero"/>
        <c:auto val="1"/>
        <c:lblAlgn val="ctr"/>
        <c:lblOffset val="100"/>
        <c:noMultiLvlLbl val="0"/>
      </c:catAx>
      <c:valAx>
        <c:axId val="32824121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900" b="1" i="0">
                    <a:solidFill>
                      <a:schemeClr val="lt1"/>
                    </a:solidFill>
                    <a:latin typeface="+mn-lt"/>
                  </a:rPr>
                  <a:t>Frecuencia relativa</a:t>
                </a:r>
                <a:endParaRPr sz="900" b="1" i="0">
                  <a:solidFill>
                    <a:schemeClr val="lt1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682874343"/>
        <c:crosses val="autoZero"/>
        <c:crossBetween val="between"/>
      </c:valAx>
    </c:plotArea>
    <c:plotVisOnly val="1"/>
    <c:dispBlanksAs val="gap"/>
    <c:showDLblsOverMax val="0"/>
  </c:chart>
  <c:spPr>
    <a:solidFill>
      <a:schemeClr val="dk1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6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sz="1600" b="1" i="0">
                <a:solidFill>
                  <a:schemeClr val="lt1"/>
                </a:solidFill>
                <a:latin typeface="+mn-lt"/>
              </a:rPr>
              <a:t>Grafico de torta </a:t>
            </a:r>
            <a:endParaRPr sz="1600" b="1" i="0">
              <a:solidFill>
                <a:schemeClr val="lt1"/>
              </a:solidFill>
              <a:latin typeface="+mn-lt"/>
            </a:endParaRPr>
          </a:p>
        </c:rich>
      </c:tx>
      <c:layout/>
      <c:overlay val="0"/>
    </c:title>
    <c:autoTitleDeleted val="0"/>
    <c:view3D>
      <c:rotX val="50"/>
      <c:rotY val="0"/>
      <c:depthPercent val="10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0"/>
          <c:dPt>
            <c:idx val="0"/>
            <c:bubble3D val="0"/>
            <c:spPr>
              <a:solidFill>
                <a:schemeClr val="accent1"/>
              </a:solidFill>
            </c:spPr>
          </c:dPt>
          <c:dPt>
            <c:idx val="1"/>
            <c:bubble3D val="0"/>
            <c:spPr>
              <a:solidFill>
                <a:schemeClr val="accent2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'EJ10'!$B$34:$B$35</c:f>
              <c:strCache>
                <c:ptCount val="2"/>
                <c:pt idx="0">
                  <c:v>mañana</c:v>
                </c:pt>
                <c:pt idx="1">
                  <c:v>tarde</c:v>
                </c:pt>
              </c:strCache>
            </c:strRef>
          </c:cat>
          <c:val>
            <c:numRef>
              <c:f>'EJ10'!$C$34:$C$35</c:f>
              <c:numCache>
                <c:formatCode>General</c:formatCode>
                <c:ptCount val="2"/>
                <c:pt idx="0">
                  <c:v>7</c:v>
                </c:pt>
                <c:pt idx="1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6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sz="1600" b="1" i="0">
                <a:solidFill>
                  <a:schemeClr val="lt1"/>
                </a:solidFill>
                <a:latin typeface="+mn-lt"/>
              </a:rPr>
              <a:t>Histrograma y poligono de frecuencia</a:t>
            </a:r>
            <a:endParaRPr sz="1600" b="1" i="0">
              <a:solidFill>
                <a:schemeClr val="lt1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"Histograma de frecuencia"</c:f>
              <c:strCache>
                <c:ptCount val="1"/>
                <c:pt idx="0">
                  <c:v>Histograma de frecuencia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'EJ10'!$N$34:$N$38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'EJ10'!$O$34:$O$38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037560"/>
        <c:axId val="270233567"/>
      </c:barChart>
      <c:lineChart>
        <c:grouping val="none"/>
        <c:varyColors val="0"/>
        <c:ser>
          <c:idx val="1"/>
          <c:order val="1"/>
          <c:tx>
            <c:strRef>
              <c:f>"Poligono de frecuencia"</c:f>
              <c:strCache>
                <c:ptCount val="1"/>
                <c:pt idx="0">
                  <c:v>Poligono de frecuencia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'EJ10'!$N$34:$N$38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'EJ10'!$O$34:$O$38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06037560"/>
        <c:axId val="270233567"/>
      </c:lineChart>
      <c:catAx>
        <c:axId val="180603756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270233567"/>
        <c:crosses val="autoZero"/>
        <c:auto val="1"/>
        <c:lblAlgn val="ctr"/>
        <c:lblOffset val="100"/>
        <c:noMultiLvlLbl val="0"/>
      </c:catAx>
      <c:valAx>
        <c:axId val="27023356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806037560"/>
        <c:crosses val="autoZero"/>
        <c:crossBetween val="between"/>
      </c:valAx>
    </c:plotArea>
    <c:plotVisOnly val="1"/>
    <c:dispBlanksAs val="gap"/>
    <c:showDLblsOverMax val="0"/>
  </c:chart>
  <c:spPr>
    <a:solidFill>
      <a:schemeClr val="dk1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Histpgrama y poligono de frecuencia</a:t>
            </a:r>
            <a:endParaRPr sz="1400" b="0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"Histograma de frecuencia"</c:f>
              <c:strCache>
                <c:ptCount val="1"/>
                <c:pt idx="0">
                  <c:v>Histograma de frecuencia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 cmpd="sng">
                <a:solidFill>
                  <a:srgbClr val="000000"/>
                </a:solidFill>
              </a:ln>
            </c:spPr>
          </c:dPt>
          <c:dLbls>
            <c:delete val="1"/>
          </c:dLbls>
          <c:cat>
            <c:numRef>
              <c:f>'EJ10'!$O$15:$O$18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'EJ10'!$P$15:$P$18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8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899298"/>
        <c:axId val="432165667"/>
      </c:barChart>
      <c:lineChart>
        <c:grouping val="none"/>
        <c:varyColors val="0"/>
        <c:ser>
          <c:idx val="1"/>
          <c:order val="1"/>
          <c:tx>
            <c:strRef>
              <c:f>"Poligono de frecuencia"</c:f>
              <c:strCache>
                <c:ptCount val="1"/>
                <c:pt idx="0">
                  <c:v>Poligono de frecuencia</c:v>
                </c:pt>
              </c:strCache>
            </c:strRef>
          </c:tx>
          <c:spPr>
            <a:ln w="28575" cap="rnd" cmpd="sng" algn="ctr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'EJ10'!$O$15:$O$18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'EJ10'!$P$15:$P$18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8</c:v>
                </c:pt>
                <c:pt idx="3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59899298"/>
        <c:axId val="432165667"/>
      </c:lineChart>
      <c:catAx>
        <c:axId val="175989929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32165667"/>
        <c:crosses val="autoZero"/>
        <c:auto val="1"/>
        <c:lblAlgn val="ctr"/>
        <c:lblOffset val="100"/>
        <c:noMultiLvlLbl val="0"/>
      </c:catAx>
      <c:valAx>
        <c:axId val="43216566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5989929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457200</xdr:colOff>
      <xdr:row>8</xdr:row>
      <xdr:rowOff>19050</xdr:rowOff>
    </xdr:from>
    <xdr:ext cx="4286250" cy="2800350"/>
    <xdr:graphicFrame>
      <xdr:nvGraphicFramePr>
        <xdr:cNvPr id="1336487528" name="Chart 1"/>
        <xdr:cNvGraphicFramePr/>
      </xdr:nvGraphicFramePr>
      <xdr:xfrm>
        <a:off x="5933440" y="1510665"/>
        <a:ext cx="428625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857250</xdr:colOff>
      <xdr:row>20</xdr:row>
      <xdr:rowOff>9525</xdr:rowOff>
    </xdr:from>
    <xdr:ext cx="4476750" cy="2876550"/>
    <xdr:graphicFrame>
      <xdr:nvGraphicFramePr>
        <xdr:cNvPr id="374678597" name="Chart 2"/>
        <xdr:cNvGraphicFramePr/>
      </xdr:nvGraphicFramePr>
      <xdr:xfrm>
        <a:off x="857250" y="3749040"/>
        <a:ext cx="4476750" cy="2876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180975</xdr:colOff>
      <xdr:row>6</xdr:row>
      <xdr:rowOff>161925</xdr:rowOff>
    </xdr:from>
    <xdr:ext cx="4286250" cy="2794635"/>
    <xdr:graphicFrame>
      <xdr:nvGraphicFramePr>
        <xdr:cNvPr id="2007465052" name="Chart 3" title="Nro Metros Caminados"/>
        <xdr:cNvGraphicFramePr/>
      </xdr:nvGraphicFramePr>
      <xdr:xfrm>
        <a:off x="8058150" y="1266825"/>
        <a:ext cx="4286250" cy="2794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742950</xdr:colOff>
      <xdr:row>7</xdr:row>
      <xdr:rowOff>104775</xdr:rowOff>
    </xdr:from>
    <xdr:ext cx="4286250" cy="2798445"/>
    <xdr:graphicFrame>
      <xdr:nvGraphicFramePr>
        <xdr:cNvPr id="878315090" name="Chart 4"/>
        <xdr:cNvGraphicFramePr/>
      </xdr:nvGraphicFramePr>
      <xdr:xfrm>
        <a:off x="5877560" y="1411605"/>
        <a:ext cx="4286250" cy="2798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561975</xdr:colOff>
      <xdr:row>11</xdr:row>
      <xdr:rowOff>171450</xdr:rowOff>
    </xdr:from>
    <xdr:ext cx="4286250" cy="2813685"/>
    <xdr:graphicFrame>
      <xdr:nvGraphicFramePr>
        <xdr:cNvPr id="563011143" name="Chart 5"/>
        <xdr:cNvGraphicFramePr/>
      </xdr:nvGraphicFramePr>
      <xdr:xfrm>
        <a:off x="5166360" y="2223135"/>
        <a:ext cx="4286250" cy="2813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409575</xdr:colOff>
      <xdr:row>7</xdr:row>
      <xdr:rowOff>57150</xdr:rowOff>
    </xdr:from>
    <xdr:ext cx="4143375" cy="2798445"/>
    <xdr:graphicFrame>
      <xdr:nvGraphicFramePr>
        <xdr:cNvPr id="1303939165" name="Chart 6"/>
        <xdr:cNvGraphicFramePr/>
      </xdr:nvGraphicFramePr>
      <xdr:xfrm>
        <a:off x="9559290" y="1352550"/>
        <a:ext cx="4143375" cy="2798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18</xdr:row>
      <xdr:rowOff>123825</xdr:rowOff>
    </xdr:from>
    <xdr:ext cx="4572000" cy="2886075"/>
    <xdr:graphicFrame>
      <xdr:nvGraphicFramePr>
        <xdr:cNvPr id="1516132817" name="Chart 7"/>
        <xdr:cNvGraphicFramePr/>
      </xdr:nvGraphicFramePr>
      <xdr:xfrm>
        <a:off x="4417695" y="3493770"/>
        <a:ext cx="4572000" cy="2886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485775</xdr:colOff>
      <xdr:row>36</xdr:row>
      <xdr:rowOff>152400</xdr:rowOff>
    </xdr:from>
    <xdr:ext cx="4381500" cy="2886075"/>
    <xdr:graphicFrame>
      <xdr:nvGraphicFramePr>
        <xdr:cNvPr id="1182648491" name="Chart 8"/>
        <xdr:cNvGraphicFramePr/>
      </xdr:nvGraphicFramePr>
      <xdr:xfrm>
        <a:off x="1220470" y="7479030"/>
        <a:ext cx="4381500" cy="2886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971550</xdr:colOff>
      <xdr:row>40</xdr:row>
      <xdr:rowOff>95250</xdr:rowOff>
    </xdr:from>
    <xdr:ext cx="4733925" cy="2876550"/>
    <xdr:graphicFrame>
      <xdr:nvGraphicFramePr>
        <xdr:cNvPr id="2095162992" name="Chart 9"/>
        <xdr:cNvGraphicFramePr/>
      </xdr:nvGraphicFramePr>
      <xdr:xfrm>
        <a:off x="10855960" y="8221980"/>
        <a:ext cx="4733925" cy="2876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847725</xdr:colOff>
      <xdr:row>19</xdr:row>
      <xdr:rowOff>161925</xdr:rowOff>
    </xdr:from>
    <xdr:ext cx="4429125" cy="1992630"/>
    <xdr:graphicFrame>
      <xdr:nvGraphicFramePr>
        <xdr:cNvPr id="1204734923" name="Chart 10"/>
        <xdr:cNvGraphicFramePr/>
      </xdr:nvGraphicFramePr>
      <xdr:xfrm>
        <a:off x="10732135" y="4095750"/>
        <a:ext cx="4429125" cy="1992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000"/>
  <sheetViews>
    <sheetView tabSelected="1" workbookViewId="0">
      <selection activeCell="A1" sqref="A1"/>
    </sheetView>
  </sheetViews>
  <sheetFormatPr defaultColWidth="14.4259259259259" defaultRowHeight="15" customHeight="1"/>
  <cols>
    <col min="1" max="1" width="22.1388888888889" customWidth="1"/>
    <col min="2" max="2" width="22" customWidth="1"/>
    <col min="3" max="3" width="10.712962962963" customWidth="1"/>
    <col min="4" max="4" width="14.287037037037" customWidth="1"/>
    <col min="5" max="26" width="10.712962962963" customWidth="1"/>
  </cols>
  <sheetData>
    <row r="1" ht="15.15" spans="2:2">
      <c r="B1" s="5"/>
    </row>
    <row r="2" ht="14.4" spans="2:2">
      <c r="B2" s="126" t="s">
        <v>0</v>
      </c>
    </row>
    <row r="3" ht="14.4" spans="2:9">
      <c r="B3" s="2" t="s">
        <v>1</v>
      </c>
      <c r="C3" s="3"/>
      <c r="D3" s="3"/>
      <c r="E3" s="3"/>
      <c r="F3" s="3"/>
      <c r="G3" s="3"/>
      <c r="H3" s="3"/>
      <c r="I3" s="30"/>
    </row>
    <row r="4" ht="14.4" spans="2:9">
      <c r="B4" s="4"/>
      <c r="C4" s="5"/>
      <c r="D4" s="5"/>
      <c r="E4" s="5"/>
      <c r="F4" s="5"/>
      <c r="G4" s="5"/>
      <c r="H4" s="5"/>
      <c r="I4" s="76"/>
    </row>
    <row r="5" ht="14.4" spans="2:9">
      <c r="B5" s="4" t="s">
        <v>2</v>
      </c>
      <c r="C5" s="5"/>
      <c r="D5" s="5"/>
      <c r="E5" s="5"/>
      <c r="F5" s="5"/>
      <c r="G5" s="5"/>
      <c r="H5" s="5"/>
      <c r="I5" s="76"/>
    </row>
    <row r="6" ht="14.4" spans="2:9">
      <c r="B6" s="4" t="s">
        <v>3</v>
      </c>
      <c r="C6" s="5"/>
      <c r="D6" s="5"/>
      <c r="E6" s="5"/>
      <c r="F6" s="5"/>
      <c r="G6" s="5"/>
      <c r="H6" s="5"/>
      <c r="I6" s="76"/>
    </row>
    <row r="7" ht="15.15" spans="2:9">
      <c r="B7" s="4" t="s">
        <v>4</v>
      </c>
      <c r="C7" s="5"/>
      <c r="D7" s="5"/>
      <c r="E7" s="5"/>
      <c r="F7" s="31"/>
      <c r="G7" s="31"/>
      <c r="H7" s="31"/>
      <c r="I7" s="32"/>
    </row>
    <row r="8" ht="15.15" spans="2:5">
      <c r="B8" s="127" t="s">
        <v>5</v>
      </c>
      <c r="C8" s="128"/>
      <c r="D8" s="129"/>
      <c r="E8" s="129"/>
    </row>
    <row r="10" ht="14.4" spans="3:5">
      <c r="C10" s="130" t="s">
        <v>6</v>
      </c>
      <c r="D10" s="131" t="s">
        <v>6</v>
      </c>
      <c r="E10" s="130" t="s">
        <v>6</v>
      </c>
    </row>
    <row r="11" ht="15.15" spans="3:5">
      <c r="C11" s="132" t="s">
        <v>7</v>
      </c>
      <c r="D11" s="133" t="s">
        <v>8</v>
      </c>
      <c r="E11" s="132" t="s">
        <v>9</v>
      </c>
    </row>
    <row r="12" ht="15.15" spans="2:5">
      <c r="B12" s="134" t="s">
        <v>10</v>
      </c>
      <c r="C12" s="134" t="s">
        <v>11</v>
      </c>
      <c r="D12" s="135" t="s">
        <v>12</v>
      </c>
      <c r="E12" s="134" t="s">
        <v>13</v>
      </c>
    </row>
    <row r="13" ht="14.4" spans="2:5">
      <c r="B13" s="22" t="s">
        <v>14</v>
      </c>
      <c r="C13" s="22">
        <v>53</v>
      </c>
      <c r="D13" s="136">
        <f t="shared" ref="D13:D18" si="0">C13/$C$19</f>
        <v>0.464912280701754</v>
      </c>
      <c r="E13" s="137">
        <f t="shared" ref="E13:E18" si="1">D13*100</f>
        <v>46.4912280701754</v>
      </c>
    </row>
    <row r="14" ht="14.4" spans="2:5">
      <c r="B14" s="41" t="s">
        <v>15</v>
      </c>
      <c r="C14" s="41">
        <v>29</v>
      </c>
      <c r="D14" s="136">
        <f t="shared" si="0"/>
        <v>0.254385964912281</v>
      </c>
      <c r="E14" s="137">
        <f t="shared" si="1"/>
        <v>25.4385964912281</v>
      </c>
    </row>
    <row r="15" ht="14.4" spans="2:5">
      <c r="B15" s="41" t="s">
        <v>16</v>
      </c>
      <c r="C15" s="41">
        <v>13</v>
      </c>
      <c r="D15" s="136">
        <f t="shared" si="0"/>
        <v>0.114035087719298</v>
      </c>
      <c r="E15" s="137">
        <f t="shared" si="1"/>
        <v>11.4035087719298</v>
      </c>
    </row>
    <row r="16" ht="14.4" spans="2:5">
      <c r="B16" s="41" t="s">
        <v>17</v>
      </c>
      <c r="C16" s="41">
        <v>11</v>
      </c>
      <c r="D16" s="136">
        <f t="shared" si="0"/>
        <v>0.0964912280701754</v>
      </c>
      <c r="E16" s="137">
        <f t="shared" si="1"/>
        <v>9.64912280701754</v>
      </c>
    </row>
    <row r="17" ht="14.4" spans="2:5">
      <c r="B17" s="41" t="s">
        <v>18</v>
      </c>
      <c r="C17" s="41">
        <v>3</v>
      </c>
      <c r="D17" s="136">
        <f t="shared" si="0"/>
        <v>0.0263157894736842</v>
      </c>
      <c r="E17" s="137">
        <f t="shared" si="1"/>
        <v>2.63157894736842</v>
      </c>
    </row>
    <row r="18" ht="15.15" spans="2:5">
      <c r="B18" s="25" t="s">
        <v>19</v>
      </c>
      <c r="C18" s="25">
        <v>5</v>
      </c>
      <c r="D18" s="136">
        <f t="shared" si="0"/>
        <v>0.043859649122807</v>
      </c>
      <c r="E18" s="137">
        <f t="shared" si="1"/>
        <v>4.3859649122807</v>
      </c>
    </row>
    <row r="19" ht="15.15" spans="2:5">
      <c r="B19" s="138" t="s">
        <v>20</v>
      </c>
      <c r="C19" s="139">
        <f t="shared" ref="C19:E19" si="2">SUM(C13:C18)</f>
        <v>114</v>
      </c>
      <c r="D19" s="140">
        <f t="shared" si="2"/>
        <v>1</v>
      </c>
      <c r="E19" s="141">
        <f t="shared" si="2"/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000"/>
  <sheetViews>
    <sheetView workbookViewId="0">
      <selection activeCell="A1" sqref="A1"/>
    </sheetView>
  </sheetViews>
  <sheetFormatPr defaultColWidth="14.4259259259259" defaultRowHeight="15" customHeight="1"/>
  <cols>
    <col min="1" max="1" width="10.712962962963" customWidth="1"/>
    <col min="2" max="2" width="24.287037037037" customWidth="1"/>
    <col min="3" max="3" width="13.8611111111111" customWidth="1"/>
    <col min="4" max="4" width="13" customWidth="1"/>
    <col min="5" max="5" width="13.287037037037" customWidth="1"/>
    <col min="6" max="6" width="13" customWidth="1"/>
    <col min="7" max="7" width="13.4259259259259" customWidth="1"/>
    <col min="8" max="8" width="13.287037037037" customWidth="1"/>
    <col min="9" max="26" width="10.712962962963" customWidth="1"/>
  </cols>
  <sheetData>
    <row r="2" ht="14.4" spans="2:10">
      <c r="B2" s="110" t="s">
        <v>21</v>
      </c>
      <c r="I2" s="5"/>
      <c r="J2" s="5"/>
    </row>
    <row r="3" ht="14.4" spans="2:10">
      <c r="B3" s="2" t="s">
        <v>22</v>
      </c>
      <c r="C3" s="3"/>
      <c r="D3" s="3"/>
      <c r="E3" s="3"/>
      <c r="F3" s="3"/>
      <c r="G3" s="3"/>
      <c r="H3" s="30"/>
      <c r="I3" s="5"/>
      <c r="J3" s="5"/>
    </row>
    <row r="4" ht="14.4" spans="2:10">
      <c r="B4" s="4" t="s">
        <v>23</v>
      </c>
      <c r="C4" s="5"/>
      <c r="D4" s="5"/>
      <c r="E4" s="5"/>
      <c r="F4" s="5"/>
      <c r="G4" s="5"/>
      <c r="H4" s="76"/>
      <c r="I4" s="5"/>
      <c r="J4" s="5"/>
    </row>
    <row r="5" ht="14.4" spans="2:10">
      <c r="B5" s="4"/>
      <c r="C5" s="5"/>
      <c r="D5" s="5"/>
      <c r="E5" s="5"/>
      <c r="F5" s="5"/>
      <c r="G5" s="5"/>
      <c r="H5" s="76"/>
      <c r="I5" s="5"/>
      <c r="J5" s="5"/>
    </row>
    <row r="6" ht="14.4" spans="2:10">
      <c r="B6" s="4" t="s">
        <v>2</v>
      </c>
      <c r="C6" s="5"/>
      <c r="D6" s="5"/>
      <c r="E6" s="5"/>
      <c r="F6" s="5"/>
      <c r="G6" s="5"/>
      <c r="H6" s="76"/>
      <c r="I6" s="5"/>
      <c r="J6" s="5"/>
    </row>
    <row r="7" ht="14.4" spans="2:10">
      <c r="B7" s="4" t="s">
        <v>24</v>
      </c>
      <c r="C7" s="5"/>
      <c r="D7" s="5"/>
      <c r="E7" s="5"/>
      <c r="F7" s="5"/>
      <c r="G7" s="5"/>
      <c r="H7" s="76"/>
      <c r="I7" s="5"/>
      <c r="J7" s="5"/>
    </row>
    <row r="8" ht="14.4" spans="2:10">
      <c r="B8" s="60" t="s">
        <v>25</v>
      </c>
      <c r="C8" s="31"/>
      <c r="D8" s="31"/>
      <c r="E8" s="31"/>
      <c r="F8" s="31"/>
      <c r="G8" s="31"/>
      <c r="H8" s="32"/>
      <c r="I8" s="5"/>
      <c r="J8" s="5"/>
    </row>
    <row r="9" ht="15.15" spans="2:7">
      <c r="B9" s="111" t="s">
        <v>26</v>
      </c>
      <c r="C9" s="112"/>
      <c r="D9" s="112"/>
      <c r="E9" s="112"/>
      <c r="F9" s="112"/>
      <c r="G9" s="113"/>
    </row>
    <row r="12" ht="14.4" spans="2:8">
      <c r="B12" s="5"/>
      <c r="C12" s="114"/>
      <c r="D12" s="114"/>
      <c r="E12" s="115" t="s">
        <v>6</v>
      </c>
      <c r="F12" s="115" t="s">
        <v>6</v>
      </c>
      <c r="G12" s="114"/>
      <c r="H12" s="115" t="s">
        <v>6</v>
      </c>
    </row>
    <row r="13" ht="14.4" spans="2:8">
      <c r="B13" s="5"/>
      <c r="C13" s="115" t="s">
        <v>6</v>
      </c>
      <c r="D13" s="115" t="s">
        <v>6</v>
      </c>
      <c r="E13" s="116" t="s">
        <v>7</v>
      </c>
      <c r="F13" s="116" t="s">
        <v>8</v>
      </c>
      <c r="G13" s="115" t="s">
        <v>6</v>
      </c>
      <c r="H13" s="117" t="s">
        <v>27</v>
      </c>
    </row>
    <row r="14" ht="15.15" spans="2:8">
      <c r="B14" s="118" t="s">
        <v>28</v>
      </c>
      <c r="C14" s="119" t="s">
        <v>29</v>
      </c>
      <c r="D14" s="116" t="s">
        <v>8</v>
      </c>
      <c r="E14" s="116" t="s">
        <v>30</v>
      </c>
      <c r="F14" s="116" t="s">
        <v>30</v>
      </c>
      <c r="G14" s="116" t="s">
        <v>27</v>
      </c>
      <c r="H14" s="117" t="s">
        <v>30</v>
      </c>
    </row>
    <row r="15" ht="15.15" spans="2:8">
      <c r="B15" s="39" t="s">
        <v>31</v>
      </c>
      <c r="C15" s="39" t="s">
        <v>32</v>
      </c>
      <c r="D15" s="39" t="s">
        <v>12</v>
      </c>
      <c r="E15" s="39" t="s">
        <v>33</v>
      </c>
      <c r="F15" s="39" t="s">
        <v>34</v>
      </c>
      <c r="G15" s="39" t="s">
        <v>13</v>
      </c>
      <c r="H15" s="39" t="s">
        <v>35</v>
      </c>
    </row>
    <row r="16" ht="14.4" spans="2:8">
      <c r="B16" s="22">
        <v>1</v>
      </c>
      <c r="C16" s="22">
        <v>2</v>
      </c>
      <c r="D16" s="69">
        <f t="shared" ref="D16:D23" si="0">C16/$C$24</f>
        <v>0.05</v>
      </c>
      <c r="E16" s="22">
        <v>2</v>
      </c>
      <c r="F16" s="120">
        <v>0.05</v>
      </c>
      <c r="G16" s="120">
        <f t="shared" ref="G16:G23" si="1">D16*100</f>
        <v>5</v>
      </c>
      <c r="H16" s="120">
        <v>5</v>
      </c>
    </row>
    <row r="17" ht="14.4" spans="2:8">
      <c r="B17" s="41">
        <f t="shared" ref="B17:B23" si="2">B16+1</f>
        <v>2</v>
      </c>
      <c r="C17" s="41">
        <v>6</v>
      </c>
      <c r="D17" s="69">
        <f t="shared" si="0"/>
        <v>0.15</v>
      </c>
      <c r="E17" s="41">
        <f t="shared" ref="E17:F17" si="3">E16+C17</f>
        <v>8</v>
      </c>
      <c r="F17" s="71">
        <f t="shared" si="3"/>
        <v>0.2</v>
      </c>
      <c r="G17" s="120">
        <f t="shared" si="1"/>
        <v>15</v>
      </c>
      <c r="H17" s="121">
        <f t="shared" ref="H17:H23" si="4">H16+G17</f>
        <v>20</v>
      </c>
    </row>
    <row r="18" ht="14.4" spans="2:8">
      <c r="B18" s="41">
        <f t="shared" si="2"/>
        <v>3</v>
      </c>
      <c r="C18" s="41">
        <v>10</v>
      </c>
      <c r="D18" s="69">
        <f t="shared" si="0"/>
        <v>0.25</v>
      </c>
      <c r="E18" s="41">
        <f t="shared" ref="E18:F18" si="5">E17+C18</f>
        <v>18</v>
      </c>
      <c r="F18" s="71">
        <f t="shared" si="5"/>
        <v>0.45</v>
      </c>
      <c r="G18" s="120">
        <f t="shared" si="1"/>
        <v>25</v>
      </c>
      <c r="H18" s="121">
        <f t="shared" si="4"/>
        <v>45</v>
      </c>
    </row>
    <row r="19" ht="14.4" spans="2:8">
      <c r="B19" s="41">
        <f t="shared" si="2"/>
        <v>4</v>
      </c>
      <c r="C19" s="41">
        <v>5</v>
      </c>
      <c r="D19" s="69">
        <f t="shared" si="0"/>
        <v>0.125</v>
      </c>
      <c r="E19" s="41">
        <f t="shared" ref="E19:F19" si="6">E18+C19</f>
        <v>23</v>
      </c>
      <c r="F19" s="71">
        <f t="shared" si="6"/>
        <v>0.575</v>
      </c>
      <c r="G19" s="120">
        <f t="shared" si="1"/>
        <v>12.5</v>
      </c>
      <c r="H19" s="121">
        <f t="shared" si="4"/>
        <v>57.5</v>
      </c>
    </row>
    <row r="20" ht="14.4" spans="2:8">
      <c r="B20" s="41">
        <f t="shared" si="2"/>
        <v>5</v>
      </c>
      <c r="C20" s="41">
        <v>10</v>
      </c>
      <c r="D20" s="69">
        <f t="shared" si="0"/>
        <v>0.25</v>
      </c>
      <c r="E20" s="41">
        <f t="shared" ref="E20:F20" si="7">E19+C20</f>
        <v>33</v>
      </c>
      <c r="F20" s="71">
        <f t="shared" si="7"/>
        <v>0.825</v>
      </c>
      <c r="G20" s="120">
        <f t="shared" si="1"/>
        <v>25</v>
      </c>
      <c r="H20" s="121">
        <f t="shared" si="4"/>
        <v>82.5</v>
      </c>
    </row>
    <row r="21" ht="15.75" customHeight="1" spans="2:8">
      <c r="B21" s="41">
        <f t="shared" si="2"/>
        <v>6</v>
      </c>
      <c r="C21" s="41">
        <v>3</v>
      </c>
      <c r="D21" s="69">
        <f t="shared" si="0"/>
        <v>0.075</v>
      </c>
      <c r="E21" s="41">
        <f t="shared" ref="E21:F21" si="8">E20+C21</f>
        <v>36</v>
      </c>
      <c r="F21" s="71">
        <f t="shared" si="8"/>
        <v>0.9</v>
      </c>
      <c r="G21" s="120">
        <f t="shared" si="1"/>
        <v>7.5</v>
      </c>
      <c r="H21" s="121">
        <f t="shared" si="4"/>
        <v>90</v>
      </c>
    </row>
    <row r="22" ht="15.75" customHeight="1" spans="2:8">
      <c r="B22" s="41">
        <f t="shared" si="2"/>
        <v>7</v>
      </c>
      <c r="C22" s="41">
        <v>2</v>
      </c>
      <c r="D22" s="69">
        <f t="shared" si="0"/>
        <v>0.05</v>
      </c>
      <c r="E22" s="41">
        <f t="shared" ref="E22:F22" si="9">E21+C22</f>
        <v>38</v>
      </c>
      <c r="F22" s="71">
        <f t="shared" si="9"/>
        <v>0.95</v>
      </c>
      <c r="G22" s="120">
        <f t="shared" si="1"/>
        <v>5</v>
      </c>
      <c r="H22" s="121">
        <f t="shared" si="4"/>
        <v>95</v>
      </c>
    </row>
    <row r="23" ht="15.75" customHeight="1" spans="2:8">
      <c r="B23" s="25">
        <f t="shared" si="2"/>
        <v>8</v>
      </c>
      <c r="C23" s="25">
        <v>2</v>
      </c>
      <c r="D23" s="69">
        <f t="shared" si="0"/>
        <v>0.05</v>
      </c>
      <c r="E23" s="41">
        <f t="shared" ref="E23:F23" si="10">E22+C23</f>
        <v>40</v>
      </c>
      <c r="F23" s="71">
        <f t="shared" si="10"/>
        <v>1</v>
      </c>
      <c r="G23" s="120">
        <f t="shared" si="1"/>
        <v>5</v>
      </c>
      <c r="H23" s="121">
        <f t="shared" si="4"/>
        <v>100</v>
      </c>
    </row>
    <row r="24" ht="15.75" customHeight="1" spans="2:8">
      <c r="B24" s="39" t="s">
        <v>20</v>
      </c>
      <c r="C24" s="39">
        <f t="shared" ref="C24:D24" si="11">SUM(C16:C23)</f>
        <v>40</v>
      </c>
      <c r="D24" s="122">
        <f t="shared" si="11"/>
        <v>1</v>
      </c>
      <c r="E24" s="39"/>
      <c r="F24" s="39"/>
      <c r="G24" s="123">
        <f>SUM(G16:G23)</f>
        <v>100</v>
      </c>
      <c r="H24" s="124"/>
    </row>
    <row r="25" ht="15.75" customHeight="1"/>
    <row r="26" ht="15.75" customHeight="1" spans="2:2">
      <c r="B26" s="125" t="s">
        <v>36</v>
      </c>
    </row>
    <row r="27" ht="15.75" customHeight="1" spans="2:3">
      <c r="B27" s="109" t="s">
        <v>37</v>
      </c>
      <c r="C27" s="109" t="s">
        <v>38</v>
      </c>
    </row>
    <row r="28" ht="15.75" customHeight="1" spans="2:2">
      <c r="B28" s="109" t="s">
        <v>39</v>
      </c>
    </row>
    <row r="29" ht="15.75" customHeight="1" spans="2:2">
      <c r="B29" s="109" t="s">
        <v>40</v>
      </c>
    </row>
    <row r="30" ht="15.75" customHeight="1" spans="2:2">
      <c r="B30" s="109" t="s">
        <v>41</v>
      </c>
    </row>
    <row r="31" ht="15.75" customHeight="1" spans="2:2">
      <c r="B31" s="109" t="s">
        <v>42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00"/>
  <sheetViews>
    <sheetView workbookViewId="0">
      <selection activeCell="A1" sqref="A1"/>
    </sheetView>
  </sheetViews>
  <sheetFormatPr defaultColWidth="14.4259259259259" defaultRowHeight="15" customHeight="1"/>
  <cols>
    <col min="1" max="26" width="10.712962962963" customWidth="1"/>
  </cols>
  <sheetData>
    <row r="2" ht="15.15" spans="2:2">
      <c r="B2" s="103" t="s">
        <v>43</v>
      </c>
    </row>
    <row r="3" ht="14.4" spans="2:10">
      <c r="B3" s="4" t="s">
        <v>44</v>
      </c>
      <c r="C3" s="3"/>
      <c r="D3" s="3"/>
      <c r="E3" s="3"/>
      <c r="F3" s="3"/>
      <c r="G3" s="3"/>
      <c r="H3" s="3"/>
      <c r="I3" s="3"/>
      <c r="J3" s="30"/>
    </row>
    <row r="4" ht="14.4" spans="2:10">
      <c r="B4" s="4" t="s">
        <v>45</v>
      </c>
      <c r="C4" s="5"/>
      <c r="D4" s="5"/>
      <c r="E4" s="5"/>
      <c r="F4" s="5"/>
      <c r="G4" s="5"/>
      <c r="H4" s="5"/>
      <c r="I4" s="5"/>
      <c r="J4" s="76"/>
    </row>
    <row r="5" ht="14.4" spans="2:10">
      <c r="B5" s="4" t="s">
        <v>2</v>
      </c>
      <c r="C5" s="5"/>
      <c r="D5" s="5"/>
      <c r="E5" s="5"/>
      <c r="F5" s="5"/>
      <c r="G5" s="5"/>
      <c r="H5" s="5"/>
      <c r="I5" s="5"/>
      <c r="J5" s="76"/>
    </row>
    <row r="6" ht="14.4" spans="2:10">
      <c r="B6" s="4" t="s">
        <v>24</v>
      </c>
      <c r="C6" s="5"/>
      <c r="D6" s="5"/>
      <c r="E6" s="5"/>
      <c r="F6" s="5"/>
      <c r="G6" s="5"/>
      <c r="H6" s="5"/>
      <c r="I6" s="5"/>
      <c r="J6" s="76"/>
    </row>
    <row r="7" ht="15.15" spans="2:10">
      <c r="B7" s="4" t="s">
        <v>46</v>
      </c>
      <c r="C7" s="5"/>
      <c r="D7" s="5"/>
      <c r="E7" s="5"/>
      <c r="F7" s="31"/>
      <c r="G7" s="31"/>
      <c r="H7" s="31"/>
      <c r="I7" s="31"/>
      <c r="J7" s="32"/>
    </row>
    <row r="8" ht="15.15" spans="2:5">
      <c r="B8" s="104" t="s">
        <v>47</v>
      </c>
      <c r="C8" s="105"/>
      <c r="D8" s="106"/>
      <c r="E8" s="106"/>
    </row>
    <row r="11" ht="15.15" spans="2:6">
      <c r="B11" s="103" t="s">
        <v>48</v>
      </c>
      <c r="C11" s="103" t="s">
        <v>49</v>
      </c>
      <c r="D11" s="103" t="s">
        <v>33</v>
      </c>
      <c r="E11" s="103" t="s">
        <v>12</v>
      </c>
      <c r="F11" s="103" t="s">
        <v>34</v>
      </c>
    </row>
    <row r="12" ht="14.4" spans="2:6">
      <c r="B12" s="22" t="s">
        <v>50</v>
      </c>
      <c r="C12" s="22">
        <v>4</v>
      </c>
      <c r="D12" s="22">
        <v>4</v>
      </c>
      <c r="E12" s="22">
        <f t="shared" ref="E12:E15" si="0">C12/$C$16</f>
        <v>0.166666666666667</v>
      </c>
      <c r="F12" s="22">
        <v>0.16666667</v>
      </c>
    </row>
    <row r="13" ht="14.4" spans="2:6">
      <c r="B13" s="41" t="s">
        <v>51</v>
      </c>
      <c r="C13" s="41">
        <v>9</v>
      </c>
      <c r="D13" s="41">
        <f t="shared" ref="D13:D15" si="1">D12+C13</f>
        <v>13</v>
      </c>
      <c r="E13" s="41">
        <f t="shared" si="0"/>
        <v>0.375</v>
      </c>
      <c r="F13" s="41">
        <f t="shared" ref="F13:F15" si="2">F12+E13</f>
        <v>0.54166667</v>
      </c>
    </row>
    <row r="14" ht="14.4" spans="2:6">
      <c r="B14" s="41" t="s">
        <v>52</v>
      </c>
      <c r="C14" s="41">
        <v>6</v>
      </c>
      <c r="D14" s="41">
        <f t="shared" si="1"/>
        <v>19</v>
      </c>
      <c r="E14" s="41">
        <f t="shared" si="0"/>
        <v>0.25</v>
      </c>
      <c r="F14" s="41">
        <f t="shared" si="2"/>
        <v>0.79166667</v>
      </c>
    </row>
    <row r="15" ht="15.15" spans="2:6">
      <c r="B15" s="25" t="s">
        <v>53</v>
      </c>
      <c r="C15" s="25">
        <v>5</v>
      </c>
      <c r="D15" s="25">
        <f t="shared" si="1"/>
        <v>24</v>
      </c>
      <c r="E15" s="25">
        <f t="shared" si="0"/>
        <v>0.208333333333333</v>
      </c>
      <c r="F15" s="25">
        <f t="shared" si="2"/>
        <v>1.00000000333333</v>
      </c>
    </row>
    <row r="16" ht="15.15" spans="2:6">
      <c r="B16" s="103" t="s">
        <v>20</v>
      </c>
      <c r="C16" s="103">
        <f>SUM(C12:C15)</f>
        <v>24</v>
      </c>
      <c r="D16" s="103"/>
      <c r="E16" s="103">
        <f>SUM(E12:E15)</f>
        <v>1</v>
      </c>
      <c r="F16" s="103"/>
    </row>
    <row r="19" ht="14.4" spans="1:7">
      <c r="A19" s="5"/>
      <c r="B19" s="107" t="s">
        <v>54</v>
      </c>
      <c r="C19" s="108"/>
      <c r="D19" s="108"/>
      <c r="E19" s="108"/>
      <c r="F19" s="108"/>
      <c r="G19" s="108"/>
    </row>
    <row r="20" ht="14.4" spans="2:2">
      <c r="B20" s="109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J1000"/>
  <sheetViews>
    <sheetView workbookViewId="0">
      <selection activeCell="A1" sqref="A1"/>
    </sheetView>
  </sheetViews>
  <sheetFormatPr defaultColWidth="14.4259259259259" defaultRowHeight="15" customHeight="1"/>
  <cols>
    <col min="1" max="1" width="10.712962962963" customWidth="1"/>
    <col min="2" max="2" width="13.5740740740741" customWidth="1"/>
    <col min="3" max="26" width="10.712962962963" customWidth="1"/>
  </cols>
  <sheetData>
    <row r="5" ht="14.4" spans="2:2">
      <c r="B5" s="95" t="s">
        <v>56</v>
      </c>
    </row>
    <row r="6" ht="14.4" spans="2:10">
      <c r="B6" s="2" t="s">
        <v>57</v>
      </c>
      <c r="C6" s="3"/>
      <c r="D6" s="3"/>
      <c r="E6" s="3"/>
      <c r="F6" s="3"/>
      <c r="G6" s="3"/>
      <c r="H6" s="3"/>
      <c r="I6" s="3"/>
      <c r="J6" s="30"/>
    </row>
    <row r="7" ht="14.4" spans="2:10">
      <c r="B7" s="4" t="s">
        <v>58</v>
      </c>
      <c r="C7" s="5"/>
      <c r="D7" s="5"/>
      <c r="E7" s="5"/>
      <c r="F7" s="5"/>
      <c r="G7" s="5"/>
      <c r="H7" s="5"/>
      <c r="I7" s="5"/>
      <c r="J7" s="76"/>
    </row>
    <row r="8" ht="14.4" spans="2:10">
      <c r="B8" s="4"/>
      <c r="C8" s="5"/>
      <c r="D8" s="5"/>
      <c r="E8" s="5"/>
      <c r="F8" s="5"/>
      <c r="G8" s="5"/>
      <c r="H8" s="5"/>
      <c r="I8" s="5"/>
      <c r="J8" s="76"/>
    </row>
    <row r="9" ht="14.4" spans="2:10">
      <c r="B9" s="4" t="s">
        <v>2</v>
      </c>
      <c r="C9" s="5"/>
      <c r="D9" s="5"/>
      <c r="E9" s="5"/>
      <c r="F9" s="5"/>
      <c r="G9" s="5"/>
      <c r="H9" s="5"/>
      <c r="I9" s="5"/>
      <c r="J9" s="76"/>
    </row>
    <row r="10" ht="14.4" spans="2:10">
      <c r="B10" s="4" t="s">
        <v>24</v>
      </c>
      <c r="C10" s="5"/>
      <c r="D10" s="5"/>
      <c r="E10" s="5"/>
      <c r="F10" s="5"/>
      <c r="G10" s="5"/>
      <c r="H10" s="5"/>
      <c r="I10" s="5"/>
      <c r="J10" s="76"/>
    </row>
    <row r="11" ht="15.15" spans="2:10">
      <c r="B11" s="4" t="s">
        <v>25</v>
      </c>
      <c r="C11" s="5"/>
      <c r="D11" s="5"/>
      <c r="E11" s="5"/>
      <c r="F11" s="31"/>
      <c r="G11" s="31"/>
      <c r="H11" s="31"/>
      <c r="I11" s="31"/>
      <c r="J11" s="32"/>
    </row>
    <row r="12" ht="15.15" spans="2:5">
      <c r="B12" s="96" t="s">
        <v>59</v>
      </c>
      <c r="C12" s="97"/>
      <c r="D12" s="97"/>
      <c r="E12" s="98"/>
    </row>
    <row r="15" ht="15.15" spans="2:6">
      <c r="B15" s="99" t="s">
        <v>60</v>
      </c>
      <c r="C15" s="99" t="s">
        <v>61</v>
      </c>
      <c r="D15" s="99" t="s">
        <v>33</v>
      </c>
      <c r="E15" s="99" t="s">
        <v>12</v>
      </c>
      <c r="F15" s="99" t="s">
        <v>34</v>
      </c>
    </row>
    <row r="16" ht="14.4" spans="2:6">
      <c r="B16" s="84">
        <v>0</v>
      </c>
      <c r="C16" s="22">
        <v>25</v>
      </c>
      <c r="D16" s="22">
        <v>25</v>
      </c>
      <c r="E16" s="22">
        <f t="shared" ref="E16:E20" si="0">C16/$C$21</f>
        <v>0.25</v>
      </c>
      <c r="F16" s="100">
        <v>0.25</v>
      </c>
    </row>
    <row r="17" ht="14.4" spans="2:6">
      <c r="B17" s="86">
        <f t="shared" ref="B17:B20" si="1">B16+1</f>
        <v>1</v>
      </c>
      <c r="C17" s="41">
        <v>20</v>
      </c>
      <c r="D17" s="41">
        <f t="shared" ref="D17:D20" si="2">D16+C17</f>
        <v>45</v>
      </c>
      <c r="E17" s="41">
        <f t="shared" si="0"/>
        <v>0.2</v>
      </c>
      <c r="F17" s="101">
        <f t="shared" ref="F17:F20" si="3">F16+E17</f>
        <v>0.45</v>
      </c>
    </row>
    <row r="18" ht="14.4" spans="2:6">
      <c r="B18" s="86">
        <f t="shared" si="1"/>
        <v>2</v>
      </c>
      <c r="C18" s="41">
        <v>15</v>
      </c>
      <c r="D18" s="41">
        <f t="shared" si="2"/>
        <v>60</v>
      </c>
      <c r="E18" s="41">
        <f t="shared" si="0"/>
        <v>0.15</v>
      </c>
      <c r="F18" s="101">
        <f t="shared" si="3"/>
        <v>0.6</v>
      </c>
    </row>
    <row r="19" ht="14.4" spans="2:6">
      <c r="B19" s="86">
        <f t="shared" si="1"/>
        <v>3</v>
      </c>
      <c r="C19" s="41">
        <v>35</v>
      </c>
      <c r="D19" s="41">
        <f t="shared" si="2"/>
        <v>95</v>
      </c>
      <c r="E19" s="41">
        <f t="shared" si="0"/>
        <v>0.35</v>
      </c>
      <c r="F19" s="101">
        <f t="shared" si="3"/>
        <v>0.95</v>
      </c>
    </row>
    <row r="20" ht="15.15" spans="2:6">
      <c r="B20" s="87">
        <f t="shared" si="1"/>
        <v>4</v>
      </c>
      <c r="C20" s="25">
        <v>5</v>
      </c>
      <c r="D20" s="25">
        <f t="shared" si="2"/>
        <v>100</v>
      </c>
      <c r="E20" s="25">
        <f t="shared" si="0"/>
        <v>0.05</v>
      </c>
      <c r="F20" s="102">
        <f t="shared" si="3"/>
        <v>1</v>
      </c>
    </row>
    <row r="21" ht="15.75" customHeight="1" spans="2:6">
      <c r="B21" s="99" t="s">
        <v>20</v>
      </c>
      <c r="C21" s="99">
        <f>SUM(C16:C20)</f>
        <v>100</v>
      </c>
      <c r="D21" s="99"/>
      <c r="E21" s="99">
        <f>SUM(E16:E20)</f>
        <v>1</v>
      </c>
      <c r="F21" s="9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000"/>
  <sheetViews>
    <sheetView workbookViewId="0">
      <selection activeCell="A1" sqref="A1"/>
    </sheetView>
  </sheetViews>
  <sheetFormatPr defaultColWidth="14.4259259259259" defaultRowHeight="15" customHeight="1"/>
  <cols>
    <col min="1" max="6" width="10.712962962963" customWidth="1"/>
    <col min="7" max="7" width="14" customWidth="1"/>
    <col min="8" max="8" width="13" customWidth="1"/>
    <col min="9" max="9" width="13.1388888888889" customWidth="1"/>
    <col min="10" max="10" width="13.8611111111111" customWidth="1"/>
    <col min="11" max="11" width="15.1388888888889" customWidth="1"/>
    <col min="12" max="26" width="10.712962962963" customWidth="1"/>
  </cols>
  <sheetData>
    <row r="3" ht="14.4" spans="2:2">
      <c r="B3" s="77" t="s">
        <v>62</v>
      </c>
    </row>
    <row r="4" ht="14.4" spans="2:11">
      <c r="B4" s="2" t="s">
        <v>63</v>
      </c>
      <c r="C4" s="3"/>
      <c r="D4" s="3"/>
      <c r="E4" s="3"/>
      <c r="F4" s="3"/>
      <c r="G4" s="3"/>
      <c r="H4" s="3"/>
      <c r="I4" s="3"/>
      <c r="J4" s="3"/>
      <c r="K4" s="30"/>
    </row>
    <row r="5" ht="14.4" spans="2:11">
      <c r="B5" s="4" t="s">
        <v>64</v>
      </c>
      <c r="C5" s="5"/>
      <c r="D5" s="5"/>
      <c r="E5" s="5"/>
      <c r="F5" s="5"/>
      <c r="G5" s="5"/>
      <c r="H5" s="5"/>
      <c r="I5" s="5"/>
      <c r="J5" s="5"/>
      <c r="K5" s="76"/>
    </row>
    <row r="6" ht="14.4" spans="2:11">
      <c r="B6" s="4"/>
      <c r="C6" s="5"/>
      <c r="D6" s="5"/>
      <c r="E6" s="5"/>
      <c r="F6" s="5"/>
      <c r="G6" s="5"/>
      <c r="H6" s="5"/>
      <c r="I6" s="5"/>
      <c r="J6" s="5"/>
      <c r="K6" s="76"/>
    </row>
    <row r="7" ht="14.4" spans="2:11">
      <c r="B7" s="4" t="s">
        <v>2</v>
      </c>
      <c r="C7" s="5"/>
      <c r="D7" s="5"/>
      <c r="E7" s="5"/>
      <c r="F7" s="5"/>
      <c r="G7" s="5"/>
      <c r="H7" s="5"/>
      <c r="I7" s="5"/>
      <c r="J7" s="5"/>
      <c r="K7" s="76"/>
    </row>
    <row r="8" ht="14.4" spans="2:11">
      <c r="B8" s="4" t="s">
        <v>24</v>
      </c>
      <c r="C8" s="5"/>
      <c r="D8" s="5"/>
      <c r="E8" s="5"/>
      <c r="F8" s="5"/>
      <c r="G8" s="5"/>
      <c r="H8" s="5"/>
      <c r="I8" s="5"/>
      <c r="J8" s="5"/>
      <c r="K8" s="76"/>
    </row>
    <row r="9" ht="15.15" spans="2:11">
      <c r="B9" s="4" t="s">
        <v>65</v>
      </c>
      <c r="C9" s="5"/>
      <c r="D9" s="5"/>
      <c r="E9" s="5"/>
      <c r="F9" s="5"/>
      <c r="G9" s="5"/>
      <c r="H9" s="31"/>
      <c r="I9" s="31"/>
      <c r="J9" s="31"/>
      <c r="K9" s="32"/>
    </row>
    <row r="10" ht="15.15" spans="2:7">
      <c r="B10" s="78" t="s">
        <v>66</v>
      </c>
      <c r="C10" s="79"/>
      <c r="D10" s="80"/>
      <c r="E10" s="79"/>
      <c r="F10" s="79"/>
      <c r="G10" s="80"/>
    </row>
    <row r="12" ht="15.15" spans="2:11">
      <c r="B12" s="81" t="s">
        <v>67</v>
      </c>
      <c r="C12" s="46"/>
      <c r="D12" s="82" t="s">
        <v>68</v>
      </c>
      <c r="E12" s="83" t="s">
        <v>69</v>
      </c>
      <c r="F12" s="83" t="s">
        <v>28</v>
      </c>
      <c r="G12" s="83" t="s">
        <v>70</v>
      </c>
      <c r="H12" s="83" t="s">
        <v>12</v>
      </c>
      <c r="I12" s="83" t="s">
        <v>71</v>
      </c>
      <c r="J12" s="83" t="s">
        <v>13</v>
      </c>
      <c r="K12" s="83" t="s">
        <v>72</v>
      </c>
    </row>
    <row r="13" ht="14.4" spans="2:11">
      <c r="B13" s="84">
        <v>1</v>
      </c>
      <c r="C13" s="22">
        <v>7</v>
      </c>
      <c r="D13" s="40" t="str">
        <f t="shared" ref="D13:D16" si="0">CONCATENATE("[",B13,"-",C13,")")</f>
        <v>[1-7)</v>
      </c>
      <c r="E13" s="22">
        <v>378</v>
      </c>
      <c r="F13" s="22">
        <f t="shared" ref="F13:F16" si="1">(B13+C13)/2</f>
        <v>4</v>
      </c>
      <c r="G13" s="22">
        <v>378</v>
      </c>
      <c r="H13" s="85">
        <f t="shared" ref="H13:H16" si="2">E13/$E$17</f>
        <v>0.721374045801527</v>
      </c>
      <c r="I13" s="85">
        <f>G13/$E$17</f>
        <v>0.721374045801527</v>
      </c>
      <c r="J13" s="24">
        <v>0.72</v>
      </c>
      <c r="K13" s="24">
        <v>0.72</v>
      </c>
    </row>
    <row r="14" ht="14.4" spans="2:11">
      <c r="B14" s="86">
        <v>8</v>
      </c>
      <c r="C14" s="41">
        <v>14</v>
      </c>
      <c r="D14" s="42" t="str">
        <f t="shared" si="0"/>
        <v>[8-14)</v>
      </c>
      <c r="E14" s="41">
        <v>102</v>
      </c>
      <c r="F14" s="22">
        <f t="shared" si="1"/>
        <v>11</v>
      </c>
      <c r="G14" s="41">
        <f t="shared" ref="G14:G16" si="3">G13+E14</f>
        <v>480</v>
      </c>
      <c r="H14" s="85">
        <f t="shared" si="2"/>
        <v>0.194656488549618</v>
      </c>
      <c r="I14" s="90">
        <f t="shared" ref="I14:I16" si="4">I13+H14</f>
        <v>0.916030534351145</v>
      </c>
      <c r="J14" s="56">
        <v>0.19</v>
      </c>
      <c r="K14" s="91">
        <f t="shared" ref="K14:K16" si="5">K13+J14</f>
        <v>0.91</v>
      </c>
    </row>
    <row r="15" ht="14.4" spans="2:11">
      <c r="B15" s="86">
        <v>15</v>
      </c>
      <c r="C15" s="41">
        <v>21</v>
      </c>
      <c r="D15" s="42" t="str">
        <f t="shared" si="0"/>
        <v>[15-21)</v>
      </c>
      <c r="E15" s="41">
        <v>25</v>
      </c>
      <c r="F15" s="22">
        <f t="shared" si="1"/>
        <v>18</v>
      </c>
      <c r="G15" s="41">
        <f t="shared" si="3"/>
        <v>505</v>
      </c>
      <c r="H15" s="85">
        <f t="shared" si="2"/>
        <v>0.0477099236641221</v>
      </c>
      <c r="I15" s="90">
        <f t="shared" si="4"/>
        <v>0.963740458015267</v>
      </c>
      <c r="J15" s="56">
        <v>0.05</v>
      </c>
      <c r="K15" s="91">
        <f t="shared" si="5"/>
        <v>0.96</v>
      </c>
    </row>
    <row r="16" ht="15.15" spans="2:11">
      <c r="B16" s="87">
        <v>22</v>
      </c>
      <c r="C16" s="25">
        <v>28</v>
      </c>
      <c r="D16" s="43" t="str">
        <f t="shared" si="0"/>
        <v>[22-28)</v>
      </c>
      <c r="E16" s="25">
        <v>19</v>
      </c>
      <c r="F16" s="22">
        <f t="shared" si="1"/>
        <v>25</v>
      </c>
      <c r="G16" s="88">
        <f t="shared" si="3"/>
        <v>524</v>
      </c>
      <c r="H16" s="85">
        <f t="shared" si="2"/>
        <v>0.0362595419847328</v>
      </c>
      <c r="I16" s="92">
        <f t="shared" si="4"/>
        <v>1</v>
      </c>
      <c r="J16" s="27">
        <v>0.04</v>
      </c>
      <c r="K16" s="93">
        <f t="shared" si="5"/>
        <v>1</v>
      </c>
    </row>
    <row r="17" ht="15.15" spans="2:11">
      <c r="B17" s="81" t="s">
        <v>20</v>
      </c>
      <c r="C17" s="45"/>
      <c r="D17" s="46"/>
      <c r="E17" s="83">
        <f>SUM(E13:E16)</f>
        <v>524</v>
      </c>
      <c r="F17" s="83"/>
      <c r="G17" s="83"/>
      <c r="H17" s="89">
        <f>SUM(H13:H16)</f>
        <v>1</v>
      </c>
      <c r="I17" s="83"/>
      <c r="J17" s="94">
        <f>SUM(J13:J16)</f>
        <v>1</v>
      </c>
      <c r="K17" s="83"/>
    </row>
    <row r="21" ht="15.75" customHeight="1" spans="5:6">
      <c r="E21" s="47"/>
      <c r="F21" s="4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C12"/>
    <mergeCell ref="B17:D17"/>
  </mergeCells>
  <pageMargins left="0.7" right="0.7" top="0.75" bottom="0.75" header="0" footer="0"/>
  <pageSetup paperSize="1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00"/>
  <sheetViews>
    <sheetView workbookViewId="0">
      <selection activeCell="A1" sqref="A1"/>
    </sheetView>
  </sheetViews>
  <sheetFormatPr defaultColWidth="14.4259259259259" defaultRowHeight="15" customHeight="1"/>
  <cols>
    <col min="1" max="1" width="11.4259259259259" customWidth="1"/>
    <col min="2" max="2" width="10" customWidth="1"/>
    <col min="3" max="3" width="20.712962962963" customWidth="1"/>
    <col min="4" max="26" width="10.712962962963" customWidth="1"/>
  </cols>
  <sheetData>
    <row r="2" ht="14.4" spans="2:2">
      <c r="B2" s="59" t="s">
        <v>73</v>
      </c>
    </row>
    <row r="3" ht="14.4" spans="2:10">
      <c r="B3" s="2" t="s">
        <v>74</v>
      </c>
      <c r="C3" s="3"/>
      <c r="D3" s="3"/>
      <c r="E3" s="3"/>
      <c r="F3" s="3"/>
      <c r="G3" s="3"/>
      <c r="H3" s="3"/>
      <c r="I3" s="3"/>
      <c r="J3" s="30"/>
    </row>
    <row r="4" ht="14.4" spans="2:10">
      <c r="B4" s="4" t="s">
        <v>75</v>
      </c>
      <c r="C4" s="5"/>
      <c r="D4" s="5"/>
      <c r="E4" s="5"/>
      <c r="F4" s="5"/>
      <c r="G4" s="5"/>
      <c r="H4" s="5"/>
      <c r="I4" s="5"/>
      <c r="J4" s="76"/>
    </row>
    <row r="5" ht="14.4" spans="2:10">
      <c r="B5" s="4" t="s">
        <v>76</v>
      </c>
      <c r="C5" s="5"/>
      <c r="D5" s="5"/>
      <c r="E5" s="5"/>
      <c r="F5" s="5"/>
      <c r="G5" s="5"/>
      <c r="H5" s="5"/>
      <c r="I5" s="5"/>
      <c r="J5" s="76"/>
    </row>
    <row r="6" ht="14.4" spans="2:10">
      <c r="B6" s="4" t="s">
        <v>77</v>
      </c>
      <c r="C6" s="5"/>
      <c r="D6" s="5"/>
      <c r="E6" s="5"/>
      <c r="F6" s="5"/>
      <c r="G6" s="5"/>
      <c r="H6" s="5"/>
      <c r="I6" s="5"/>
      <c r="J6" s="76"/>
    </row>
    <row r="7" ht="14.4" spans="2:10">
      <c r="B7" s="4" t="s">
        <v>78</v>
      </c>
      <c r="C7" s="5"/>
      <c r="D7" s="5"/>
      <c r="E7" s="5"/>
      <c r="F7" s="5"/>
      <c r="G7" s="5"/>
      <c r="H7" s="5"/>
      <c r="I7" s="5"/>
      <c r="J7" s="76"/>
    </row>
    <row r="8" ht="14.4" spans="2:10">
      <c r="B8" s="4" t="s">
        <v>79</v>
      </c>
      <c r="C8" s="5"/>
      <c r="D8" s="5"/>
      <c r="E8" s="5"/>
      <c r="F8" s="5"/>
      <c r="G8" s="5"/>
      <c r="H8" s="5"/>
      <c r="I8" s="5"/>
      <c r="J8" s="76"/>
    </row>
    <row r="9" ht="14.4" spans="2:10">
      <c r="B9" s="4" t="s">
        <v>80</v>
      </c>
      <c r="C9" s="5"/>
      <c r="D9" s="5"/>
      <c r="E9" s="5"/>
      <c r="F9" s="5"/>
      <c r="G9" s="5"/>
      <c r="H9" s="5"/>
      <c r="I9" s="5"/>
      <c r="J9" s="76"/>
    </row>
    <row r="10" ht="14.4" spans="2:10">
      <c r="B10" s="4" t="s">
        <v>81</v>
      </c>
      <c r="C10" s="5"/>
      <c r="D10" s="5"/>
      <c r="E10" s="5"/>
      <c r="F10" s="5"/>
      <c r="G10" s="5"/>
      <c r="H10" s="5"/>
      <c r="I10" s="5"/>
      <c r="J10" s="76"/>
    </row>
    <row r="11" ht="14.4" spans="2:10">
      <c r="B11" s="4" t="s">
        <v>82</v>
      </c>
      <c r="C11" s="5"/>
      <c r="D11" s="5"/>
      <c r="E11" s="5"/>
      <c r="F11" s="5"/>
      <c r="G11" s="5"/>
      <c r="H11" s="5"/>
      <c r="I11" s="5"/>
      <c r="J11" s="76"/>
    </row>
    <row r="12" ht="14.4" spans="2:10">
      <c r="B12" s="4" t="s">
        <v>83</v>
      </c>
      <c r="C12" s="5"/>
      <c r="D12" s="5"/>
      <c r="E12" s="5"/>
      <c r="F12" s="5"/>
      <c r="G12" s="5"/>
      <c r="H12" s="5"/>
      <c r="I12" s="5"/>
      <c r="J12" s="76"/>
    </row>
    <row r="13" ht="14.4" spans="2:10">
      <c r="B13" s="4" t="s">
        <v>84</v>
      </c>
      <c r="C13" s="5"/>
      <c r="D13" s="5"/>
      <c r="E13" s="5"/>
      <c r="F13" s="5"/>
      <c r="G13" s="5"/>
      <c r="H13" s="5"/>
      <c r="I13" s="5"/>
      <c r="J13" s="76"/>
    </row>
    <row r="14" ht="15.15" spans="2:10">
      <c r="B14" s="60" t="s">
        <v>85</v>
      </c>
      <c r="C14" s="31"/>
      <c r="D14" s="31"/>
      <c r="E14" s="31"/>
      <c r="F14" s="31"/>
      <c r="G14" s="31"/>
      <c r="H14" s="31"/>
      <c r="I14" s="31"/>
      <c r="J14" s="32"/>
    </row>
    <row r="15" ht="14.4" spans="2:5">
      <c r="B15" s="61" t="s">
        <v>86</v>
      </c>
      <c r="C15" s="62"/>
      <c r="D15" s="62"/>
      <c r="E15" s="63"/>
    </row>
    <row r="16" ht="15.15" spans="2:5">
      <c r="B16" s="64" t="s">
        <v>87</v>
      </c>
      <c r="C16" s="65"/>
      <c r="D16" s="65"/>
      <c r="E16" s="66"/>
    </row>
    <row r="19" ht="15.15" spans="2:9">
      <c r="B19" s="67" t="s">
        <v>88</v>
      </c>
      <c r="C19" s="68" t="s">
        <v>89</v>
      </c>
      <c r="D19" s="68" t="s">
        <v>69</v>
      </c>
      <c r="E19" s="68" t="s">
        <v>90</v>
      </c>
      <c r="F19" s="68" t="s">
        <v>91</v>
      </c>
      <c r="G19" s="68" t="s">
        <v>92</v>
      </c>
      <c r="H19" s="68" t="s">
        <v>93</v>
      </c>
      <c r="I19" s="68" t="s">
        <v>94</v>
      </c>
    </row>
    <row r="20" ht="14.4" spans="3:9">
      <c r="C20" s="22" t="s">
        <v>95</v>
      </c>
      <c r="D20" s="22">
        <v>350</v>
      </c>
      <c r="E20" s="69">
        <f t="shared" ref="E20:E23" si="0">D20/$D$24</f>
        <v>0.233333333333333</v>
      </c>
      <c r="F20" s="22">
        <v>350</v>
      </c>
      <c r="G20" s="70">
        <v>0.233</v>
      </c>
      <c r="H20" s="24">
        <v>0.233</v>
      </c>
      <c r="I20" s="24">
        <f>H20</f>
        <v>0.233</v>
      </c>
    </row>
    <row r="21" ht="15.75" customHeight="1" spans="3:9">
      <c r="C21" s="41" t="s">
        <v>96</v>
      </c>
      <c r="D21" s="41">
        <v>850</v>
      </c>
      <c r="E21" s="69">
        <f t="shared" si="0"/>
        <v>0.566666666666667</v>
      </c>
      <c r="F21" s="41">
        <f t="shared" ref="F21:G21" si="1">F20+D21</f>
        <v>1200</v>
      </c>
      <c r="G21" s="71">
        <f t="shared" si="1"/>
        <v>0.799666666666667</v>
      </c>
      <c r="H21" s="24">
        <v>0.567</v>
      </c>
      <c r="I21" s="56">
        <f t="shared" ref="I21:I23" si="2">I20+H21</f>
        <v>0.8</v>
      </c>
    </row>
    <row r="22" ht="15.75" customHeight="1" spans="3:9">
      <c r="C22" s="41" t="s">
        <v>97</v>
      </c>
      <c r="D22" s="41">
        <v>200</v>
      </c>
      <c r="E22" s="69">
        <f t="shared" si="0"/>
        <v>0.133333333333333</v>
      </c>
      <c r="F22" s="41">
        <f t="shared" ref="F22:G22" si="3">F21+D22</f>
        <v>1400</v>
      </c>
      <c r="G22" s="71">
        <f t="shared" si="3"/>
        <v>0.933</v>
      </c>
      <c r="H22" s="24">
        <v>0.133</v>
      </c>
      <c r="I22" s="56">
        <f t="shared" si="2"/>
        <v>0.933</v>
      </c>
    </row>
    <row r="23" ht="15.75" customHeight="1" spans="3:9">
      <c r="C23" s="25" t="s">
        <v>98</v>
      </c>
      <c r="D23" s="25">
        <v>100</v>
      </c>
      <c r="E23" s="69">
        <f t="shared" si="0"/>
        <v>0.0666666666666667</v>
      </c>
      <c r="F23" s="41">
        <f t="shared" ref="F23:G23" si="4">F22+D23</f>
        <v>1500</v>
      </c>
      <c r="G23" s="71">
        <f t="shared" si="4"/>
        <v>0.999666666666667</v>
      </c>
      <c r="H23" s="24">
        <v>0.067</v>
      </c>
      <c r="I23" s="56">
        <f t="shared" si="2"/>
        <v>1</v>
      </c>
    </row>
    <row r="24" ht="15.75" customHeight="1" spans="3:9">
      <c r="C24" s="68" t="s">
        <v>20</v>
      </c>
      <c r="D24" s="68">
        <f t="shared" ref="D24:E24" si="5">SUM(D20:D23)</f>
        <v>1500</v>
      </c>
      <c r="E24" s="72">
        <f t="shared" si="5"/>
        <v>1</v>
      </c>
      <c r="F24" s="68"/>
      <c r="G24" s="68"/>
      <c r="H24" s="73">
        <f>SUM(H20:H23)</f>
        <v>1</v>
      </c>
      <c r="I24" s="68"/>
    </row>
    <row r="25" ht="15.75" customHeight="1" spans="6:6">
      <c r="F25" s="74"/>
    </row>
    <row r="26" ht="15.75" customHeight="1" spans="2:11">
      <c r="B26" s="61" t="s">
        <v>99</v>
      </c>
      <c r="C26" s="62"/>
      <c r="D26" s="62"/>
      <c r="E26" s="62"/>
      <c r="F26" s="75"/>
      <c r="G26" s="62"/>
      <c r="H26" s="62"/>
      <c r="I26" s="62"/>
      <c r="J26" s="62"/>
      <c r="K26" s="63"/>
    </row>
    <row r="27" ht="15.75" customHeight="1" spans="2:11">
      <c r="B27" s="64" t="s">
        <v>100</v>
      </c>
      <c r="C27" s="65"/>
      <c r="D27" s="65"/>
      <c r="E27" s="65"/>
      <c r="F27" s="66"/>
      <c r="G27" s="65"/>
      <c r="H27" s="65"/>
      <c r="I27" s="65"/>
      <c r="J27" s="65"/>
      <c r="K27" s="6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1000"/>
  <sheetViews>
    <sheetView workbookViewId="0">
      <selection activeCell="A1" sqref="A1"/>
    </sheetView>
  </sheetViews>
  <sheetFormatPr defaultColWidth="14.4259259259259" defaultRowHeight="15" customHeight="1"/>
  <cols>
    <col min="1" max="3" width="10.712962962963" customWidth="1"/>
    <col min="4" max="4" width="14.1388888888889" customWidth="1"/>
    <col min="5" max="5" width="10.712962962963" customWidth="1"/>
    <col min="6" max="6" width="13.1388888888889" customWidth="1"/>
    <col min="7" max="7" width="10.712962962963" customWidth="1"/>
    <col min="8" max="8" width="13.4259259259259" customWidth="1"/>
    <col min="9" max="10" width="10.712962962963" customWidth="1"/>
    <col min="11" max="11" width="13.8611111111111" customWidth="1"/>
    <col min="12" max="12" width="14.5740740740741" customWidth="1"/>
    <col min="13" max="14" width="15.4259259259259" customWidth="1"/>
    <col min="15" max="15" width="17.1388888888889" customWidth="1"/>
    <col min="16" max="16" width="14.4259259259259" customWidth="1"/>
    <col min="17" max="18" width="14.287037037037" customWidth="1"/>
    <col min="19" max="19" width="14.712962962963" customWidth="1"/>
    <col min="20" max="20" width="14.1388888888889" customWidth="1"/>
    <col min="21" max="21" width="13.4259259259259" customWidth="1"/>
    <col min="22" max="26" width="10.712962962963" customWidth="1"/>
  </cols>
  <sheetData>
    <row r="2" ht="14.4" spans="2:2">
      <c r="B2" s="1" t="s">
        <v>101</v>
      </c>
    </row>
    <row r="3" ht="14.4" spans="2:12">
      <c r="B3" s="2" t="s">
        <v>102</v>
      </c>
      <c r="C3" s="3"/>
      <c r="D3" s="3"/>
      <c r="E3" s="3"/>
      <c r="F3" s="3"/>
      <c r="G3" s="3"/>
      <c r="H3" s="3"/>
      <c r="I3" s="3"/>
      <c r="J3" s="3"/>
      <c r="K3" s="3"/>
      <c r="L3" s="30"/>
    </row>
    <row r="4" ht="15.15" spans="2:12">
      <c r="B4" s="4" t="s">
        <v>103</v>
      </c>
      <c r="C4" s="5"/>
      <c r="D4" s="5"/>
      <c r="E4" s="5"/>
      <c r="F4" s="5"/>
      <c r="G4" s="5"/>
      <c r="H4" s="5"/>
      <c r="I4" s="5"/>
      <c r="J4" s="5"/>
      <c r="K4" s="31"/>
      <c r="L4" s="32"/>
    </row>
    <row r="5" ht="14.4" spans="2:10">
      <c r="B5" s="6" t="s">
        <v>104</v>
      </c>
      <c r="C5" s="7"/>
      <c r="D5" s="7"/>
      <c r="E5" s="7"/>
      <c r="F5" s="7"/>
      <c r="G5" s="7"/>
      <c r="H5" s="7"/>
      <c r="I5" s="7"/>
      <c r="J5" s="17"/>
    </row>
    <row r="6" ht="14.4" spans="2:10">
      <c r="B6" s="8"/>
      <c r="C6" s="9" t="s">
        <v>105</v>
      </c>
      <c r="D6" s="9"/>
      <c r="E6" s="9"/>
      <c r="F6" s="9"/>
      <c r="G6" s="9"/>
      <c r="H6" s="9"/>
      <c r="I6" s="9"/>
      <c r="J6" s="33"/>
    </row>
    <row r="7" ht="15.15" spans="2:10">
      <c r="B7" s="10"/>
      <c r="C7" s="11" t="s">
        <v>106</v>
      </c>
      <c r="D7" s="11"/>
      <c r="E7" s="11"/>
      <c r="F7" s="11"/>
      <c r="G7" s="11"/>
      <c r="H7" s="11"/>
      <c r="I7" s="11"/>
      <c r="J7" s="34"/>
    </row>
    <row r="9" ht="40.35" spans="2:10">
      <c r="B9" s="12" t="s">
        <v>107</v>
      </c>
      <c r="C9" s="12" t="s">
        <v>108</v>
      </c>
      <c r="D9" s="12"/>
      <c r="E9" s="12" t="s">
        <v>109</v>
      </c>
      <c r="F9" s="12"/>
      <c r="G9" s="12" t="s">
        <v>110</v>
      </c>
      <c r="H9" s="12"/>
      <c r="I9" s="12" t="s">
        <v>111</v>
      </c>
      <c r="J9" s="35"/>
    </row>
    <row r="10" ht="15.15" spans="2:9">
      <c r="B10" s="13">
        <v>1</v>
      </c>
      <c r="C10" s="14" t="s">
        <v>112</v>
      </c>
      <c r="D10" s="14"/>
      <c r="E10" s="15">
        <v>8.23</v>
      </c>
      <c r="F10" s="15"/>
      <c r="G10" s="14" t="s">
        <v>113</v>
      </c>
      <c r="H10" s="14"/>
      <c r="I10" s="13">
        <v>4</v>
      </c>
    </row>
    <row r="11" ht="15.15" spans="2:9">
      <c r="B11" s="13">
        <v>2</v>
      </c>
      <c r="C11" s="14" t="s">
        <v>114</v>
      </c>
      <c r="D11" s="14"/>
      <c r="E11" s="15">
        <v>7.407</v>
      </c>
      <c r="F11" s="15"/>
      <c r="G11" s="14" t="s">
        <v>115</v>
      </c>
      <c r="H11" s="14"/>
      <c r="I11" s="13">
        <v>0</v>
      </c>
    </row>
    <row r="12" ht="15.15" spans="2:9">
      <c r="B12" s="13">
        <v>3</v>
      </c>
      <c r="C12" s="14" t="s">
        <v>116</v>
      </c>
      <c r="D12" s="14"/>
      <c r="E12" s="15">
        <v>4.838</v>
      </c>
      <c r="F12" s="15"/>
      <c r="G12" s="14" t="s">
        <v>113</v>
      </c>
      <c r="H12" s="14"/>
      <c r="I12" s="13">
        <v>4</v>
      </c>
    </row>
    <row r="13" ht="15.15" spans="2:18">
      <c r="B13" s="13">
        <v>4</v>
      </c>
      <c r="C13" s="14" t="s">
        <v>117</v>
      </c>
      <c r="D13" s="14"/>
      <c r="E13" s="15">
        <v>7.1601</v>
      </c>
      <c r="F13" s="15"/>
      <c r="G13" s="14" t="s">
        <v>113</v>
      </c>
      <c r="H13" s="14"/>
      <c r="I13" s="13">
        <v>0</v>
      </c>
      <c r="L13" s="36" t="s">
        <v>118</v>
      </c>
      <c r="M13" s="37"/>
      <c r="N13" s="36" t="s">
        <v>119</v>
      </c>
      <c r="O13" s="38"/>
      <c r="P13" s="38"/>
      <c r="Q13" s="38"/>
      <c r="R13" s="37"/>
    </row>
    <row r="14" ht="15.15" spans="2:21">
      <c r="B14" s="13">
        <v>5</v>
      </c>
      <c r="C14" s="14" t="s">
        <v>120</v>
      </c>
      <c r="D14" s="14"/>
      <c r="E14" s="15">
        <v>8.8069</v>
      </c>
      <c r="F14" s="15"/>
      <c r="G14" s="14" t="s">
        <v>113</v>
      </c>
      <c r="H14" s="14"/>
      <c r="I14" s="13">
        <v>3</v>
      </c>
      <c r="L14" s="39" t="s">
        <v>121</v>
      </c>
      <c r="M14" s="39" t="s">
        <v>122</v>
      </c>
      <c r="N14" s="39" t="s">
        <v>68</v>
      </c>
      <c r="O14" s="39" t="s">
        <v>28</v>
      </c>
      <c r="P14" s="39" t="s">
        <v>11</v>
      </c>
      <c r="Q14" s="39" t="s">
        <v>123</v>
      </c>
      <c r="R14" s="39" t="s">
        <v>12</v>
      </c>
      <c r="S14" s="39" t="s">
        <v>71</v>
      </c>
      <c r="T14" s="39" t="s">
        <v>13</v>
      </c>
      <c r="U14" s="39" t="s">
        <v>72</v>
      </c>
    </row>
    <row r="15" ht="15.15" spans="2:21">
      <c r="B15" s="13">
        <v>6</v>
      </c>
      <c r="C15" s="14" t="s">
        <v>124</v>
      </c>
      <c r="D15" s="14"/>
      <c r="E15" s="15">
        <v>6.4194</v>
      </c>
      <c r="F15" s="15"/>
      <c r="G15" s="14" t="s">
        <v>113</v>
      </c>
      <c r="H15" s="14"/>
      <c r="I15" s="13">
        <v>3</v>
      </c>
      <c r="L15" s="22">
        <v>0</v>
      </c>
      <c r="M15" s="22">
        <v>2</v>
      </c>
      <c r="N15" s="40" t="str">
        <f t="shared" ref="N15:N18" si="0">CONCATENATE("[",L15,"-",M15,")")</f>
        <v>[0-2)</v>
      </c>
      <c r="O15" s="22">
        <f t="shared" ref="O15:O18" si="1">(L15+M15)/2</f>
        <v>1</v>
      </c>
      <c r="P15" s="22">
        <f t="shared" ref="P15:P18" si="2">COUNTIFS($I$10:$I$29,"&lt;"&amp;M15,$I$10:$I$29,"&gt;="&amp;L15)</f>
        <v>3</v>
      </c>
      <c r="Q15" s="22">
        <v>3</v>
      </c>
      <c r="R15" s="22">
        <f t="shared" ref="R15:S15" si="3">P15/$P$19</f>
        <v>0.15</v>
      </c>
      <c r="S15" s="22">
        <f t="shared" si="3"/>
        <v>0.15</v>
      </c>
      <c r="T15" s="24">
        <v>0.15</v>
      </c>
      <c r="U15" s="24">
        <v>0.15</v>
      </c>
    </row>
    <row r="16" ht="15.15" spans="2:21">
      <c r="B16" s="13">
        <v>7</v>
      </c>
      <c r="C16" s="14" t="s">
        <v>125</v>
      </c>
      <c r="D16" s="14"/>
      <c r="E16" s="15">
        <v>5.5964</v>
      </c>
      <c r="F16" s="15"/>
      <c r="G16" s="14" t="s">
        <v>115</v>
      </c>
      <c r="H16" s="14"/>
      <c r="I16" s="13">
        <v>6</v>
      </c>
      <c r="L16" s="41">
        <v>2</v>
      </c>
      <c r="M16" s="41">
        <v>4</v>
      </c>
      <c r="N16" s="42" t="str">
        <f t="shared" si="0"/>
        <v>[2-4)</v>
      </c>
      <c r="O16" s="41">
        <f t="shared" si="1"/>
        <v>3</v>
      </c>
      <c r="P16" s="22">
        <f t="shared" si="2"/>
        <v>7</v>
      </c>
      <c r="Q16" s="41">
        <f t="shared" ref="Q16:Q18" si="4">Q15+P16</f>
        <v>10</v>
      </c>
      <c r="R16" s="22">
        <f t="shared" ref="R16:R18" si="5">P16/$P$19</f>
        <v>0.35</v>
      </c>
      <c r="S16" s="41">
        <f t="shared" ref="S16:S18" si="6">S15+R16</f>
        <v>0.5</v>
      </c>
      <c r="T16" s="56">
        <v>0.35</v>
      </c>
      <c r="U16" s="56">
        <f t="shared" ref="U16:U18" si="7">U15+T16</f>
        <v>0.5</v>
      </c>
    </row>
    <row r="17" ht="15.15" spans="2:21">
      <c r="B17" s="13">
        <v>8</v>
      </c>
      <c r="C17" s="14" t="s">
        <v>126</v>
      </c>
      <c r="D17" s="14"/>
      <c r="E17" s="15">
        <v>9.2176</v>
      </c>
      <c r="F17" s="15"/>
      <c r="G17" s="14" t="s">
        <v>115</v>
      </c>
      <c r="H17" s="14"/>
      <c r="I17" s="13">
        <v>4</v>
      </c>
      <c r="L17" s="41">
        <v>4</v>
      </c>
      <c r="M17" s="41">
        <v>6</v>
      </c>
      <c r="N17" s="42" t="str">
        <f t="shared" si="0"/>
        <v>[4-6)</v>
      </c>
      <c r="O17" s="41">
        <f t="shared" si="1"/>
        <v>5</v>
      </c>
      <c r="P17" s="22">
        <f t="shared" si="2"/>
        <v>8</v>
      </c>
      <c r="Q17" s="41">
        <f t="shared" si="4"/>
        <v>18</v>
      </c>
      <c r="R17" s="22">
        <f t="shared" si="5"/>
        <v>0.4</v>
      </c>
      <c r="S17" s="41">
        <f t="shared" si="6"/>
        <v>0.9</v>
      </c>
      <c r="T17" s="56">
        <v>0.4</v>
      </c>
      <c r="U17" s="56">
        <f t="shared" si="7"/>
        <v>0.9</v>
      </c>
    </row>
    <row r="18" ht="15.15" spans="2:21">
      <c r="B18" s="13">
        <v>9</v>
      </c>
      <c r="C18" s="14" t="s">
        <v>127</v>
      </c>
      <c r="D18" s="14"/>
      <c r="E18" s="15">
        <v>8.3123</v>
      </c>
      <c r="F18" s="15"/>
      <c r="G18" s="14" t="s">
        <v>115</v>
      </c>
      <c r="H18" s="14"/>
      <c r="I18" s="13">
        <v>2</v>
      </c>
      <c r="L18" s="25">
        <v>6</v>
      </c>
      <c r="M18" s="25">
        <v>8</v>
      </c>
      <c r="N18" s="43" t="str">
        <f t="shared" si="0"/>
        <v>[6-8)</v>
      </c>
      <c r="O18" s="25">
        <f t="shared" si="1"/>
        <v>7</v>
      </c>
      <c r="P18" s="22">
        <f t="shared" si="2"/>
        <v>2</v>
      </c>
      <c r="Q18" s="41">
        <f t="shared" si="4"/>
        <v>20</v>
      </c>
      <c r="R18" s="22">
        <f t="shared" si="5"/>
        <v>0.1</v>
      </c>
      <c r="S18" s="41">
        <f t="shared" si="6"/>
        <v>1</v>
      </c>
      <c r="T18" s="27">
        <v>0.1</v>
      </c>
      <c r="U18" s="56">
        <f t="shared" si="7"/>
        <v>1</v>
      </c>
    </row>
    <row r="19" ht="15.15" spans="2:21">
      <c r="B19" s="13">
        <v>10</v>
      </c>
      <c r="C19" s="14" t="s">
        <v>128</v>
      </c>
      <c r="D19" s="14"/>
      <c r="E19" s="15">
        <v>4.5265</v>
      </c>
      <c r="F19" s="15"/>
      <c r="G19" s="14" t="s">
        <v>115</v>
      </c>
      <c r="H19" s="14"/>
      <c r="I19" s="13">
        <v>4</v>
      </c>
      <c r="L19" s="44" t="s">
        <v>129</v>
      </c>
      <c r="M19" s="45"/>
      <c r="N19" s="46"/>
      <c r="O19" s="39"/>
      <c r="P19" s="39">
        <f>SUM(P15:P18)</f>
        <v>20</v>
      </c>
      <c r="Q19" s="39"/>
      <c r="R19" s="39">
        <f>SUM(R15:R18)</f>
        <v>1</v>
      </c>
      <c r="S19" s="39"/>
      <c r="T19" s="57">
        <f>SUM(T15:T18)</f>
        <v>1</v>
      </c>
      <c r="U19" s="39"/>
    </row>
    <row r="20" ht="15.15" spans="2:9">
      <c r="B20" s="13">
        <v>11</v>
      </c>
      <c r="C20" s="14" t="s">
        <v>130</v>
      </c>
      <c r="D20" s="14"/>
      <c r="E20" s="15">
        <v>2.8805</v>
      </c>
      <c r="F20" s="15"/>
      <c r="G20" s="14" t="s">
        <v>115</v>
      </c>
      <c r="H20" s="14"/>
      <c r="I20" s="13">
        <v>4</v>
      </c>
    </row>
    <row r="21" ht="15.75" customHeight="1" spans="2:9">
      <c r="B21" s="13">
        <v>12</v>
      </c>
      <c r="C21" s="14" t="s">
        <v>131</v>
      </c>
      <c r="D21" s="14"/>
      <c r="E21" s="15">
        <v>8.1477</v>
      </c>
      <c r="F21" s="16"/>
      <c r="G21" s="14" t="s">
        <v>115</v>
      </c>
      <c r="H21" s="14"/>
      <c r="I21" s="13">
        <v>3</v>
      </c>
    </row>
    <row r="22" ht="15.75" customHeight="1" spans="2:9">
      <c r="B22" s="13">
        <v>13</v>
      </c>
      <c r="C22" s="14" t="s">
        <v>132</v>
      </c>
      <c r="D22" s="14"/>
      <c r="E22" s="15">
        <v>6.268</v>
      </c>
      <c r="F22" s="16"/>
      <c r="G22" s="14" t="s">
        <v>115</v>
      </c>
      <c r="H22" s="14"/>
      <c r="I22" s="13">
        <v>3</v>
      </c>
    </row>
    <row r="23" ht="15.75" customHeight="1" spans="2:16">
      <c r="B23" s="13">
        <v>14</v>
      </c>
      <c r="C23" s="14" t="s">
        <v>133</v>
      </c>
      <c r="D23" s="14"/>
      <c r="E23" s="15">
        <v>9.053</v>
      </c>
      <c r="F23" s="16"/>
      <c r="G23" s="14" t="s">
        <v>115</v>
      </c>
      <c r="H23" s="14"/>
      <c r="I23" s="13">
        <v>1</v>
      </c>
      <c r="P23" s="47"/>
    </row>
    <row r="24" ht="15.75" customHeight="1" spans="2:9">
      <c r="B24" s="13">
        <v>15</v>
      </c>
      <c r="C24" s="14" t="s">
        <v>134</v>
      </c>
      <c r="D24" s="14"/>
      <c r="E24" s="15">
        <v>8.0654</v>
      </c>
      <c r="F24" s="16"/>
      <c r="G24" s="14" t="s">
        <v>113</v>
      </c>
      <c r="H24" s="14"/>
      <c r="I24" s="13">
        <v>4</v>
      </c>
    </row>
    <row r="25" ht="15.75" customHeight="1" spans="2:9">
      <c r="B25" s="13">
        <v>16</v>
      </c>
      <c r="C25" s="14" t="s">
        <v>135</v>
      </c>
      <c r="D25" s="14"/>
      <c r="E25" s="15">
        <v>6.2548</v>
      </c>
      <c r="F25" s="16"/>
      <c r="G25" s="14" t="s">
        <v>115</v>
      </c>
      <c r="H25" s="14"/>
      <c r="I25" s="13">
        <v>4</v>
      </c>
    </row>
    <row r="26" ht="15.75" customHeight="1" spans="2:9">
      <c r="B26" s="13">
        <v>17</v>
      </c>
      <c r="C26" s="14" t="s">
        <v>136</v>
      </c>
      <c r="D26" s="14"/>
      <c r="E26" s="15">
        <v>7.2424</v>
      </c>
      <c r="F26" s="16"/>
      <c r="G26" s="14" t="s">
        <v>115</v>
      </c>
      <c r="H26" s="14"/>
      <c r="I26" s="13">
        <v>4</v>
      </c>
    </row>
    <row r="27" ht="15.75" customHeight="1" spans="2:9">
      <c r="B27" s="13">
        <v>18</v>
      </c>
      <c r="C27" s="14" t="s">
        <v>120</v>
      </c>
      <c r="D27" s="14"/>
      <c r="E27" s="15">
        <v>8.1477</v>
      </c>
      <c r="F27" s="16"/>
      <c r="G27" s="14" t="s">
        <v>113</v>
      </c>
      <c r="H27" s="14"/>
      <c r="I27" s="13">
        <v>3</v>
      </c>
    </row>
    <row r="28" ht="15.75" customHeight="1" spans="2:9">
      <c r="B28" s="13">
        <v>19</v>
      </c>
      <c r="C28" s="14" t="s">
        <v>125</v>
      </c>
      <c r="D28" s="14"/>
      <c r="E28" s="15">
        <v>8.2341</v>
      </c>
      <c r="F28" s="16"/>
      <c r="G28" s="14" t="s">
        <v>115</v>
      </c>
      <c r="H28" s="14"/>
      <c r="I28" s="13">
        <v>3</v>
      </c>
    </row>
    <row r="29" ht="15.75" customHeight="1" spans="2:9">
      <c r="B29" s="13">
        <v>20</v>
      </c>
      <c r="C29" s="14" t="s">
        <v>137</v>
      </c>
      <c r="D29" s="14"/>
      <c r="E29" s="15">
        <v>9.998</v>
      </c>
      <c r="F29" s="16"/>
      <c r="G29" s="14" t="s">
        <v>115</v>
      </c>
      <c r="H29" s="14"/>
      <c r="I29" s="13">
        <v>6</v>
      </c>
    </row>
    <row r="30" ht="15.75" customHeight="1"/>
    <row r="31" ht="15.75" customHeight="1"/>
    <row r="32" ht="15.75" customHeight="1" spans="2:16">
      <c r="B32" s="6" t="s">
        <v>138</v>
      </c>
      <c r="C32" s="17"/>
      <c r="D32" s="18" t="s">
        <v>139</v>
      </c>
      <c r="E32" s="19"/>
      <c r="F32" s="19"/>
      <c r="G32" s="20"/>
      <c r="K32" s="48" t="s">
        <v>140</v>
      </c>
      <c r="L32" s="49" t="s">
        <v>141</v>
      </c>
      <c r="M32" s="50"/>
      <c r="N32" s="50"/>
      <c r="O32" s="50"/>
      <c r="P32" s="51"/>
    </row>
    <row r="33" ht="15.75" customHeight="1" spans="2:20">
      <c r="B33" s="18" t="s">
        <v>28</v>
      </c>
      <c r="C33" s="21" t="s">
        <v>11</v>
      </c>
      <c r="D33" s="21" t="s">
        <v>142</v>
      </c>
      <c r="E33" s="21" t="s">
        <v>12</v>
      </c>
      <c r="F33" s="21" t="s">
        <v>71</v>
      </c>
      <c r="G33" s="18" t="s">
        <v>13</v>
      </c>
      <c r="H33" s="21" t="s">
        <v>72</v>
      </c>
      <c r="K33" s="52" t="s">
        <v>143</v>
      </c>
      <c r="L33" s="52" t="s">
        <v>144</v>
      </c>
      <c r="M33" s="53" t="s">
        <v>68</v>
      </c>
      <c r="N33" s="53" t="s">
        <v>28</v>
      </c>
      <c r="O33" s="52" t="s">
        <v>11</v>
      </c>
      <c r="P33" s="52" t="s">
        <v>142</v>
      </c>
      <c r="Q33" s="52" t="s">
        <v>12</v>
      </c>
      <c r="R33" s="50" t="s">
        <v>71</v>
      </c>
      <c r="S33" s="52" t="s">
        <v>13</v>
      </c>
      <c r="T33" s="52" t="s">
        <v>72</v>
      </c>
    </row>
    <row r="34" ht="15.75" customHeight="1" spans="2:20">
      <c r="B34" s="22" t="s">
        <v>145</v>
      </c>
      <c r="C34" s="22">
        <f>COUNTIF(G10:G29,B34)</f>
        <v>7</v>
      </c>
      <c r="D34" s="22">
        <v>7</v>
      </c>
      <c r="E34" s="22">
        <f>C34/C36</f>
        <v>0.35</v>
      </c>
      <c r="F34" s="22">
        <v>0.35</v>
      </c>
      <c r="G34" s="23">
        <f>E34/E36</f>
        <v>0.35</v>
      </c>
      <c r="H34" s="24">
        <v>0.35</v>
      </c>
      <c r="K34" s="22">
        <v>1</v>
      </c>
      <c r="L34" s="22">
        <v>3</v>
      </c>
      <c r="M34" s="40" t="str">
        <f t="shared" ref="M34:M38" si="8">CONCATENATE("[",K34,"-",L34,")")</f>
        <v>[1-3)</v>
      </c>
      <c r="N34" s="40">
        <f t="shared" ref="N34:N38" si="9">(K34+L34)/2</f>
        <v>2</v>
      </c>
      <c r="O34" s="22">
        <f t="shared" ref="O34:O38" si="10">COUNTIFS($E$10:$E$29,"&lt;"&amp;L34,$E$10:$E$29,"&gt;="&amp;K34)</f>
        <v>1</v>
      </c>
      <c r="P34" s="22">
        <v>1</v>
      </c>
      <c r="Q34" s="22">
        <f t="shared" ref="Q34:R34" si="11">O34/$O$39</f>
        <v>0.05</v>
      </c>
      <c r="R34" s="22">
        <f t="shared" si="11"/>
        <v>0.05</v>
      </c>
      <c r="S34" s="24">
        <v>0.05</v>
      </c>
      <c r="T34" s="24">
        <v>0.05</v>
      </c>
    </row>
    <row r="35" ht="15.75" customHeight="1" spans="2:20">
      <c r="B35" s="25" t="s">
        <v>146</v>
      </c>
      <c r="C35" s="25">
        <f>COUNTIF(G10:G29,B35)</f>
        <v>13</v>
      </c>
      <c r="D35" s="25">
        <f>7+13</f>
        <v>20</v>
      </c>
      <c r="E35" s="25">
        <f>C35/C36</f>
        <v>0.65</v>
      </c>
      <c r="F35" s="25">
        <f>E34+E35</f>
        <v>1</v>
      </c>
      <c r="G35" s="26">
        <f>E35/E36</f>
        <v>0.65</v>
      </c>
      <c r="H35" s="27">
        <v>1</v>
      </c>
      <c r="K35" s="41">
        <v>3</v>
      </c>
      <c r="L35" s="41">
        <v>5</v>
      </c>
      <c r="M35" s="42" t="str">
        <f t="shared" si="8"/>
        <v>[3-5)</v>
      </c>
      <c r="N35" s="40">
        <f t="shared" si="9"/>
        <v>4</v>
      </c>
      <c r="O35" s="22">
        <f t="shared" si="10"/>
        <v>2</v>
      </c>
      <c r="P35" s="41">
        <f t="shared" ref="P35:P38" si="12">P34+O35</f>
        <v>3</v>
      </c>
      <c r="Q35" s="22">
        <f t="shared" ref="Q35:Q38" si="13">O35/$O$39</f>
        <v>0.1</v>
      </c>
      <c r="R35" s="41">
        <f t="shared" ref="R35:R38" si="14">R34+Q35</f>
        <v>0.15</v>
      </c>
      <c r="S35" s="56">
        <v>0.1</v>
      </c>
      <c r="T35" s="56">
        <f t="shared" ref="T35:T38" si="15">T34+S35</f>
        <v>0.15</v>
      </c>
    </row>
    <row r="36" ht="15.75" customHeight="1" spans="2:20">
      <c r="B36" s="21" t="s">
        <v>147</v>
      </c>
      <c r="C36" s="21">
        <f>SUM(C34:C35)</f>
        <v>20</v>
      </c>
      <c r="D36" s="21"/>
      <c r="E36" s="21">
        <f>SUM(E34:E35)</f>
        <v>1</v>
      </c>
      <c r="F36" s="21"/>
      <c r="G36" s="28">
        <f>SUM(G34:G35)</f>
        <v>1</v>
      </c>
      <c r="H36" s="29"/>
      <c r="K36" s="41">
        <v>5</v>
      </c>
      <c r="L36" s="41">
        <v>7</v>
      </c>
      <c r="M36" s="42" t="str">
        <f t="shared" si="8"/>
        <v>[5-7)</v>
      </c>
      <c r="N36" s="40">
        <f t="shared" si="9"/>
        <v>6</v>
      </c>
      <c r="O36" s="22">
        <f t="shared" si="10"/>
        <v>4</v>
      </c>
      <c r="P36" s="41">
        <f t="shared" si="12"/>
        <v>7</v>
      </c>
      <c r="Q36" s="22">
        <f t="shared" si="13"/>
        <v>0.2</v>
      </c>
      <c r="R36" s="41">
        <f t="shared" si="14"/>
        <v>0.35</v>
      </c>
      <c r="S36" s="56">
        <v>0.2</v>
      </c>
      <c r="T36" s="56">
        <f t="shared" si="15"/>
        <v>0.35</v>
      </c>
    </row>
    <row r="37" ht="15.75" customHeight="1" spans="11:20">
      <c r="K37" s="41">
        <v>7</v>
      </c>
      <c r="L37" s="41">
        <v>9</v>
      </c>
      <c r="M37" s="42" t="str">
        <f t="shared" si="8"/>
        <v>[7-9)</v>
      </c>
      <c r="N37" s="40">
        <f t="shared" si="9"/>
        <v>8</v>
      </c>
      <c r="O37" s="22">
        <f t="shared" si="10"/>
        <v>10</v>
      </c>
      <c r="P37" s="41">
        <f t="shared" si="12"/>
        <v>17</v>
      </c>
      <c r="Q37" s="22">
        <f t="shared" si="13"/>
        <v>0.5</v>
      </c>
      <c r="R37" s="41">
        <f t="shared" si="14"/>
        <v>0.85</v>
      </c>
      <c r="S37" s="56">
        <v>0.5</v>
      </c>
      <c r="T37" s="56">
        <f t="shared" si="15"/>
        <v>0.85</v>
      </c>
    </row>
    <row r="38" ht="15.75" customHeight="1" spans="11:20">
      <c r="K38" s="25">
        <v>9</v>
      </c>
      <c r="L38" s="25">
        <v>11</v>
      </c>
      <c r="M38" s="43" t="str">
        <f t="shared" si="8"/>
        <v>[9-11)</v>
      </c>
      <c r="N38" s="40">
        <f t="shared" si="9"/>
        <v>10</v>
      </c>
      <c r="O38" s="22">
        <f t="shared" si="10"/>
        <v>3</v>
      </c>
      <c r="P38" s="41">
        <f t="shared" si="12"/>
        <v>20</v>
      </c>
      <c r="Q38" s="22">
        <f t="shared" si="13"/>
        <v>0.15</v>
      </c>
      <c r="R38" s="41">
        <f t="shared" si="14"/>
        <v>1</v>
      </c>
      <c r="S38" s="27">
        <v>0.15</v>
      </c>
      <c r="T38" s="56">
        <f t="shared" si="15"/>
        <v>1</v>
      </c>
    </row>
    <row r="39" ht="15.75" customHeight="1" spans="11:20">
      <c r="K39" s="54" t="s">
        <v>20</v>
      </c>
      <c r="L39" s="45"/>
      <c r="M39" s="46"/>
      <c r="N39" s="55"/>
      <c r="O39" s="52">
        <f>SUM(O34:O38)</f>
        <v>20</v>
      </c>
      <c r="P39" s="50"/>
      <c r="Q39" s="52">
        <f>SUM(Q34:Q38)</f>
        <v>1</v>
      </c>
      <c r="R39" s="50"/>
      <c r="S39" s="58">
        <f>SUM(S34:S38)</f>
        <v>1</v>
      </c>
      <c r="T39" s="5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L19:N19"/>
    <mergeCell ref="K39:M39"/>
  </mergeCell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Ej 4</vt:lpstr>
      <vt:lpstr>Ej 5</vt:lpstr>
      <vt:lpstr>Ej6</vt:lpstr>
      <vt:lpstr>EJ7</vt:lpstr>
      <vt:lpstr>Ej8</vt:lpstr>
      <vt:lpstr>EJ9</vt:lpstr>
      <vt:lpstr>EJ10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</dc:creator>
  <cp:lastModifiedBy>joaqu</cp:lastModifiedBy>
  <dcterms:created xsi:type="dcterms:W3CDTF">2024-03-22T13:09:00Z</dcterms:created>
  <dcterms:modified xsi:type="dcterms:W3CDTF">2024-05-01T01:07:36Z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06E79BE9BFCF4376AD660D67F8BB3DB4_12</vt:lpwstr>
  </property>
  <property fmtid="{D5CDD505-2E9C-101B-9397-08002B2CF9AE}" pid="3" name="KSOProductBuildVer">
    <vt:lpwstr>1033-12.2.0.16731</vt:lpwstr>
  </property>
</Properties>
</file>