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 firstSheet="3" activeTab="9"/>
  </bookViews>
  <sheets>
    <sheet name="Ej1" sheetId="1" r:id="rId1"/>
    <sheet name="Ej2" sheetId="2" r:id="rId2"/>
    <sheet name="Ej3" sheetId="3" r:id="rId3"/>
    <sheet name="Ej4" sheetId="4" r:id="rId4"/>
    <sheet name="Ej5" sheetId="5" r:id="rId5"/>
    <sheet name="Ej6" sheetId="6" r:id="rId6"/>
    <sheet name="Ej7" sheetId="7" r:id="rId7"/>
    <sheet name="Ej8" sheetId="8" r:id="rId8"/>
    <sheet name="Ej9" sheetId="9" r:id="rId9"/>
    <sheet name="Ej10" sheetId="10" r:id="rId10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<sst xmlns="http://schemas.openxmlformats.org/spreadsheetml/2006/main" count="434" uniqueCount="263">
  <si>
    <t>Datos individuales</t>
  </si>
  <si>
    <t>1. Las edades de un grupo de 9 personas son: 12, 14, 13, 16, 13, 15, 15, 17 y 13. Calcular la</t>
  </si>
  <si>
    <t>media, mediana y moda.</t>
  </si>
  <si>
    <t>edades de 9 personas</t>
  </si>
  <si>
    <t>N=</t>
  </si>
  <si>
    <t>TOTAL=</t>
  </si>
  <si>
    <t>PARA CALCULAR  LA MEDIA(X) PARA DATOS INDIVIDUALES</t>
  </si>
  <si>
    <t>1ro: sumo el valor de todos mis datos</t>
  </si>
  <si>
    <t>2do: el total de datos / n</t>
  </si>
  <si>
    <t>Media =</t>
  </si>
  <si>
    <t xml:space="preserve">PARA CALCULAR LA MEDIANA(Me) PARA DATOS INDIVIDUALES </t>
  </si>
  <si>
    <t>1ro: ordeno mis datos</t>
  </si>
  <si>
    <t>2do: para n impar es la mitad de los datos que tengo</t>
  </si>
  <si>
    <t>y si n es par es la media entre los dos valores centrales y asi obtengo la mediana</t>
  </si>
  <si>
    <t xml:space="preserve">Ordeno los datos: </t>
  </si>
  <si>
    <t>MEDIANA</t>
  </si>
  <si>
    <t>orden de la mediana=</t>
  </si>
  <si>
    <t>Me=</t>
  </si>
  <si>
    <t>PARA CALCULAR LA MODA (Mo) PARA DATOS INDIVIDUALES</t>
  </si>
  <si>
    <t>Saco el valor de mayor frecuencia</t>
  </si>
  <si>
    <t>Mo=</t>
  </si>
  <si>
    <t>Datos Individuales</t>
  </si>
  <si>
    <t>2. El número de llamadas telefónicas que reciben al día los 9 integrantes de una familia</t>
  </si>
  <si>
    <t>son: 7, 8, 15, 12, 13, 5, 10, 4, 8. Calcular la media, mediana y moda.</t>
  </si>
  <si>
    <t xml:space="preserve">Numero de llamadas telefonicas </t>
  </si>
  <si>
    <t>MEDIA</t>
  </si>
  <si>
    <t>X=</t>
  </si>
  <si>
    <t>orden de la mediana =</t>
  </si>
  <si>
    <t>Me = 8</t>
  </si>
  <si>
    <t>MODA</t>
  </si>
  <si>
    <t>TOTAL =</t>
  </si>
  <si>
    <t>3. Para obtener la nota final de curso nos dan a elegir entre la media, la mediana y la moda</t>
  </si>
  <si>
    <t>de las siete notas obtenidas. ¿Cuál elegirías? Las notas son: 6, 3, 3, 8, 7, 9 y 3.</t>
  </si>
  <si>
    <t>RESPUESTA:</t>
  </si>
  <si>
    <t>Para poder sacar la nota final del curso necesito sacar el promedio osea la media</t>
  </si>
  <si>
    <t>4. Se ha realizado un estudio a fin de conocer los niveles de estrés laboral percibidos por</t>
  </si>
  <si>
    <t>los habitantes de una ciudad argentina y se ha pensado en la profesión como una posible</t>
  </si>
  <si>
    <t>fuente sistemática de variación. Aquí reproducimos los puntajes obtenidos en la prueba</t>
  </si>
  <si>
    <t>que mide el estrés laboral para cada una de las profesiones:</t>
  </si>
  <si>
    <t>Grupo de maestros: 45 – 32 – 29 – 49 – 40 – 44 – 33 – 46 – 45 – 48</t>
  </si>
  <si>
    <t>Grupo de bomberos: 41 – 36 – 31 – 36 – 39 – 42 – 35 – 36 – 40</t>
  </si>
  <si>
    <t>Grupo de abogados: 38 – 25 – 46 – 41 – 37 – 50 – 43</t>
  </si>
  <si>
    <t>Grupo de médicos: 43 – 37 – 50 – 53 – 40 – 35 – 56 – 49 – 55 – 45</t>
  </si>
  <si>
    <t>Calcule la mediana de cada uno de los grupos y responda, en función de este estadístico,</t>
  </si>
  <si>
    <t>cuál parece ser el grupo más afectado por el estrés.</t>
  </si>
  <si>
    <t>Grupo de maestro</t>
  </si>
  <si>
    <t>Porque tengo 10 datos</t>
  </si>
  <si>
    <t>TOTAL</t>
  </si>
  <si>
    <t>Los datos deben estar ordenados 1ro (decreciente o creciente)</t>
  </si>
  <si>
    <t>posicion =</t>
  </si>
  <si>
    <t>44+45</t>
  </si>
  <si>
    <t>: Me</t>
  </si>
  <si>
    <t>Grupo de bomberos</t>
  </si>
  <si>
    <t>Porque tengo 9 datos</t>
  </si>
  <si>
    <t xml:space="preserve">posicion = </t>
  </si>
  <si>
    <t>EL GRUPO CON MAYOR ESTRÉS ES EL GRUPO DE MEDICOS</t>
  </si>
  <si>
    <t>Grupo de abogados</t>
  </si>
  <si>
    <t>NO TIENE MODA</t>
  </si>
  <si>
    <t>Grupo de medicos</t>
  </si>
  <si>
    <t>posicion=</t>
  </si>
  <si>
    <t>45+49</t>
  </si>
  <si>
    <t>:Me</t>
  </si>
  <si>
    <t>Datos agrupados en Categorías</t>
  </si>
  <si>
    <t>5. Se preguntó a 40 estudiantes de una universidad A, el grado de acuerdo con la propuesta</t>
  </si>
  <si>
    <t>de que Estadística sea una materia optativa en un nuevo plan de estudios. Los resultados</t>
  </si>
  <si>
    <t>fueron:</t>
  </si>
  <si>
    <t>a. ¿Cuál es la variable y su nivel de medición?</t>
  </si>
  <si>
    <t>b. ¿Qué valores puede tomar la variable en estudio y cuáles son las frecuencias?</t>
  </si>
  <si>
    <t>c. ¿Cuál es la moda?</t>
  </si>
  <si>
    <t>Opinion</t>
  </si>
  <si>
    <t>Cant. Estudiantes</t>
  </si>
  <si>
    <t>Fi acumu</t>
  </si>
  <si>
    <t>xi</t>
  </si>
  <si>
    <t>fi</t>
  </si>
  <si>
    <t>A)</t>
  </si>
  <si>
    <t xml:space="preserve">La variable de estudio es el grado de acuerdo </t>
  </si>
  <si>
    <t>Muy en desacuerdo</t>
  </si>
  <si>
    <t>B)</t>
  </si>
  <si>
    <t>Es la table misma</t>
  </si>
  <si>
    <t>Desacuerdo</t>
  </si>
  <si>
    <t>C)</t>
  </si>
  <si>
    <t>La moda es:</t>
  </si>
  <si>
    <t>Muy de acuerdo con frecuencia 16</t>
  </si>
  <si>
    <t>Indiferente</t>
  </si>
  <si>
    <t>La mayor cantidad de estudiantes dijo 16 por muy de acuerdo por ende esa es la moda</t>
  </si>
  <si>
    <t>Acuerdo</t>
  </si>
  <si>
    <t>Muy de acuerdo</t>
  </si>
  <si>
    <t>Posicion =</t>
  </si>
  <si>
    <t>6. Supongamos que esta misma pregunta fue realizada a estudiantes provenientes de</t>
  </si>
  <si>
    <t>otras dos universidades (B y C, respectivamente), de modo que las respuestas se</t>
  </si>
  <si>
    <t>distribuyeron como sigue.</t>
  </si>
  <si>
    <t>Indicar, en los casos que sea posible, la moda de cada conjunto de datos.</t>
  </si>
  <si>
    <t xml:space="preserve">Universidad </t>
  </si>
  <si>
    <t>Universidad</t>
  </si>
  <si>
    <t>B</t>
  </si>
  <si>
    <t>C</t>
  </si>
  <si>
    <t>Indiferenye</t>
  </si>
  <si>
    <r>
      <rPr>
        <sz val="11"/>
        <color theme="1"/>
        <rFont val="Calibri"/>
        <charset val="134"/>
      </rPr>
      <t xml:space="preserve">La moda de la </t>
    </r>
    <r>
      <rPr>
        <b/>
        <sz val="11"/>
        <color theme="1"/>
        <rFont val="Calibri"/>
        <charset val="134"/>
      </rPr>
      <t>universidad B</t>
    </r>
    <r>
      <rPr>
        <sz val="11"/>
        <color theme="1"/>
        <rFont val="Calibri"/>
        <charset val="134"/>
      </rPr>
      <t xml:space="preserve"> es: 12 para desacuerdo y acuerdo. Esta moda es bimodal</t>
    </r>
  </si>
  <si>
    <t>En la universidad C no hay moda porque son todas de la misma frecuencia</t>
  </si>
  <si>
    <t>7. A continuación, se presentan dos distribuciones de frecuencias correspondientes a las</t>
  </si>
  <si>
    <t>edades de estudiantes avanzados de Sociología que cursan en bandas horarias de la</t>
  </si>
  <si>
    <t>mañana y de la tarde. Se pide determinar la mediana, el modo y la media de las</t>
  </si>
  <si>
    <t>observaciones para cada banda horaria.</t>
  </si>
  <si>
    <t>TURNO MAÑANA</t>
  </si>
  <si>
    <t>Estudiantes avanzados</t>
  </si>
  <si>
    <t>frecuencia</t>
  </si>
  <si>
    <t>TURNO TARDE</t>
  </si>
  <si>
    <t>Frec. Abs.</t>
  </si>
  <si>
    <t>de Sociologia</t>
  </si>
  <si>
    <t>absoluta</t>
  </si>
  <si>
    <t>acumulada</t>
  </si>
  <si>
    <t>Fi</t>
  </si>
  <si>
    <t>xi*fi</t>
  </si>
  <si>
    <t>Orden de la mediana y la frecuencia maxima de la moda</t>
  </si>
  <si>
    <t>orden de la mediana</t>
  </si>
  <si>
    <t>Frecuencia maxima (Mo)</t>
  </si>
  <si>
    <t>media</t>
  </si>
  <si>
    <t>PARA CALCULAR MEDIA (X) PARA DATOS AGRUPADOS EN CATEGORIAS</t>
  </si>
  <si>
    <t xml:space="preserve">X= </t>
  </si>
  <si>
    <t>1ro:calculo xi * fi</t>
  </si>
  <si>
    <t>2do: hago el total de fi*xi</t>
  </si>
  <si>
    <t>Mediana</t>
  </si>
  <si>
    <t>3ro: el total de eso /n</t>
  </si>
  <si>
    <t>orden =</t>
  </si>
  <si>
    <t xml:space="preserve"> N es par y me quedo un numero con decimales</t>
  </si>
  <si>
    <t>Media</t>
  </si>
  <si>
    <t>Moda</t>
  </si>
  <si>
    <t>frecuencia maxima =</t>
  </si>
  <si>
    <t>PARA CALCULAR LA MEDIANA (Me) PARA DATOS AGRUPADOS EN CATEGORIAS</t>
  </si>
  <si>
    <t>1ro: verifico si mis datos estan ordeados (decreciente o creciente)</t>
  </si>
  <si>
    <t xml:space="preserve">2do: saco el orden de media (o posicion) </t>
  </si>
  <si>
    <t>(n+1)/2</t>
  </si>
  <si>
    <t xml:space="preserve">3ro: verifico si n es par o impar, en caso de ser par se calcula una media arimetica del valor que ocupa la posicion </t>
  </si>
  <si>
    <t>Los del turno tarde tiene alrededor de 23 y lo del turno mañana alrededor de 24</t>
  </si>
  <si>
    <t>ya que el resultado queda en decimales y dependiendo de si es decimales puedo tener 2 valores que se sacara de la siguiente forma:</t>
  </si>
  <si>
    <t>(posicion 1 + posicion 2) /2</t>
  </si>
  <si>
    <t xml:space="preserve">4to: el resultado de eso sera la media, en caso de ser impar simplemente voy a necesitar un valor que ese sera la mediana </t>
  </si>
  <si>
    <t>(90+1)/2 = 45,5</t>
  </si>
  <si>
    <t xml:space="preserve">Como 90 es un numero par y ha quedado un valor en decimales, significa que la medaiana sera la </t>
  </si>
  <si>
    <t>media arimetrica del valor que ocupa 45 y 46, se buscan esos valores en la tabla de recuencias acumuladas</t>
  </si>
  <si>
    <t>PARA CALCULAR LA MODA (Mo) PARA DATOS AGRUPADOS EN CATEGORIAS</t>
  </si>
  <si>
    <t>1ro: saco la frecuencia maxima de la tala de frecuencia acumulada</t>
  </si>
  <si>
    <t>2do determino la moda con la frecuencia maxima</t>
  </si>
  <si>
    <t>Mo = 23 y 26</t>
  </si>
  <si>
    <t>Distribucion Bimodal</t>
  </si>
  <si>
    <t>Datos agrupados en Intervalos de Clase</t>
  </si>
  <si>
    <t>8. Un investigador pretende analizar la posible relación entre soledad y uso de Internet.</t>
  </si>
  <si>
    <t>Para tal fin interrogó a 35 personas que viven solas y a 25 que viven con sus familias</t>
  </si>
  <si>
    <t>acerca de la cantidad de minutos que suelen estar conectadas en una sesión típica</t>
  </si>
  <si>
    <t>durante un día. Los datos son los siguientes:</t>
  </si>
  <si>
    <t>a) Calcule media, mediana y moda de ambos grupos.</t>
  </si>
  <si>
    <t>b) Extraiga conclusiones a partir de los resultados obtenidos.</t>
  </si>
  <si>
    <t>Tiempo</t>
  </si>
  <si>
    <t>Personas que</t>
  </si>
  <si>
    <t>Marca de</t>
  </si>
  <si>
    <t>Marca * frec.</t>
  </si>
  <si>
    <t>Frecuencia</t>
  </si>
  <si>
    <t xml:space="preserve">Tiempo </t>
  </si>
  <si>
    <t>Personas que viven</t>
  </si>
  <si>
    <t>(en minutos)</t>
  </si>
  <si>
    <t>viven solas</t>
  </si>
  <si>
    <t>clase</t>
  </si>
  <si>
    <t>con su familia</t>
  </si>
  <si>
    <t>li</t>
  </si>
  <si>
    <t>ls</t>
  </si>
  <si>
    <t>fi=xi</t>
  </si>
  <si>
    <t>mi=xi</t>
  </si>
  <si>
    <t>mi*fi</t>
  </si>
  <si>
    <t>xi=mi</t>
  </si>
  <si>
    <t>acumulada (Fi)</t>
  </si>
  <si>
    <t>Orden de la media</t>
  </si>
  <si>
    <t xml:space="preserve">orden de la mediana </t>
  </si>
  <si>
    <t>maxima frecuencia</t>
  </si>
  <si>
    <t xml:space="preserve">Media </t>
  </si>
  <si>
    <t>x=</t>
  </si>
  <si>
    <t>x =</t>
  </si>
  <si>
    <t>maxima frecuencia =</t>
  </si>
  <si>
    <t xml:space="preserve">maxima frecuencia = </t>
  </si>
  <si>
    <t>Mo =</t>
  </si>
  <si>
    <t>Llego a la conclusion de que las personas que viven sola tiene mas minutos de uso de internet</t>
  </si>
  <si>
    <t>9. Con el objetivo de analizar la influencia del contexto en la resolución de problemas de</t>
  </si>
  <si>
    <t>matemática un grupo de investigadores evaluó el desempeño de 90 niños que ayudan</t>
  </si>
  <si>
    <t>a sus padres en la atención de los puestos de una feria.</t>
  </si>
  <si>
    <t>La experiencia constaba de:</t>
  </si>
  <si>
    <t>1) una prueba informal realizada en la feria en donde un entrevistador proponía una</t>
  </si>
  <si>
    <t>situación problemática de compraventa de atención al público y</t>
  </si>
  <si>
    <t>2) una prueba formal que consistía en la resolución de operaciones aritméticas</t>
  </si>
  <si>
    <t>equivalentes a las de la prueba informal, pero sin la situación de compraventa de</t>
  </si>
  <si>
    <t>atención al público.</t>
  </si>
  <si>
    <t>Se eligieron 45 niños al azar entre los 90 para administrarle la prueba informal y al resto</t>
  </si>
  <si>
    <t>se les administró la prueba formal.</t>
  </si>
  <si>
    <t xml:space="preserve">Cantidad de problemas </t>
  </si>
  <si>
    <t>Prueba</t>
  </si>
  <si>
    <t xml:space="preserve">Marca </t>
  </si>
  <si>
    <t>marca*frec.</t>
  </si>
  <si>
    <t>marca*frec</t>
  </si>
  <si>
    <t>Frecuencia acumulada</t>
  </si>
  <si>
    <t xml:space="preserve">Frecuencia acumulada </t>
  </si>
  <si>
    <t>resueltos correctamente</t>
  </si>
  <si>
    <t>Informal</t>
  </si>
  <si>
    <t>Formal</t>
  </si>
  <si>
    <t>de clase</t>
  </si>
  <si>
    <t>fi = xi</t>
  </si>
  <si>
    <t>fi=mi</t>
  </si>
  <si>
    <t>MODA de la prueba formal</t>
  </si>
  <si>
    <t>MODA de la prueba informal</t>
  </si>
  <si>
    <t>Es para formal e informal</t>
  </si>
  <si>
    <t xml:space="preserve">Media: </t>
  </si>
  <si>
    <t>La conclusion a la que se puede llevar es que la prueba de manera informal fue mucho mejor que la prueba formal</t>
  </si>
  <si>
    <t>Para sacar la media 1ro necesito el orden de la media: n+1/2</t>
  </si>
  <si>
    <t xml:space="preserve">orden de la mediana: </t>
  </si>
  <si>
    <t xml:space="preserve">MEDIANA: </t>
  </si>
  <si>
    <t xml:space="preserve">Me: </t>
  </si>
  <si>
    <t xml:space="preserve">1ro saco el intervalo de mayor frecuencia absoluta </t>
  </si>
  <si>
    <t xml:space="preserve">Maxima Frecuencia: </t>
  </si>
  <si>
    <t xml:space="preserve">Mo: </t>
  </si>
  <si>
    <t>1ro saco el intervalo de mayor frecuencia absoluta</t>
  </si>
  <si>
    <t xml:space="preserve">Maxima frecuencia: </t>
  </si>
  <si>
    <t>10. Un investigador supone que la cantidad de público presente en un auditorio provoca</t>
  </si>
  <si>
    <t>reacciones psicofisiológicas que afectan al orador.</t>
  </si>
  <si>
    <t>Para probar esto, se trabajó con 26 conferencistas que debían pronunciar un discurso</t>
  </si>
  <si>
    <t>de igual complejidad y que fueron repartidos aleatoriamente en dos grupos: uno con el</t>
  </si>
  <si>
    <t>auditorio completo de público y otro con el auditorio con escaso público. Mientras</t>
  </si>
  <si>
    <t>tanto, un equipo registraba las pulsaciones por minuto ofreciendo, al final de la</t>
  </si>
  <si>
    <t>experiencia, un valor promedio de las mismas para cada uno de los conferencistas.</t>
  </si>
  <si>
    <t>A continuación, se reproducen los datos:</t>
  </si>
  <si>
    <t>Cantidad de pulsaciones</t>
  </si>
  <si>
    <t>Auditorio con</t>
  </si>
  <si>
    <t>Auditorio completo</t>
  </si>
  <si>
    <t xml:space="preserve">Marca de </t>
  </si>
  <si>
    <t>Marca * Frec</t>
  </si>
  <si>
    <t>por minuto</t>
  </si>
  <si>
    <t>escaso publico</t>
  </si>
  <si>
    <t>de publico</t>
  </si>
  <si>
    <t>Acumulada</t>
  </si>
  <si>
    <t>orden de la mediana y la maxima frecuencia</t>
  </si>
  <si>
    <t>Orden de la mediana(Me)</t>
  </si>
  <si>
    <t>Mayor frecuencia (Mo)</t>
  </si>
  <si>
    <t>PARA SACAR MEDIA(X) PARA DATOS AGRUPADOS EN INTERVALOS</t>
  </si>
  <si>
    <t xml:space="preserve">1ro: para sacar la media hay que sacar la marca de clase que es: </t>
  </si>
  <si>
    <t>marca de clase = (li+ls)/2</t>
  </si>
  <si>
    <t>2do: se multiplica la marca de clase con la frecuencia absoluta:</t>
  </si>
  <si>
    <t>Marca de clase * frecuencia absoluta = mi*fi</t>
  </si>
  <si>
    <t>3ro: se suma el resultado de todas las multiplicacion del paso 2 y se divide por n (n es el total de personas estudiadas</t>
  </si>
  <si>
    <t xml:space="preserve">x= </t>
  </si>
  <si>
    <t>PARA SACAR LA MEDIANA (Me) PARA DATOS AGRUPADOS EN INTERVALOS</t>
  </si>
  <si>
    <t>1ro: para sacar la mediana debo calcular la frecuencia acumulada de la frecuencia absoluta:</t>
  </si>
  <si>
    <t>Que es  la suma del 1ro por el 2do, el 2do por el 3ro y asi sucesivamente</t>
  </si>
  <si>
    <t>Llego a la conclusion de que aumentaron las pulsaciones por minuto de los conferenciasta que</t>
  </si>
  <si>
    <t>2do: busco el orden de la mediana que es:</t>
  </si>
  <si>
    <t xml:space="preserve"> tenia un auditorio completo, gracias al calcular la media, la mediana y la moda.</t>
  </si>
  <si>
    <t>OrdenMediana = n+1/2</t>
  </si>
  <si>
    <t>3ro: busco el orden de la mediana en mi columna de frecuencia acumulada absoluta</t>
  </si>
  <si>
    <t>4to: calculo la mediana</t>
  </si>
  <si>
    <t xml:space="preserve">Orden de la mediana = </t>
  </si>
  <si>
    <t>PARA CALCULAR LA MODA (Mo) PARA DATOS AGRUPADOS EN INTERVALOS</t>
  </si>
  <si>
    <t>1ro : sacar el valor de mayor frecuencia absoluta (osea la saco de la columna de la frecuencia absoluta)</t>
  </si>
  <si>
    <t>Mayor frecuencia = max()--&gt;funcion</t>
  </si>
  <si>
    <t>2do:  calculo la moda</t>
  </si>
  <si>
    <t xml:space="preserve">Para sacar Ai: es el intervalo inferior y superior </t>
  </si>
  <si>
    <t>se calcula se la siguiente forma:</t>
  </si>
  <si>
    <t>Ai = ls-li</t>
  </si>
  <si>
    <t xml:space="preserve">Mayor frecuencia =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</si>
</sst>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0.0"/>
  </numFmts>
  <fonts count="24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C8C8C8"/>
        <bgColor rgb="FFC8C8C8"/>
      </patternFill>
    </fill>
    <fill>
      <patternFill patternType="solid">
        <fgColor rgb="FFD8D8D8"/>
        <bgColor rgb="FFD8D8D8"/>
      </patternFill>
    </fill>
    <fill>
      <patternFill patternType="solid">
        <fgColor rgb="FFCC99FF"/>
        <bgColor rgb="FFCC99FF"/>
      </patternFill>
    </fill>
    <fill>
      <patternFill patternType="solid">
        <fgColor rgb="FFD0CECE"/>
        <bgColor rgb="FFD0CECE"/>
      </patternFill>
    </fill>
    <fill>
      <patternFill patternType="solid">
        <fgColor rgb="FFFFCCCC"/>
        <bgColor rgb="FFFFCCCC"/>
      </patternFill>
    </fill>
    <fill>
      <patternFill patternType="solid">
        <fgColor rgb="FFC5E0B3"/>
        <bgColor rgb="FFC5E0B3"/>
      </patternFill>
    </fill>
    <fill>
      <patternFill patternType="solid">
        <fgColor rgb="FFCCFF66"/>
        <bgColor rgb="FFCCFF66"/>
      </patternFill>
    </fill>
    <fill>
      <patternFill patternType="solid">
        <fgColor rgb="FF66FFCC"/>
        <bgColor rgb="FF66FFCC"/>
      </patternFill>
    </fill>
    <fill>
      <patternFill patternType="solid">
        <fgColor rgb="FFFF66CC"/>
        <bgColor rgb="FFFF66CC"/>
      </patternFill>
    </fill>
    <fill>
      <patternFill patternType="solid">
        <fgColor rgb="FF9966FF"/>
        <bgColor rgb="FF9966FF"/>
      </patternFill>
    </fill>
    <fill>
      <patternFill patternType="solid">
        <fgColor rgb="FFCCCCFF"/>
        <bgColor rgb="FFCCCCFF"/>
      </patternFill>
    </fill>
    <fill>
      <patternFill patternType="solid">
        <fgColor rgb="FFCC6600"/>
        <bgColor rgb="FFCC6600"/>
      </patternFill>
    </fill>
    <fill>
      <patternFill patternType="solid">
        <fgColor rgb="FF669900"/>
        <bgColor rgb="FF66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0" applyNumberFormat="0" applyFill="0" applyAlignment="0" applyProtection="0">
      <alignment vertical="center"/>
    </xf>
    <xf numFmtId="0" fontId="11" fillId="0" borderId="60" applyNumberFormat="0" applyFill="0" applyAlignment="0" applyProtection="0">
      <alignment vertical="center"/>
    </xf>
    <xf numFmtId="0" fontId="12" fillId="0" borderId="6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62" applyNumberFormat="0" applyAlignment="0" applyProtection="0">
      <alignment vertical="center"/>
    </xf>
    <xf numFmtId="0" fontId="14" fillId="25" borderId="63" applyNumberFormat="0" applyAlignment="0" applyProtection="0">
      <alignment vertical="center"/>
    </xf>
    <xf numFmtId="0" fontId="15" fillId="25" borderId="62" applyNumberFormat="0" applyAlignment="0" applyProtection="0">
      <alignment vertical="center"/>
    </xf>
    <xf numFmtId="0" fontId="16" fillId="26" borderId="64" applyNumberFormat="0" applyAlignment="0" applyProtection="0">
      <alignment vertical="center"/>
    </xf>
    <xf numFmtId="0" fontId="17" fillId="0" borderId="65" applyNumberFormat="0" applyFill="0" applyAlignment="0" applyProtection="0">
      <alignment vertical="center"/>
    </xf>
    <xf numFmtId="0" fontId="18" fillId="0" borderId="6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</cellStyleXfs>
  <cellXfs count="384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1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2" fillId="3" borderId="1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11" xfId="0" applyFont="1" applyBorder="1"/>
    <xf numFmtId="0" fontId="2" fillId="3" borderId="14" xfId="0" applyFont="1" applyFill="1" applyBorder="1" applyAlignment="1">
      <alignment horizontal="center"/>
    </xf>
    <xf numFmtId="0" fontId="2" fillId="3" borderId="14" xfId="0" applyFont="1" applyFill="1" applyBorder="1"/>
    <xf numFmtId="0" fontId="2" fillId="3" borderId="1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4" borderId="19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" xfId="0" applyFont="1" applyFill="1" applyBorder="1"/>
    <xf numFmtId="0" fontId="2" fillId="5" borderId="19" xfId="0" applyFont="1" applyFill="1" applyBorder="1"/>
    <xf numFmtId="0" fontId="2" fillId="5" borderId="20" xfId="0" applyFont="1" applyFill="1" applyBorder="1"/>
    <xf numFmtId="0" fontId="2" fillId="5" borderId="21" xfId="0" applyFont="1" applyFill="1" applyBorder="1"/>
    <xf numFmtId="0" fontId="2" fillId="5" borderId="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3" borderId="12" xfId="0" applyFont="1" applyFill="1" applyBorder="1"/>
    <xf numFmtId="0" fontId="2" fillId="0" borderId="12" xfId="0" applyFont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3" fillId="6" borderId="1" xfId="0" applyFont="1" applyFill="1" applyBorder="1" applyAlignment="1">
      <alignment horizontal="right"/>
    </xf>
    <xf numFmtId="178" fontId="2" fillId="6" borderId="3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4" borderId="3" xfId="0" applyFont="1" applyFill="1" applyBorder="1"/>
    <xf numFmtId="0" fontId="2" fillId="0" borderId="29" xfId="0" applyFont="1" applyBorder="1"/>
    <xf numFmtId="0" fontId="2" fillId="0" borderId="30" xfId="0" applyFont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/>
    <xf numFmtId="0" fontId="2" fillId="5" borderId="1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right"/>
    </xf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9" xfId="0" applyFont="1" applyFill="1" applyBorder="1" applyAlignment="1">
      <alignment horizontal="right"/>
    </xf>
    <xf numFmtId="0" fontId="2" fillId="7" borderId="11" xfId="0" applyFont="1" applyFill="1" applyBorder="1" applyAlignment="1">
      <alignment horizontal="left"/>
    </xf>
    <xf numFmtId="0" fontId="2" fillId="0" borderId="6" xfId="0" applyFont="1" applyBorder="1"/>
    <xf numFmtId="0" fontId="2" fillId="0" borderId="31" xfId="0" applyFont="1" applyBorder="1"/>
    <xf numFmtId="0" fontId="2" fillId="0" borderId="32" xfId="0" applyFont="1" applyBorder="1"/>
    <xf numFmtId="0" fontId="2" fillId="4" borderId="9" xfId="0" applyFont="1" applyFill="1" applyBorder="1" applyAlignment="1">
      <alignment horizontal="right"/>
    </xf>
    <xf numFmtId="0" fontId="2" fillId="0" borderId="8" xfId="0" applyFont="1" applyBorder="1"/>
    <xf numFmtId="0" fontId="2" fillId="5" borderId="9" xfId="0" applyFont="1" applyFill="1" applyBorder="1" applyAlignment="1">
      <alignment horizontal="right"/>
    </xf>
    <xf numFmtId="0" fontId="2" fillId="0" borderId="11" xfId="0" applyFont="1" applyBorder="1"/>
    <xf numFmtId="0" fontId="2" fillId="0" borderId="33" xfId="0" applyFont="1" applyBorder="1"/>
    <xf numFmtId="0" fontId="2" fillId="3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7" xfId="0" applyFont="1" applyFill="1" applyBorder="1"/>
    <xf numFmtId="0" fontId="2" fillId="5" borderId="0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3" fillId="8" borderId="12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center"/>
    </xf>
    <xf numFmtId="0" fontId="2" fillId="4" borderId="13" xfId="0" applyFont="1" applyFill="1" applyBorder="1"/>
    <xf numFmtId="0" fontId="2" fillId="6" borderId="6" xfId="0" applyFont="1" applyFill="1" applyBorder="1"/>
    <xf numFmtId="0" fontId="2" fillId="4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0" borderId="8" xfId="0" applyFont="1" applyBorder="1"/>
    <xf numFmtId="0" fontId="2" fillId="4" borderId="14" xfId="0" applyFont="1" applyFill="1" applyBorder="1"/>
    <xf numFmtId="0" fontId="2" fillId="6" borderId="8" xfId="0" applyFont="1" applyFill="1" applyBorder="1"/>
    <xf numFmtId="0" fontId="2" fillId="4" borderId="1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2" fillId="6" borderId="19" xfId="0" applyFont="1" applyFill="1" applyBorder="1"/>
    <xf numFmtId="0" fontId="2" fillId="6" borderId="20" xfId="0" applyFont="1" applyFill="1" applyBorder="1"/>
    <xf numFmtId="0" fontId="2" fillId="9" borderId="35" xfId="0" applyFont="1" applyFill="1" applyBorder="1"/>
    <xf numFmtId="0" fontId="2" fillId="4" borderId="35" xfId="0" applyFont="1" applyFill="1" applyBorder="1"/>
    <xf numFmtId="0" fontId="2" fillId="10" borderId="19" xfId="0" applyFont="1" applyFill="1" applyBorder="1"/>
    <xf numFmtId="0" fontId="2" fillId="10" borderId="20" xfId="0" applyFont="1" applyFill="1" applyBorder="1"/>
    <xf numFmtId="0" fontId="2" fillId="10" borderId="35" xfId="0" applyFont="1" applyFill="1" applyBorder="1"/>
    <xf numFmtId="0" fontId="2" fillId="0" borderId="36" xfId="0" applyFont="1" applyBorder="1"/>
    <xf numFmtId="0" fontId="2" fillId="5" borderId="12" xfId="0" applyFont="1" applyFill="1" applyBorder="1"/>
    <xf numFmtId="0" fontId="2" fillId="4" borderId="12" xfId="0" applyFont="1" applyFill="1" applyBorder="1"/>
    <xf numFmtId="0" fontId="2" fillId="6" borderId="12" xfId="0" applyFont="1" applyFill="1" applyBorder="1"/>
    <xf numFmtId="0" fontId="0" fillId="0" borderId="0" xfId="0" applyFont="1"/>
    <xf numFmtId="0" fontId="2" fillId="4" borderId="1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righ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178" fontId="2" fillId="4" borderId="3" xfId="0" applyNumberFormat="1" applyFont="1" applyFill="1" applyBorder="1" applyAlignment="1">
      <alignment horizontal="left"/>
    </xf>
    <xf numFmtId="0" fontId="2" fillId="10" borderId="0" xfId="0" applyFont="1" applyFill="1" applyBorder="1"/>
    <xf numFmtId="0" fontId="2" fillId="10" borderId="0" xfId="0" applyFont="1" applyFill="1" applyBorder="1" applyAlignment="1">
      <alignment horizontal="left"/>
    </xf>
    <xf numFmtId="178" fontId="2" fillId="4" borderId="2" xfId="0" applyNumberFormat="1" applyFont="1" applyFill="1" applyBorder="1" applyAlignment="1">
      <alignment horizontal="left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4" fillId="0" borderId="5" xfId="0" applyFont="1" applyBorder="1"/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6" borderId="7" xfId="0" applyFont="1" applyFill="1" applyBorder="1"/>
    <xf numFmtId="0" fontId="2" fillId="4" borderId="9" xfId="0" applyFont="1" applyFill="1" applyBorder="1"/>
    <xf numFmtId="0" fontId="2" fillId="4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/>
    <xf numFmtId="0" fontId="2" fillId="0" borderId="37" xfId="0" applyFont="1" applyBorder="1" applyAlignment="1">
      <alignment horizontal="center"/>
    </xf>
    <xf numFmtId="0" fontId="4" fillId="0" borderId="38" xfId="0" applyFont="1" applyBorder="1"/>
    <xf numFmtId="0" fontId="4" fillId="0" borderId="39" xfId="0" applyFont="1" applyBorder="1"/>
    <xf numFmtId="0" fontId="2" fillId="0" borderId="35" xfId="0" applyFont="1" applyBorder="1" applyAlignment="1">
      <alignment horizontal="center"/>
    </xf>
    <xf numFmtId="0" fontId="4" fillId="0" borderId="30" xfId="0" applyFont="1" applyBorder="1"/>
    <xf numFmtId="0" fontId="4" fillId="0" borderId="40" xfId="0" applyFont="1" applyBorder="1"/>
    <xf numFmtId="0" fontId="2" fillId="6" borderId="35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8" borderId="2" xfId="0" applyFont="1" applyFill="1" applyBorder="1"/>
    <xf numFmtId="0" fontId="2" fillId="0" borderId="0" xfId="0" applyFont="1" applyAlignment="1">
      <alignment horizontal="right"/>
    </xf>
    <xf numFmtId="0" fontId="2" fillId="8" borderId="3" xfId="0" applyFont="1" applyFill="1" applyBorder="1"/>
    <xf numFmtId="0" fontId="1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2" fillId="12" borderId="4" xfId="0" applyFont="1" applyFill="1" applyBorder="1"/>
    <xf numFmtId="0" fontId="2" fillId="12" borderId="5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0" xfId="0" applyFont="1" applyFill="1" applyBorder="1"/>
    <xf numFmtId="0" fontId="2" fillId="12" borderId="8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2" borderId="11" xfId="0" applyFont="1" applyFill="1" applyBorder="1"/>
    <xf numFmtId="0" fontId="3" fillId="12" borderId="0" xfId="0" applyFont="1" applyFill="1" applyBorder="1" applyAlignment="1">
      <alignment horizontal="right"/>
    </xf>
    <xf numFmtId="0" fontId="2" fillId="12" borderId="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46" xfId="0" applyFont="1" applyBorder="1"/>
    <xf numFmtId="0" fontId="2" fillId="12" borderId="12" xfId="0" applyFont="1" applyFill="1" applyBorder="1"/>
    <xf numFmtId="0" fontId="2" fillId="12" borderId="12" xfId="0" applyNumberFormat="1" applyFont="1" applyFill="1" applyBorder="1"/>
    <xf numFmtId="0" fontId="2" fillId="6" borderId="4" xfId="0" applyFont="1" applyFill="1" applyBorder="1"/>
    <xf numFmtId="0" fontId="2" fillId="6" borderId="9" xfId="0" applyFont="1" applyFill="1" applyBorder="1" applyAlignment="1">
      <alignment horizontal="right"/>
    </xf>
    <xf numFmtId="178" fontId="2" fillId="6" borderId="11" xfId="0" applyNumberFormat="1" applyFont="1" applyFill="1" applyBorder="1" applyAlignment="1">
      <alignment horizontal="left"/>
    </xf>
    <xf numFmtId="0" fontId="2" fillId="4" borderId="6" xfId="0" applyFont="1" applyFill="1" applyBorder="1"/>
    <xf numFmtId="0" fontId="2" fillId="4" borderId="8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2" fontId="2" fillId="5" borderId="10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right"/>
    </xf>
    <xf numFmtId="0" fontId="2" fillId="12" borderId="2" xfId="0" applyFont="1" applyFill="1" applyBorder="1"/>
    <xf numFmtId="0" fontId="2" fillId="12" borderId="7" xfId="0" applyFont="1" applyFill="1" applyBorder="1" applyAlignment="1">
      <alignment horizontal="center"/>
    </xf>
    <xf numFmtId="0" fontId="4" fillId="0" borderId="0" xfId="0" applyFont="1" applyBorder="1"/>
    <xf numFmtId="0" fontId="2" fillId="12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left"/>
    </xf>
    <xf numFmtId="179" fontId="2" fillId="5" borderId="10" xfId="0" applyNumberFormat="1" applyFont="1" applyFill="1" applyBorder="1" applyAlignment="1">
      <alignment horizontal="left"/>
    </xf>
    <xf numFmtId="0" fontId="2" fillId="12" borderId="3" xfId="0" applyFont="1" applyFill="1" applyBorder="1"/>
    <xf numFmtId="0" fontId="2" fillId="12" borderId="11" xfId="0" applyFont="1" applyFill="1" applyBorder="1" applyAlignment="1">
      <alignment horizontal="center"/>
    </xf>
    <xf numFmtId="0" fontId="2" fillId="13" borderId="1" xfId="0" applyFont="1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4" borderId="4" xfId="0" applyFont="1" applyFill="1" applyBorder="1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2" fillId="14" borderId="0" xfId="0" applyFont="1" applyFill="1" applyBorder="1"/>
    <xf numFmtId="0" fontId="2" fillId="14" borderId="8" xfId="0" applyFont="1" applyFill="1" applyBorder="1"/>
    <xf numFmtId="0" fontId="2" fillId="14" borderId="9" xfId="0" applyFont="1" applyFill="1" applyBorder="1"/>
    <xf numFmtId="0" fontId="2" fillId="14" borderId="10" xfId="0" applyFont="1" applyFill="1" applyBorder="1"/>
    <xf numFmtId="0" fontId="2" fillId="14" borderId="11" xfId="0" applyFont="1" applyFill="1" applyBorder="1"/>
    <xf numFmtId="0" fontId="3" fillId="14" borderId="12" xfId="0" applyFont="1" applyFill="1" applyBorder="1"/>
    <xf numFmtId="0" fontId="2" fillId="14" borderId="13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13" xfId="0" applyFont="1" applyFill="1" applyBorder="1"/>
    <xf numFmtId="0" fontId="2" fillId="14" borderId="14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14" xfId="0" applyFont="1" applyFill="1" applyBorder="1"/>
    <xf numFmtId="0" fontId="2" fillId="0" borderId="37" xfId="0" applyFont="1" applyBorder="1"/>
    <xf numFmtId="0" fontId="2" fillId="4" borderId="44" xfId="0" applyFont="1" applyFill="1" applyBorder="1"/>
    <xf numFmtId="0" fontId="2" fillId="5" borderId="45" xfId="0" applyFont="1" applyFill="1" applyBorder="1"/>
    <xf numFmtId="0" fontId="2" fillId="4" borderId="47" xfId="0" applyFont="1" applyFill="1" applyBorder="1"/>
    <xf numFmtId="0" fontId="2" fillId="4" borderId="46" xfId="0" applyFont="1" applyFill="1" applyBorder="1"/>
    <xf numFmtId="0" fontId="2" fillId="5" borderId="48" xfId="0" applyFont="1" applyFill="1" applyBorder="1"/>
    <xf numFmtId="0" fontId="2" fillId="5" borderId="49" xfId="0" applyFont="1" applyFill="1" applyBorder="1"/>
    <xf numFmtId="0" fontId="2" fillId="5" borderId="50" xfId="0" applyFont="1" applyFill="1" applyBorder="1"/>
    <xf numFmtId="0" fontId="2" fillId="5" borderId="51" xfId="0" applyFont="1" applyFill="1" applyBorder="1"/>
    <xf numFmtId="0" fontId="2" fillId="14" borderId="12" xfId="0" applyFont="1" applyFill="1" applyBorder="1"/>
    <xf numFmtId="0" fontId="2" fillId="0" borderId="52" xfId="0" applyFont="1" applyBorder="1"/>
    <xf numFmtId="0" fontId="2" fillId="0" borderId="38" xfId="0" applyFont="1" applyBorder="1"/>
    <xf numFmtId="0" fontId="2" fillId="0" borderId="53" xfId="0" applyFont="1" applyBorder="1"/>
    <xf numFmtId="0" fontId="2" fillId="6" borderId="4" xfId="0" applyFont="1" applyFill="1" applyBorder="1" applyAlignment="1">
      <alignment horizontal="right"/>
    </xf>
    <xf numFmtId="2" fontId="2" fillId="6" borderId="11" xfId="0" applyNumberFormat="1" applyFont="1" applyFill="1" applyBorder="1" applyAlignment="1">
      <alignment horizontal="left"/>
    </xf>
    <xf numFmtId="0" fontId="2" fillId="15" borderId="4" xfId="0" applyFont="1" applyFill="1" applyBorder="1"/>
    <xf numFmtId="0" fontId="2" fillId="15" borderId="5" xfId="0" applyFont="1" applyFill="1" applyBorder="1"/>
    <xf numFmtId="0" fontId="2" fillId="4" borderId="11" xfId="0" applyFont="1" applyFill="1" applyBorder="1" applyAlignment="1">
      <alignment horizontal="left"/>
    </xf>
    <xf numFmtId="0" fontId="2" fillId="15" borderId="9" xfId="0" applyFont="1" applyFill="1" applyBorder="1"/>
    <xf numFmtId="0" fontId="2" fillId="15" borderId="10" xfId="0" applyFont="1" applyFill="1" applyBorder="1"/>
    <xf numFmtId="0" fontId="2" fillId="5" borderId="7" xfId="0" applyFont="1" applyFill="1" applyBorder="1" applyAlignment="1">
      <alignment horizontal="right"/>
    </xf>
    <xf numFmtId="0" fontId="2" fillId="5" borderId="0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center"/>
    </xf>
    <xf numFmtId="0" fontId="3" fillId="14" borderId="1" xfId="0" applyFont="1" applyFill="1" applyBorder="1"/>
    <xf numFmtId="0" fontId="2" fillId="0" borderId="47" xfId="0" applyFont="1" applyBorder="1"/>
    <xf numFmtId="0" fontId="2" fillId="4" borderId="7" xfId="0" applyFont="1" applyFill="1" applyBorder="1" applyAlignment="1">
      <alignment horizontal="right"/>
    </xf>
    <xf numFmtId="0" fontId="2" fillId="4" borderId="10" xfId="0" applyFont="1" applyFill="1" applyBorder="1"/>
    <xf numFmtId="0" fontId="2" fillId="5" borderId="11" xfId="0" applyFont="1" applyFill="1" applyBorder="1" applyAlignment="1">
      <alignment horizontal="left"/>
    </xf>
    <xf numFmtId="0" fontId="2" fillId="14" borderId="1" xfId="0" applyFont="1" applyFill="1" applyBorder="1"/>
    <xf numFmtId="0" fontId="2" fillId="14" borderId="2" xfId="0" applyFont="1" applyFill="1" applyBorder="1"/>
    <xf numFmtId="0" fontId="2" fillId="15" borderId="6" xfId="0" applyFont="1" applyFill="1" applyBorder="1"/>
    <xf numFmtId="0" fontId="2" fillId="15" borderId="11" xfId="0" applyFont="1" applyFill="1" applyBorder="1"/>
    <xf numFmtId="0" fontId="2" fillId="14" borderId="3" xfId="0" applyFont="1" applyFill="1" applyBorder="1"/>
    <xf numFmtId="0" fontId="1" fillId="13" borderId="4" xfId="0" applyFont="1" applyFill="1" applyBorder="1"/>
    <xf numFmtId="0" fontId="1" fillId="13" borderId="5" xfId="0" applyFont="1" applyFill="1" applyBorder="1"/>
    <xf numFmtId="0" fontId="1" fillId="13" borderId="6" xfId="0" applyFont="1" applyFill="1" applyBorder="1"/>
    <xf numFmtId="0" fontId="2" fillId="16" borderId="4" xfId="0" applyFont="1" applyFill="1" applyBorder="1"/>
    <xf numFmtId="0" fontId="2" fillId="16" borderId="5" xfId="0" applyFont="1" applyFill="1" applyBorder="1"/>
    <xf numFmtId="0" fontId="2" fillId="16" borderId="6" xfId="0" applyFont="1" applyFill="1" applyBorder="1"/>
    <xf numFmtId="0" fontId="2" fillId="16" borderId="7" xfId="0" applyFont="1" applyFill="1" applyBorder="1"/>
    <xf numFmtId="0" fontId="2" fillId="16" borderId="0" xfId="0" applyFont="1" applyFill="1" applyBorder="1"/>
    <xf numFmtId="0" fontId="2" fillId="16" borderId="8" xfId="0" applyFont="1" applyFill="1" applyBorder="1"/>
    <xf numFmtId="0" fontId="2" fillId="16" borderId="9" xfId="0" applyFont="1" applyFill="1" applyBorder="1"/>
    <xf numFmtId="0" fontId="2" fillId="16" borderId="10" xfId="0" applyFont="1" applyFill="1" applyBorder="1"/>
    <xf numFmtId="0" fontId="2" fillId="16" borderId="11" xfId="0" applyFont="1" applyFill="1" applyBorder="1"/>
    <xf numFmtId="0" fontId="2" fillId="16" borderId="1" xfId="0" applyFont="1" applyFill="1" applyBorder="1"/>
    <xf numFmtId="0" fontId="2" fillId="16" borderId="2" xfId="0" applyFont="1" applyFill="1" applyBorder="1"/>
    <xf numFmtId="0" fontId="2" fillId="16" borderId="3" xfId="0" applyFont="1" applyFill="1" applyBorder="1"/>
    <xf numFmtId="0" fontId="2" fillId="16" borderId="13" xfId="0" applyFont="1" applyFill="1" applyBorder="1" applyAlignment="1">
      <alignment horizontal="center"/>
    </xf>
    <xf numFmtId="0" fontId="2" fillId="16" borderId="13" xfId="0" applyFont="1" applyFill="1" applyBorder="1"/>
    <xf numFmtId="0" fontId="2" fillId="16" borderId="14" xfId="0" applyFont="1" applyFill="1" applyBorder="1" applyAlignment="1">
      <alignment horizontal="center"/>
    </xf>
    <xf numFmtId="0" fontId="2" fillId="16" borderId="15" xfId="0" applyFont="1" applyFill="1" applyBorder="1"/>
    <xf numFmtId="0" fontId="2" fillId="16" borderId="12" xfId="0" applyFont="1" applyFill="1" applyBorder="1"/>
    <xf numFmtId="0" fontId="2" fillId="17" borderId="4" xfId="0" applyFont="1" applyFill="1" applyBorder="1"/>
    <xf numFmtId="0" fontId="2" fillId="17" borderId="5" xfId="0" applyFont="1" applyFill="1" applyBorder="1"/>
    <xf numFmtId="0" fontId="2" fillId="17" borderId="6" xfId="0" applyFont="1" applyFill="1" applyBorder="1"/>
    <xf numFmtId="0" fontId="2" fillId="17" borderId="7" xfId="0" applyFont="1" applyFill="1" applyBorder="1"/>
    <xf numFmtId="0" fontId="2" fillId="17" borderId="0" xfId="0" applyFont="1" applyFill="1" applyBorder="1"/>
    <xf numFmtId="0" fontId="2" fillId="17" borderId="8" xfId="0" applyFont="1" applyFill="1" applyBorder="1"/>
    <xf numFmtId="0" fontId="2" fillId="17" borderId="9" xfId="0" applyFont="1" applyFill="1" applyBorder="1"/>
    <xf numFmtId="0" fontId="2" fillId="17" borderId="10" xfId="0" applyFont="1" applyFill="1" applyBorder="1"/>
    <xf numFmtId="0" fontId="2" fillId="17" borderId="11" xfId="0" applyFont="1" applyFill="1" applyBorder="1"/>
    <xf numFmtId="0" fontId="2" fillId="17" borderId="1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0" fillId="17" borderId="13" xfId="0" applyFont="1" applyFill="1" applyBorder="1" applyAlignment="1"/>
    <xf numFmtId="0" fontId="2" fillId="17" borderId="15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4" fillId="0" borderId="15" xfId="0" applyFont="1" applyBorder="1"/>
    <xf numFmtId="0" fontId="2" fillId="17" borderId="4" xfId="0" applyFont="1" applyFill="1" applyBorder="1" applyAlignment="1">
      <alignment horizontal="right"/>
    </xf>
    <xf numFmtId="0" fontId="0" fillId="0" borderId="17" xfId="0" applyFont="1" applyBorder="1" applyAlignment="1"/>
    <xf numFmtId="0" fontId="2" fillId="17" borderId="7" xfId="0" applyFont="1" applyFill="1" applyBorder="1" applyAlignment="1">
      <alignment horizontal="right"/>
    </xf>
    <xf numFmtId="0" fontId="0" fillId="0" borderId="20" xfId="0" applyFont="1" applyBorder="1"/>
    <xf numFmtId="0" fontId="2" fillId="17" borderId="9" xfId="0" applyFont="1" applyFill="1" applyBorder="1" applyAlignment="1">
      <alignment horizontal="right"/>
    </xf>
    <xf numFmtId="0" fontId="2" fillId="0" borderId="1" xfId="0" applyFont="1" applyBorder="1"/>
    <xf numFmtId="0" fontId="0" fillId="0" borderId="23" xfId="0" applyFont="1" applyBorder="1"/>
    <xf numFmtId="0" fontId="2" fillId="17" borderId="12" xfId="0" applyFont="1" applyFill="1" applyBorder="1"/>
    <xf numFmtId="0" fontId="2" fillId="17" borderId="1" xfId="0" applyFont="1" applyFill="1" applyBorder="1"/>
    <xf numFmtId="0" fontId="0" fillId="17" borderId="1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18" borderId="4" xfId="0" applyFont="1" applyFill="1" applyBorder="1"/>
    <xf numFmtId="0" fontId="2" fillId="18" borderId="5" xfId="0" applyFont="1" applyFill="1" applyBorder="1"/>
    <xf numFmtId="0" fontId="2" fillId="18" borderId="6" xfId="0" applyFont="1" applyFill="1" applyBorder="1"/>
    <xf numFmtId="0" fontId="2" fillId="18" borderId="7" xfId="0" applyFont="1" applyFill="1" applyBorder="1"/>
    <xf numFmtId="0" fontId="2" fillId="18" borderId="0" xfId="0" applyFont="1" applyFill="1" applyBorder="1"/>
    <xf numFmtId="0" fontId="2" fillId="18" borderId="8" xfId="0" applyFont="1" applyFill="1" applyBorder="1"/>
    <xf numFmtId="0" fontId="2" fillId="18" borderId="9" xfId="0" applyFont="1" applyFill="1" applyBorder="1"/>
    <xf numFmtId="0" fontId="2" fillId="18" borderId="10" xfId="0" applyFont="1" applyFill="1" applyBorder="1"/>
    <xf numFmtId="0" fontId="2" fillId="18" borderId="11" xfId="0" applyFont="1" applyFill="1" applyBorder="1"/>
    <xf numFmtId="0" fontId="2" fillId="18" borderId="4" xfId="0" applyFont="1" applyFill="1" applyBorder="1" applyAlignment="1">
      <alignment horizontal="right"/>
    </xf>
    <xf numFmtId="0" fontId="2" fillId="18" borderId="6" xfId="0" applyFont="1" applyFill="1" applyBorder="1" applyAlignment="1">
      <alignment horizontal="left"/>
    </xf>
    <xf numFmtId="0" fontId="2" fillId="0" borderId="54" xfId="0" applyFont="1" applyBorder="1"/>
    <xf numFmtId="0" fontId="2" fillId="4" borderId="25" xfId="0" applyFont="1" applyFill="1" applyBorder="1" applyAlignment="1">
      <alignment horizontal="center"/>
    </xf>
    <xf numFmtId="0" fontId="4" fillId="0" borderId="26" xfId="0" applyFont="1" applyBorder="1"/>
    <xf numFmtId="0" fontId="2" fillId="4" borderId="0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/>
    </xf>
    <xf numFmtId="0" fontId="4" fillId="0" borderId="56" xfId="0" applyFont="1" applyBorder="1"/>
    <xf numFmtId="0" fontId="4" fillId="0" borderId="10" xfId="0" applyFont="1" applyBorder="1"/>
    <xf numFmtId="0" fontId="2" fillId="6" borderId="13" xfId="0" applyFont="1" applyFill="1" applyBorder="1"/>
    <xf numFmtId="0" fontId="2" fillId="5" borderId="13" xfId="0" applyFont="1" applyFill="1" applyBorder="1"/>
    <xf numFmtId="0" fontId="2" fillId="5" borderId="1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179" fontId="2" fillId="6" borderId="3" xfId="0" applyNumberFormat="1" applyFont="1" applyFill="1" applyBorder="1" applyAlignment="1">
      <alignment horizontal="left"/>
    </xf>
    <xf numFmtId="0" fontId="2" fillId="18" borderId="12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18" borderId="1" xfId="0" applyFont="1" applyFill="1" applyBorder="1"/>
    <xf numFmtId="0" fontId="2" fillId="18" borderId="2" xfId="0" applyFont="1" applyFill="1" applyBorder="1"/>
    <xf numFmtId="0" fontId="2" fillId="18" borderId="3" xfId="0" applyFont="1" applyFill="1" applyBorder="1"/>
    <xf numFmtId="0" fontId="2" fillId="19" borderId="4" xfId="0" applyFont="1" applyFill="1" applyBorder="1"/>
    <xf numFmtId="0" fontId="2" fillId="19" borderId="5" xfId="0" applyFont="1" applyFill="1" applyBorder="1"/>
    <xf numFmtId="0" fontId="2" fillId="19" borderId="6" xfId="0" applyFont="1" applyFill="1" applyBorder="1"/>
    <xf numFmtId="0" fontId="2" fillId="19" borderId="9" xfId="0" applyFont="1" applyFill="1" applyBorder="1"/>
    <xf numFmtId="0" fontId="2" fillId="19" borderId="10" xfId="0" applyFont="1" applyFill="1" applyBorder="1"/>
    <xf numFmtId="0" fontId="2" fillId="19" borderId="11" xfId="0" applyFont="1" applyFill="1" applyBorder="1"/>
    <xf numFmtId="0" fontId="2" fillId="19" borderId="12" xfId="0" applyFont="1" applyFill="1" applyBorder="1"/>
    <xf numFmtId="0" fontId="2" fillId="20" borderId="1" xfId="0" applyFont="1" applyFill="1" applyBorder="1"/>
    <xf numFmtId="0" fontId="2" fillId="20" borderId="2" xfId="0" applyFont="1" applyFill="1" applyBorder="1"/>
    <xf numFmtId="0" fontId="2" fillId="20" borderId="3" xfId="0" applyFont="1" applyFill="1" applyBorder="1"/>
    <xf numFmtId="0" fontId="2" fillId="21" borderId="4" xfId="0" applyFont="1" applyFill="1" applyBorder="1"/>
    <xf numFmtId="0" fontId="2" fillId="21" borderId="5" xfId="0" applyFont="1" applyFill="1" applyBorder="1"/>
    <xf numFmtId="0" fontId="2" fillId="21" borderId="6" xfId="0" applyFont="1" applyFill="1" applyBorder="1"/>
    <xf numFmtId="0" fontId="2" fillId="21" borderId="9" xfId="0" applyFont="1" applyFill="1" applyBorder="1"/>
    <xf numFmtId="0" fontId="2" fillId="21" borderId="10" xfId="0" applyFont="1" applyFill="1" applyBorder="1"/>
    <xf numFmtId="0" fontId="2" fillId="21" borderId="11" xfId="0" applyFont="1" applyFill="1" applyBorder="1"/>
    <xf numFmtId="0" fontId="2" fillId="21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right"/>
    </xf>
    <xf numFmtId="0" fontId="2" fillId="21" borderId="3" xfId="0" applyFont="1" applyFill="1" applyBorder="1" applyAlignment="1">
      <alignment horizontal="left"/>
    </xf>
    <xf numFmtId="0" fontId="2" fillId="0" borderId="34" xfId="0" applyFont="1" applyBorder="1" applyAlignment="1">
      <alignment horizontal="center"/>
    </xf>
    <xf numFmtId="0" fontId="4" fillId="0" borderId="57" xfId="0" applyFont="1" applyBorder="1"/>
    <xf numFmtId="0" fontId="2" fillId="6" borderId="2" xfId="0" applyFont="1" applyFill="1" applyBorder="1" applyAlignment="1">
      <alignment horizontal="right"/>
    </xf>
    <xf numFmtId="0" fontId="2" fillId="0" borderId="36" xfId="0" applyFont="1" applyBorder="1" applyAlignment="1">
      <alignment horizontal="center"/>
    </xf>
    <xf numFmtId="0" fontId="4" fillId="0" borderId="28" xfId="0" applyFont="1" applyBorder="1"/>
    <xf numFmtId="0" fontId="4" fillId="0" borderId="58" xfId="0" applyFont="1" applyBorder="1"/>
    <xf numFmtId="0" fontId="2" fillId="21" borderId="2" xfId="0" applyFont="1" applyFill="1" applyBorder="1" applyAlignment="1">
      <alignment horizontal="center"/>
    </xf>
    <xf numFmtId="0" fontId="2" fillId="21" borderId="3" xfId="0" applyFont="1" applyFill="1" applyBorder="1"/>
    <xf numFmtId="0" fontId="2" fillId="22" borderId="4" xfId="0" applyFont="1" applyFill="1" applyBorder="1"/>
    <xf numFmtId="0" fontId="2" fillId="22" borderId="5" xfId="0" applyFont="1" applyFill="1" applyBorder="1"/>
    <xf numFmtId="0" fontId="2" fillId="22" borderId="6" xfId="0" applyFont="1" applyFill="1" applyBorder="1"/>
    <xf numFmtId="0" fontId="2" fillId="22" borderId="9" xfId="0" applyFont="1" applyFill="1" applyBorder="1"/>
    <xf numFmtId="0" fontId="2" fillId="22" borderId="10" xfId="0" applyFont="1" applyFill="1" applyBorder="1"/>
    <xf numFmtId="0" fontId="2" fillId="22" borderId="11" xfId="0" applyFont="1" applyFill="1" applyBorder="1"/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right"/>
    </xf>
    <xf numFmtId="0" fontId="2" fillId="22" borderId="3" xfId="0" applyFont="1" applyFill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4" fillId="0" borderId="31" xfId="0" applyFont="1" applyBorder="1"/>
    <xf numFmtId="0" fontId="2" fillId="0" borderId="29" xfId="0" applyFont="1" applyBorder="1" applyAlignment="1">
      <alignment horizontal="center"/>
    </xf>
    <xf numFmtId="0" fontId="4" fillId="0" borderId="33" xfId="0" applyFont="1" applyBorder="1"/>
    <xf numFmtId="0" fontId="2" fillId="0" borderId="27" xfId="0" applyFont="1" applyBorder="1" applyAlignment="1">
      <alignment horizontal="center"/>
    </xf>
    <xf numFmtId="0" fontId="4" fillId="0" borderId="32" xfId="0" applyFont="1" applyBorder="1"/>
    <xf numFmtId="0" fontId="2" fillId="22" borderId="1" xfId="0" applyFont="1" applyFill="1" applyBorder="1"/>
    <xf numFmtId="0" fontId="2" fillId="22" borderId="2" xfId="0" applyFont="1" applyFill="1" applyBorder="1" applyAlignment="1">
      <alignment horizontal="center"/>
    </xf>
    <xf numFmtId="0" fontId="2" fillId="0" borderId="4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eetMetadata" Target="metadata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285750</xdr:colOff>
      <xdr:row>30</xdr:row>
      <xdr:rowOff>161925</xdr:rowOff>
    </xdr:from>
    <xdr:ext cx="5410200" cy="971550"/>
    <xdr:pic>
      <xdr:nvPicPr>
        <xdr:cNvPr id="2" name="image3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484870" y="5890260"/>
          <a:ext cx="5410200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37</xdr:row>
      <xdr:rowOff>0</xdr:rowOff>
    </xdr:from>
    <xdr:ext cx="5657850" cy="1323975"/>
    <xdr:pic>
      <xdr:nvPicPr>
        <xdr:cNvPr id="3" name="image1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8933815" y="7128510"/>
          <a:ext cx="5657850" cy="13239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45</xdr:row>
      <xdr:rowOff>0</xdr:rowOff>
    </xdr:from>
    <xdr:ext cx="3524250" cy="638175"/>
    <xdr:pic>
      <xdr:nvPicPr>
        <xdr:cNvPr id="4" name="image2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8465820" y="8728710"/>
          <a:ext cx="3524250" cy="6381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19050</xdr:colOff>
      <xdr:row>30</xdr:row>
      <xdr:rowOff>28575</xdr:rowOff>
    </xdr:from>
    <xdr:ext cx="3609975" cy="628650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53745" y="5796915"/>
          <a:ext cx="3609975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43</xdr:row>
      <xdr:rowOff>180975</xdr:rowOff>
    </xdr:from>
    <xdr:ext cx="5514975" cy="1000125"/>
    <xdr:pic>
      <xdr:nvPicPr>
        <xdr:cNvPr id="3" name="image3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077595" y="8549640"/>
          <a:ext cx="5514975" cy="10001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57</xdr:row>
      <xdr:rowOff>38100</xdr:rowOff>
    </xdr:from>
    <xdr:ext cx="2790825" cy="571500"/>
    <xdr:pic>
      <xdr:nvPicPr>
        <xdr:cNvPr id="4" name="image1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791845" y="11207115"/>
          <a:ext cx="27908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00"/>
  <sheetViews>
    <sheetView topLeftCell="A16" workbookViewId="0">
      <selection activeCell="G20" sqref="G20"/>
    </sheetView>
  </sheetViews>
  <sheetFormatPr defaultColWidth="14.4259259259259" defaultRowHeight="15" customHeight="1"/>
  <cols>
    <col min="1" max="3" width="10.712962962963" customWidth="1"/>
    <col min="4" max="4" width="12.1388888888889" customWidth="1"/>
    <col min="5" max="26" width="10.712962962963" customWidth="1"/>
  </cols>
  <sheetData>
    <row r="2" ht="15.15" spans="2:3">
      <c r="B2" s="263" t="s">
        <v>0</v>
      </c>
      <c r="C2" s="265"/>
    </row>
    <row r="3" ht="14.4" spans="2:8">
      <c r="B3" s="366" t="s">
        <v>1</v>
      </c>
      <c r="C3" s="367"/>
      <c r="D3" s="367"/>
      <c r="E3" s="367"/>
      <c r="F3" s="367"/>
      <c r="G3" s="367"/>
      <c r="H3" s="368"/>
    </row>
    <row r="4" ht="15.15" spans="2:8">
      <c r="B4" s="369" t="s">
        <v>2</v>
      </c>
      <c r="C4" s="370"/>
      <c r="D4" s="370"/>
      <c r="E4" s="370"/>
      <c r="F4" s="370"/>
      <c r="G4" s="370"/>
      <c r="H4" s="371"/>
    </row>
    <row r="6" ht="15.15" spans="2:5">
      <c r="B6" s="372" t="s">
        <v>3</v>
      </c>
      <c r="C6" s="162"/>
      <c r="D6" s="373" t="s">
        <v>4</v>
      </c>
      <c r="E6" s="374">
        <v>9</v>
      </c>
    </row>
    <row r="7" ht="14.4" spans="2:3">
      <c r="B7" s="375">
        <v>12</v>
      </c>
      <c r="C7" s="376"/>
    </row>
    <row r="8" ht="14.4" spans="2:3">
      <c r="B8" s="377">
        <v>14</v>
      </c>
      <c r="C8" s="378"/>
    </row>
    <row r="9" ht="14.4" spans="2:3">
      <c r="B9" s="377">
        <v>13</v>
      </c>
      <c r="C9" s="378"/>
    </row>
    <row r="10" ht="14.4" spans="2:3">
      <c r="B10" s="377">
        <v>16</v>
      </c>
      <c r="C10" s="378"/>
    </row>
    <row r="11" ht="14.4" spans="2:3">
      <c r="B11" s="377">
        <v>13</v>
      </c>
      <c r="C11" s="378"/>
    </row>
    <row r="12" ht="14.4" spans="2:3">
      <c r="B12" s="377">
        <v>15</v>
      </c>
      <c r="C12" s="378"/>
    </row>
    <row r="13" ht="14.4" spans="2:3">
      <c r="B13" s="377">
        <v>15</v>
      </c>
      <c r="C13" s="378"/>
    </row>
    <row r="14" ht="14.4" spans="2:3">
      <c r="B14" s="377">
        <v>17</v>
      </c>
      <c r="C14" s="378"/>
    </row>
    <row r="15" ht="15.15" spans="2:3">
      <c r="B15" s="379">
        <v>13</v>
      </c>
      <c r="C15" s="380"/>
    </row>
    <row r="16" ht="15.15" spans="1:3">
      <c r="A16" s="381" t="s">
        <v>5</v>
      </c>
      <c r="B16" s="382">
        <f>SUM(B7:C15)</f>
        <v>128</v>
      </c>
      <c r="C16" s="162"/>
    </row>
    <row r="18" ht="15.15" spans="2:6">
      <c r="B18" s="42" t="s">
        <v>6</v>
      </c>
      <c r="C18" s="44"/>
      <c r="D18" s="44"/>
      <c r="E18" s="44"/>
      <c r="F18" s="43"/>
    </row>
    <row r="19" ht="14.4" spans="2:6">
      <c r="B19" s="51" t="s">
        <v>7</v>
      </c>
      <c r="C19" s="52"/>
      <c r="D19" s="83"/>
      <c r="E19" s="52"/>
      <c r="F19" s="52"/>
    </row>
    <row r="20" ht="15.15" spans="2:6">
      <c r="B20" s="53" t="s">
        <v>8</v>
      </c>
      <c r="C20" s="54"/>
      <c r="D20" s="85"/>
      <c r="E20" s="52"/>
      <c r="F20" s="52"/>
    </row>
    <row r="21" ht="15.75" customHeight="1"/>
    <row r="22" ht="15.75" customHeight="1" spans="2:3">
      <c r="B22" s="126" t="s">
        <v>9</v>
      </c>
      <c r="C22" s="333">
        <f>B16/E6</f>
        <v>14.2222222222222</v>
      </c>
    </row>
    <row r="23" ht="15.75" customHeight="1"/>
    <row r="24" ht="15.75" customHeight="1" spans="2:6">
      <c r="B24" s="61" t="s">
        <v>10</v>
      </c>
      <c r="C24" s="62"/>
      <c r="D24" s="62"/>
      <c r="E24" s="62"/>
      <c r="F24" s="196"/>
    </row>
    <row r="25" ht="15.75" customHeight="1" spans="2:8">
      <c r="B25" s="61" t="s">
        <v>11</v>
      </c>
      <c r="C25" s="62"/>
      <c r="D25" s="62"/>
      <c r="E25" s="62"/>
      <c r="F25" s="62"/>
      <c r="G25" s="62"/>
      <c r="H25" s="196"/>
    </row>
    <row r="26" ht="15.75" customHeight="1" spans="2:8">
      <c r="B26" s="143" t="s">
        <v>12</v>
      </c>
      <c r="C26" s="131"/>
      <c r="D26" s="131"/>
      <c r="E26" s="131"/>
      <c r="F26" s="131"/>
      <c r="G26" s="131"/>
      <c r="H26" s="144"/>
    </row>
    <row r="27" ht="15.75" customHeight="1" spans="2:8">
      <c r="B27" s="146" t="s">
        <v>13</v>
      </c>
      <c r="C27" s="256"/>
      <c r="D27" s="256"/>
      <c r="E27" s="256"/>
      <c r="F27" s="256"/>
      <c r="G27" s="256"/>
      <c r="H27" s="66"/>
    </row>
    <row r="28" ht="15.75" customHeight="1"/>
    <row r="29" ht="15.75" customHeight="1" spans="2:12">
      <c r="B29" s="57" t="s">
        <v>14</v>
      </c>
      <c r="C29" s="58"/>
      <c r="D29" s="383">
        <v>12</v>
      </c>
      <c r="E29" s="27">
        <v>13</v>
      </c>
      <c r="F29" s="27">
        <v>13</v>
      </c>
      <c r="G29" s="27">
        <v>13</v>
      </c>
      <c r="H29" s="30">
        <v>14</v>
      </c>
      <c r="I29" s="27">
        <v>15</v>
      </c>
      <c r="J29" s="27">
        <v>15</v>
      </c>
      <c r="K29" s="27">
        <v>16</v>
      </c>
      <c r="L29" s="27">
        <v>17</v>
      </c>
    </row>
    <row r="30" ht="15.75" customHeight="1" spans="8:8">
      <c r="H30" s="123" t="s">
        <v>15</v>
      </c>
    </row>
    <row r="31" ht="15.75" customHeight="1" spans="2:6">
      <c r="B31" s="57" t="s">
        <v>16</v>
      </c>
      <c r="C31" s="32"/>
      <c r="D31" s="125">
        <f>(E6+1)/2</f>
        <v>5</v>
      </c>
      <c r="E31" s="124" t="s">
        <v>17</v>
      </c>
      <c r="F31" s="125">
        <v>14</v>
      </c>
    </row>
    <row r="32" ht="15.75" customHeight="1"/>
    <row r="33" ht="15.75" customHeight="1" spans="2:6">
      <c r="B33" s="67" t="s">
        <v>18</v>
      </c>
      <c r="C33" s="36"/>
      <c r="D33" s="36"/>
      <c r="E33" s="36"/>
      <c r="F33" s="68"/>
    </row>
    <row r="34" ht="15.75" customHeight="1" spans="2:4">
      <c r="B34" s="67" t="s">
        <v>19</v>
      </c>
      <c r="C34" s="36"/>
      <c r="D34" s="68"/>
    </row>
    <row r="35" ht="15.75" customHeight="1"/>
    <row r="36" ht="15.75" customHeight="1" spans="2:3">
      <c r="B36" s="330" t="s">
        <v>20</v>
      </c>
      <c r="C36" s="331">
        <f>MODE(D29:L29)</f>
        <v>13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000"/>
  <sheetViews>
    <sheetView workbookViewId="0">
      <selection activeCell="I17" sqref="I17"/>
    </sheetView>
  </sheetViews>
  <sheetFormatPr defaultColWidth="14.4259259259259" defaultRowHeight="15" customHeight="1" outlineLevelCol="7"/>
  <cols>
    <col min="1" max="26" width="10.712962962963" customWidth="1"/>
  </cols>
  <sheetData>
    <row r="2" ht="15.15" spans="2:3">
      <c r="B2" s="263" t="s">
        <v>21</v>
      </c>
      <c r="C2" s="265"/>
    </row>
    <row r="3" ht="14.4" spans="2:8">
      <c r="B3" s="349" t="s">
        <v>22</v>
      </c>
      <c r="C3" s="350"/>
      <c r="D3" s="350"/>
      <c r="E3" s="350"/>
      <c r="F3" s="350"/>
      <c r="G3" s="350"/>
      <c r="H3" s="351"/>
    </row>
    <row r="4" ht="15.15" spans="2:8">
      <c r="B4" s="352" t="s">
        <v>23</v>
      </c>
      <c r="C4" s="353"/>
      <c r="D4" s="353"/>
      <c r="E4" s="353"/>
      <c r="F4" s="353"/>
      <c r="G4" s="353"/>
      <c r="H4" s="354"/>
    </row>
    <row r="6" ht="15.15" spans="2:6">
      <c r="B6" s="355" t="s">
        <v>24</v>
      </c>
      <c r="C6" s="161"/>
      <c r="D6" s="162"/>
      <c r="E6" s="356" t="s">
        <v>4</v>
      </c>
      <c r="F6" s="357">
        <v>9</v>
      </c>
    </row>
    <row r="7" ht="14.4" spans="2:4">
      <c r="B7" s="358">
        <v>4</v>
      </c>
      <c r="C7" s="323"/>
      <c r="D7" s="359"/>
    </row>
    <row r="8" ht="15.15" spans="2:4">
      <c r="B8" s="154">
        <v>5</v>
      </c>
      <c r="C8" s="155"/>
      <c r="D8" s="156"/>
    </row>
    <row r="9" ht="15.15" spans="2:8">
      <c r="B9" s="154">
        <v>7</v>
      </c>
      <c r="C9" s="155"/>
      <c r="D9" s="156"/>
      <c r="F9" s="42" t="s">
        <v>25</v>
      </c>
      <c r="G9" s="360" t="s">
        <v>26</v>
      </c>
      <c r="H9" s="333">
        <f>C16/F6</f>
        <v>9.11111111111111</v>
      </c>
    </row>
    <row r="10" ht="14.4" spans="2:8">
      <c r="B10" s="154">
        <v>8</v>
      </c>
      <c r="C10" s="155"/>
      <c r="D10" s="156"/>
      <c r="F10" s="61" t="s">
        <v>15</v>
      </c>
      <c r="G10" s="62"/>
      <c r="H10" s="196"/>
    </row>
    <row r="11" ht="14.4" spans="2:8">
      <c r="B11" s="158">
        <v>8</v>
      </c>
      <c r="C11" s="155"/>
      <c r="D11" s="156"/>
      <c r="F11" s="143" t="s">
        <v>27</v>
      </c>
      <c r="G11" s="131"/>
      <c r="H11" s="197">
        <f>(F6+1)/2</f>
        <v>5</v>
      </c>
    </row>
    <row r="12" ht="15.15" spans="2:8">
      <c r="B12" s="154">
        <v>10</v>
      </c>
      <c r="C12" s="155"/>
      <c r="D12" s="156"/>
      <c r="F12" s="146" t="s">
        <v>28</v>
      </c>
      <c r="G12" s="256"/>
      <c r="H12" s="66"/>
    </row>
    <row r="13" ht="14.4" spans="2:7">
      <c r="B13" s="154">
        <v>12</v>
      </c>
      <c r="C13" s="155"/>
      <c r="D13" s="156"/>
      <c r="F13" s="69" t="s">
        <v>29</v>
      </c>
      <c r="G13" s="89"/>
    </row>
    <row r="14" ht="15.15" spans="2:7">
      <c r="B14" s="154">
        <v>13</v>
      </c>
      <c r="C14" s="155"/>
      <c r="D14" s="156"/>
      <c r="F14" s="84" t="s">
        <v>20</v>
      </c>
      <c r="G14" s="257">
        <f>MODE(B7:D15)</f>
        <v>8</v>
      </c>
    </row>
    <row r="15" ht="15.15" spans="2:4">
      <c r="B15" s="361">
        <v>15</v>
      </c>
      <c r="C15" s="362"/>
      <c r="D15" s="363"/>
    </row>
    <row r="16" ht="15.15" spans="2:4">
      <c r="B16" s="356" t="s">
        <v>30</v>
      </c>
      <c r="C16" s="364">
        <f>SUM(B7:D15)</f>
        <v>82</v>
      </c>
      <c r="D16" s="3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000"/>
  <sheetViews>
    <sheetView workbookViewId="0">
      <selection activeCell="F17" sqref="F17"/>
    </sheetView>
  </sheetViews>
  <sheetFormatPr defaultColWidth="14.4259259259259" defaultRowHeight="15" customHeight="1" outlineLevelCol="7"/>
  <cols>
    <col min="1" max="7" width="10.712962962963" customWidth="1"/>
    <col min="8" max="8" width="14" customWidth="1"/>
    <col min="9" max="26" width="10.712962962963" customWidth="1"/>
  </cols>
  <sheetData>
    <row r="2" ht="15.15" spans="2:3">
      <c r="B2" s="263" t="s">
        <v>21</v>
      </c>
      <c r="C2" s="265"/>
    </row>
    <row r="3" ht="14.4" spans="2:8">
      <c r="B3" s="339" t="s">
        <v>31</v>
      </c>
      <c r="C3" s="340"/>
      <c r="D3" s="340"/>
      <c r="E3" s="340"/>
      <c r="F3" s="340"/>
      <c r="G3" s="340"/>
      <c r="H3" s="341"/>
    </row>
    <row r="4" ht="15.15" spans="2:8">
      <c r="B4" s="342" t="s">
        <v>32</v>
      </c>
      <c r="C4" s="343"/>
      <c r="D4" s="343"/>
      <c r="E4" s="343"/>
      <c r="F4" s="343"/>
      <c r="G4" s="343"/>
      <c r="H4" s="344"/>
    </row>
    <row r="6" ht="15.15" spans="2:2">
      <c r="B6" s="345" t="s">
        <v>33</v>
      </c>
    </row>
    <row r="7" ht="15.15" spans="2:8">
      <c r="B7" s="346" t="s">
        <v>34</v>
      </c>
      <c r="C7" s="347"/>
      <c r="D7" s="347"/>
      <c r="E7" s="347"/>
      <c r="F7" s="347"/>
      <c r="G7" s="347"/>
      <c r="H7" s="3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1000"/>
  <sheetViews>
    <sheetView zoomScale="85" zoomScaleNormal="85" workbookViewId="0">
      <selection activeCell="K16" sqref="K16"/>
    </sheetView>
  </sheetViews>
  <sheetFormatPr defaultColWidth="14.4259259259259" defaultRowHeight="15" customHeight="1"/>
  <cols>
    <col min="1" max="1" width="4.11111111111111" customWidth="1"/>
    <col min="2" max="7" width="10.712962962963" customWidth="1"/>
    <col min="8" max="8" width="16.287037037037" customWidth="1"/>
    <col min="9" max="26" width="10.712962962963" customWidth="1"/>
  </cols>
  <sheetData>
    <row r="2" ht="15.15" spans="2:3">
      <c r="B2" s="263" t="s">
        <v>21</v>
      </c>
      <c r="C2" s="265"/>
    </row>
    <row r="3" ht="14.4" spans="2:8">
      <c r="B3" s="310" t="s">
        <v>35</v>
      </c>
      <c r="C3" s="311"/>
      <c r="D3" s="311"/>
      <c r="E3" s="311"/>
      <c r="F3" s="311"/>
      <c r="G3" s="311"/>
      <c r="H3" s="312"/>
    </row>
    <row r="4" ht="14.4" spans="2:8">
      <c r="B4" s="313" t="s">
        <v>36</v>
      </c>
      <c r="C4" s="314"/>
      <c r="D4" s="314"/>
      <c r="E4" s="314"/>
      <c r="F4" s="314"/>
      <c r="G4" s="314"/>
      <c r="H4" s="315"/>
    </row>
    <row r="5" ht="14.4" spans="2:8">
      <c r="B5" s="313" t="s">
        <v>37</v>
      </c>
      <c r="C5" s="314"/>
      <c r="D5" s="314"/>
      <c r="E5" s="314"/>
      <c r="F5" s="314"/>
      <c r="G5" s="314"/>
      <c r="H5" s="315"/>
    </row>
    <row r="6" ht="14.4" spans="2:8">
      <c r="B6" s="313" t="s">
        <v>38</v>
      </c>
      <c r="C6" s="314"/>
      <c r="D6" s="314"/>
      <c r="E6" s="314"/>
      <c r="F6" s="314"/>
      <c r="G6" s="314"/>
      <c r="H6" s="315"/>
    </row>
    <row r="7" ht="14.4" spans="2:8">
      <c r="B7" s="313" t="s">
        <v>39</v>
      </c>
      <c r="C7" s="314"/>
      <c r="D7" s="314"/>
      <c r="E7" s="314"/>
      <c r="F7" s="314"/>
      <c r="G7" s="314"/>
      <c r="H7" s="315"/>
    </row>
    <row r="8" ht="14.4" spans="2:8">
      <c r="B8" s="313" t="s">
        <v>40</v>
      </c>
      <c r="C8" s="314"/>
      <c r="D8" s="314"/>
      <c r="E8" s="314"/>
      <c r="F8" s="314"/>
      <c r="G8" s="314"/>
      <c r="H8" s="315"/>
    </row>
    <row r="9" ht="14.4" spans="2:8">
      <c r="B9" s="313" t="s">
        <v>41</v>
      </c>
      <c r="C9" s="314"/>
      <c r="D9" s="314"/>
      <c r="E9" s="314"/>
      <c r="F9" s="314"/>
      <c r="G9" s="314"/>
      <c r="H9" s="315"/>
    </row>
    <row r="10" ht="14.4" spans="2:8">
      <c r="B10" s="313" t="s">
        <v>42</v>
      </c>
      <c r="C10" s="314"/>
      <c r="D10" s="314"/>
      <c r="E10" s="314"/>
      <c r="F10" s="314"/>
      <c r="G10" s="314"/>
      <c r="H10" s="315"/>
    </row>
    <row r="11" ht="14.4" spans="2:8">
      <c r="B11" s="313" t="s">
        <v>43</v>
      </c>
      <c r="C11" s="314"/>
      <c r="D11" s="314"/>
      <c r="E11" s="314"/>
      <c r="F11" s="314"/>
      <c r="G11" s="314"/>
      <c r="H11" s="315"/>
    </row>
    <row r="12" ht="15.15" spans="2:8">
      <c r="B12" s="316" t="s">
        <v>44</v>
      </c>
      <c r="C12" s="317"/>
      <c r="D12" s="317"/>
      <c r="E12" s="317"/>
      <c r="F12" s="317"/>
      <c r="G12" s="317"/>
      <c r="H12" s="318"/>
    </row>
    <row r="14" ht="15.15" spans="2:12">
      <c r="B14" s="310" t="s">
        <v>45</v>
      </c>
      <c r="C14" s="312"/>
      <c r="E14" s="319" t="s">
        <v>4</v>
      </c>
      <c r="F14" s="320">
        <v>10</v>
      </c>
      <c r="G14" s="303" t="s">
        <v>46</v>
      </c>
      <c r="H14" s="309"/>
      <c r="L14" s="334" t="s">
        <v>47</v>
      </c>
    </row>
    <row r="15" ht="15.15" spans="2:12">
      <c r="B15" s="27">
        <v>29</v>
      </c>
      <c r="C15" s="27">
        <v>32</v>
      </c>
      <c r="D15" s="27">
        <v>33</v>
      </c>
      <c r="E15" s="27">
        <v>40</v>
      </c>
      <c r="F15" s="27">
        <v>44</v>
      </c>
      <c r="G15" s="24">
        <v>45</v>
      </c>
      <c r="H15" s="24">
        <v>45</v>
      </c>
      <c r="I15" s="27">
        <v>46</v>
      </c>
      <c r="J15" s="27">
        <v>48</v>
      </c>
      <c r="K15" s="111">
        <v>49</v>
      </c>
      <c r="L15" s="41">
        <f>SUM(B15:K15)</f>
        <v>411</v>
      </c>
    </row>
    <row r="16" ht="14.4" spans="5:7">
      <c r="E16" s="52"/>
      <c r="F16" s="52"/>
      <c r="G16" s="119"/>
    </row>
    <row r="17" ht="15.15" spans="5:7">
      <c r="E17" s="52"/>
      <c r="F17" s="52"/>
      <c r="G17" s="321"/>
    </row>
    <row r="18" ht="15.15" spans="4:10">
      <c r="D18" s="121" t="s">
        <v>15</v>
      </c>
      <c r="E18" s="52"/>
      <c r="F18" s="139">
        <v>5.5</v>
      </c>
      <c r="G18" s="140"/>
      <c r="H18" s="62"/>
      <c r="I18" s="196"/>
      <c r="J18" s="123" t="s">
        <v>48</v>
      </c>
    </row>
    <row r="19" ht="15.15" spans="4:9">
      <c r="D19" s="124" t="s">
        <v>49</v>
      </c>
      <c r="E19" s="125">
        <f>(F14+1)/2</f>
        <v>5.5</v>
      </c>
      <c r="F19" s="322" t="s">
        <v>50</v>
      </c>
      <c r="G19" s="323"/>
      <c r="H19" s="324">
        <f>(F15+G15)/2</f>
        <v>44.5</v>
      </c>
      <c r="I19" s="335" t="s">
        <v>51</v>
      </c>
    </row>
    <row r="20" ht="15.15" spans="6:9">
      <c r="F20" s="325">
        <v>2</v>
      </c>
      <c r="G20" s="326"/>
      <c r="H20" s="327"/>
      <c r="I20" s="18"/>
    </row>
    <row r="21" ht="15.75" customHeight="1"/>
    <row r="22" ht="15.75" customHeight="1" spans="4:4">
      <c r="D22" s="328" t="s">
        <v>25</v>
      </c>
    </row>
    <row r="23" ht="15.75" customHeight="1" spans="4:5">
      <c r="D23" s="126" t="s">
        <v>26</v>
      </c>
      <c r="E23" s="127">
        <f>L15/F14</f>
        <v>41.1</v>
      </c>
    </row>
    <row r="24" ht="15.75" customHeight="1"/>
    <row r="25" ht="15.75" customHeight="1" spans="4:4">
      <c r="D25" s="329" t="s">
        <v>29</v>
      </c>
    </row>
    <row r="26" ht="15.75" customHeight="1" spans="4:5">
      <c r="D26" s="330" t="s">
        <v>20</v>
      </c>
      <c r="E26" s="331" cm="1">
        <f t="array" ref="E26">MODE(B15:K15)</f>
        <v>45</v>
      </c>
    </row>
    <row r="27" ht="15.75" customHeight="1"/>
    <row r="28" ht="15.75" customHeight="1"/>
    <row r="29" ht="15.75" customHeight="1" spans="2:11">
      <c r="B29" s="310" t="s">
        <v>52</v>
      </c>
      <c r="C29" s="312"/>
      <c r="E29" s="319" t="s">
        <v>4</v>
      </c>
      <c r="F29" s="320">
        <v>9</v>
      </c>
      <c r="G29" s="45" t="s">
        <v>53</v>
      </c>
      <c r="H29" s="79"/>
      <c r="K29" s="334" t="s">
        <v>47</v>
      </c>
    </row>
    <row r="30" ht="15.75" customHeight="1" spans="2:11">
      <c r="B30" s="27">
        <v>31</v>
      </c>
      <c r="C30" s="27">
        <v>35</v>
      </c>
      <c r="D30" s="27">
        <v>36</v>
      </c>
      <c r="E30" s="27">
        <v>36</v>
      </c>
      <c r="F30" s="30">
        <v>36</v>
      </c>
      <c r="G30" s="27">
        <v>39</v>
      </c>
      <c r="H30" s="27">
        <v>40</v>
      </c>
      <c r="I30" s="27">
        <v>41</v>
      </c>
      <c r="J30" s="111">
        <v>42</v>
      </c>
      <c r="K30" s="41">
        <f>SUM(B30:J30)</f>
        <v>336</v>
      </c>
    </row>
    <row r="31" ht="15.75" customHeight="1" spans="6:6">
      <c r="F31" s="131" t="s">
        <v>15</v>
      </c>
    </row>
    <row r="32" ht="15.75" customHeight="1"/>
    <row r="33" ht="15.75" customHeight="1" spans="4:4">
      <c r="D33" s="97" t="s">
        <v>15</v>
      </c>
    </row>
    <row r="34" ht="15.75" customHeight="1" spans="4:7">
      <c r="D34" s="57" t="s">
        <v>54</v>
      </c>
      <c r="E34" s="332">
        <f>(F29+1)/2</f>
        <v>5</v>
      </c>
      <c r="F34" s="124" t="s">
        <v>17</v>
      </c>
      <c r="G34" s="125">
        <v>36</v>
      </c>
    </row>
    <row r="35" ht="15.75" customHeight="1"/>
    <row r="36" ht="15.75" customHeight="1" spans="4:4">
      <c r="D36" s="328" t="s">
        <v>25</v>
      </c>
    </row>
    <row r="37" ht="15.75" customHeight="1" spans="4:17">
      <c r="D37" s="126" t="s">
        <v>26</v>
      </c>
      <c r="E37" s="333">
        <f>K30/F29</f>
        <v>37.3333333333333</v>
      </c>
      <c r="L37" s="336" t="s">
        <v>55</v>
      </c>
      <c r="M37" s="337"/>
      <c r="N37" s="337"/>
      <c r="O37" s="337"/>
      <c r="P37" s="337"/>
      <c r="Q37" s="338"/>
    </row>
    <row r="38" ht="15.75" customHeight="1"/>
    <row r="39" ht="15.75" customHeight="1" spans="4:4">
      <c r="D39" s="329" t="s">
        <v>29</v>
      </c>
    </row>
    <row r="40" ht="15.75" customHeight="1" spans="4:5">
      <c r="D40" s="330" t="s">
        <v>20</v>
      </c>
      <c r="E40" s="331">
        <f>MODE(B30:J30)</f>
        <v>36</v>
      </c>
    </row>
    <row r="41" ht="15.75" customHeight="1"/>
    <row r="42" ht="15.75" customHeight="1"/>
    <row r="43" ht="15.75" customHeight="1" spans="2:9">
      <c r="B43" s="310" t="s">
        <v>56</v>
      </c>
      <c r="C43" s="312"/>
      <c r="E43" s="319" t="s">
        <v>4</v>
      </c>
      <c r="F43" s="320">
        <v>7</v>
      </c>
      <c r="I43" s="334" t="s">
        <v>47</v>
      </c>
    </row>
    <row r="44" ht="15.75" customHeight="1" spans="2:9">
      <c r="B44" s="27">
        <v>25</v>
      </c>
      <c r="C44" s="27">
        <v>37</v>
      </c>
      <c r="D44" s="27">
        <v>38</v>
      </c>
      <c r="E44" s="30">
        <v>41</v>
      </c>
      <c r="F44" s="27">
        <v>43</v>
      </c>
      <c r="G44" s="27">
        <v>46</v>
      </c>
      <c r="H44" s="111">
        <v>50</v>
      </c>
      <c r="I44" s="41">
        <f>SUM(B44:H44)</f>
        <v>280</v>
      </c>
    </row>
    <row r="45" ht="15.75" customHeight="1" spans="5:5">
      <c r="E45" s="131" t="s">
        <v>15</v>
      </c>
    </row>
    <row r="46" ht="15.75" customHeight="1"/>
    <row r="47" ht="15.75" customHeight="1" spans="3:3">
      <c r="C47" s="97" t="s">
        <v>15</v>
      </c>
    </row>
    <row r="48" ht="15.75" customHeight="1" spans="3:6">
      <c r="C48" s="124" t="s">
        <v>49</v>
      </c>
      <c r="D48" s="125">
        <f>(F43+1)/2</f>
        <v>4</v>
      </c>
      <c r="E48" s="124" t="s">
        <v>17</v>
      </c>
      <c r="F48" s="125">
        <v>41</v>
      </c>
    </row>
    <row r="49" ht="15.75" customHeight="1"/>
    <row r="50" ht="15.75" customHeight="1" spans="3:3">
      <c r="C50" s="122" t="s">
        <v>25</v>
      </c>
    </row>
    <row r="51" ht="15.75" customHeight="1" spans="3:4">
      <c r="C51" s="126" t="s">
        <v>26</v>
      </c>
      <c r="D51" s="127">
        <f>I44/F43</f>
        <v>40</v>
      </c>
    </row>
    <row r="52" ht="15.75" customHeight="1"/>
    <row r="53" ht="15.75" customHeight="1" spans="3:3">
      <c r="C53" s="329" t="s">
        <v>29</v>
      </c>
    </row>
    <row r="54" ht="15.75" customHeight="1" spans="3:5">
      <c r="C54" s="330" t="s">
        <v>20</v>
      </c>
      <c r="D54" s="36" t="s">
        <v>57</v>
      </c>
      <c r="E54" s="68"/>
    </row>
    <row r="55" ht="15.75" customHeight="1"/>
    <row r="56" ht="15.75" customHeight="1"/>
    <row r="57" ht="15.75" customHeight="1" spans="2:12">
      <c r="B57" s="310" t="s">
        <v>58</v>
      </c>
      <c r="C57" s="312"/>
      <c r="E57" s="319" t="s">
        <v>4</v>
      </c>
      <c r="F57" s="320">
        <v>10</v>
      </c>
      <c r="L57" s="334" t="s">
        <v>47</v>
      </c>
    </row>
    <row r="58" ht="15.75" customHeight="1" spans="2:12">
      <c r="B58" s="27">
        <v>35</v>
      </c>
      <c r="C58" s="27">
        <v>37</v>
      </c>
      <c r="D58" s="27">
        <v>40</v>
      </c>
      <c r="E58" s="27">
        <v>43</v>
      </c>
      <c r="F58" s="111">
        <v>45</v>
      </c>
      <c r="G58" s="27">
        <v>49</v>
      </c>
      <c r="H58" s="27">
        <v>50</v>
      </c>
      <c r="I58" s="27">
        <v>53</v>
      </c>
      <c r="J58" s="27">
        <v>55</v>
      </c>
      <c r="K58" s="111">
        <v>56</v>
      </c>
      <c r="L58" s="41">
        <f>SUM(B58:K58)</f>
        <v>463</v>
      </c>
    </row>
    <row r="59" ht="15.75" customHeight="1" spans="7:7">
      <c r="G59" s="321"/>
    </row>
    <row r="60" ht="15.75" customHeight="1" spans="7:7">
      <c r="G60" s="321"/>
    </row>
    <row r="61" ht="15.75" customHeight="1" spans="4:9">
      <c r="D61" s="97" t="s">
        <v>15</v>
      </c>
      <c r="F61" s="139">
        <v>5.5</v>
      </c>
      <c r="G61" s="140"/>
      <c r="H61" s="62"/>
      <c r="I61" s="196"/>
    </row>
    <row r="62" ht="15.75" customHeight="1" spans="4:9">
      <c r="D62" s="124" t="s">
        <v>59</v>
      </c>
      <c r="E62" s="125">
        <f>(F57+1)/2</f>
        <v>5.5</v>
      </c>
      <c r="F62" s="322" t="s">
        <v>60</v>
      </c>
      <c r="G62" s="323"/>
      <c r="H62" s="324">
        <f>(F58+G58)/2</f>
        <v>47</v>
      </c>
      <c r="I62" s="335" t="s">
        <v>61</v>
      </c>
    </row>
    <row r="63" ht="15.75" customHeight="1" spans="6:9">
      <c r="F63" s="325">
        <v>2</v>
      </c>
      <c r="G63" s="326"/>
      <c r="H63" s="327"/>
      <c r="I63" s="18"/>
    </row>
    <row r="64" ht="15.75" customHeight="1"/>
    <row r="65" ht="15.75" customHeight="1"/>
    <row r="66" ht="15.75" customHeight="1" spans="4:4">
      <c r="D66" s="328" t="s">
        <v>25</v>
      </c>
    </row>
    <row r="67" ht="15.75" customHeight="1" spans="4:5">
      <c r="D67" s="126" t="s">
        <v>26</v>
      </c>
      <c r="E67" s="127">
        <f>L58/F57</f>
        <v>46.3</v>
      </c>
    </row>
    <row r="68" ht="15.75" customHeight="1"/>
    <row r="69" ht="15.75" customHeight="1" spans="4:4">
      <c r="D69" s="329" t="s">
        <v>29</v>
      </c>
    </row>
    <row r="70" ht="15.75" customHeight="1" spans="4:6">
      <c r="D70" s="330" t="s">
        <v>20</v>
      </c>
      <c r="E70" s="36" t="s">
        <v>57</v>
      </c>
      <c r="F70" s="68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18:G18"/>
    <mergeCell ref="F19:G19"/>
    <mergeCell ref="F20:G20"/>
    <mergeCell ref="F61:G61"/>
    <mergeCell ref="F62:G62"/>
    <mergeCell ref="F63:G63"/>
    <mergeCell ref="H19:H20"/>
    <mergeCell ref="H62:H63"/>
    <mergeCell ref="I19:I20"/>
    <mergeCell ref="I62:I63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000"/>
  <sheetViews>
    <sheetView topLeftCell="A4" workbookViewId="0">
      <selection activeCell="G17" sqref="G17"/>
    </sheetView>
  </sheetViews>
  <sheetFormatPr defaultColWidth="14.4259259259259" defaultRowHeight="15" customHeight="1"/>
  <cols>
    <col min="1" max="1" width="3.22222222222222" customWidth="1"/>
    <col min="2" max="2" width="19" customWidth="1"/>
    <col min="3" max="3" width="16.8611111111111" customWidth="1"/>
    <col min="4" max="26" width="10.712962962963" customWidth="1"/>
  </cols>
  <sheetData>
    <row r="2" ht="15.15" spans="2:9">
      <c r="B2" s="263" t="s">
        <v>62</v>
      </c>
      <c r="C2" s="264"/>
      <c r="D2" s="265"/>
      <c r="H2" s="52"/>
      <c r="I2" s="52"/>
    </row>
    <row r="3" ht="14.4" spans="2:9">
      <c r="B3" s="283" t="s">
        <v>63</v>
      </c>
      <c r="C3" s="284"/>
      <c r="D3" s="284"/>
      <c r="E3" s="284"/>
      <c r="F3" s="284"/>
      <c r="G3" s="285"/>
      <c r="H3" s="52"/>
      <c r="I3" s="52"/>
    </row>
    <row r="4" ht="14.4" spans="2:9">
      <c r="B4" s="286" t="s">
        <v>64</v>
      </c>
      <c r="C4" s="287"/>
      <c r="D4" s="287"/>
      <c r="E4" s="287"/>
      <c r="F4" s="287"/>
      <c r="G4" s="288"/>
      <c r="H4" s="52"/>
      <c r="I4" s="52"/>
    </row>
    <row r="5" ht="15.15" spans="2:9">
      <c r="B5" s="289" t="s">
        <v>65</v>
      </c>
      <c r="C5" s="290"/>
      <c r="D5" s="290"/>
      <c r="E5" s="290"/>
      <c r="F5" s="290"/>
      <c r="G5" s="291"/>
      <c r="H5" s="52"/>
      <c r="I5" s="52"/>
    </row>
    <row r="6" ht="14.4" spans="2:9">
      <c r="B6" s="283" t="s">
        <v>66</v>
      </c>
      <c r="C6" s="284"/>
      <c r="D6" s="284"/>
      <c r="E6" s="284"/>
      <c r="F6" s="284"/>
      <c r="G6" s="285"/>
      <c r="H6" s="52"/>
      <c r="I6" s="52"/>
    </row>
    <row r="7" ht="14.4" spans="2:9">
      <c r="B7" s="286" t="s">
        <v>67</v>
      </c>
      <c r="C7" s="287"/>
      <c r="D7" s="287"/>
      <c r="E7" s="287"/>
      <c r="F7" s="287"/>
      <c r="G7" s="288"/>
      <c r="H7" s="52"/>
      <c r="I7" s="52"/>
    </row>
    <row r="8" ht="15.15" spans="2:9">
      <c r="B8" s="289" t="s">
        <v>68</v>
      </c>
      <c r="C8" s="290"/>
      <c r="D8" s="290"/>
      <c r="E8" s="290"/>
      <c r="F8" s="290"/>
      <c r="G8" s="291"/>
      <c r="H8" s="52"/>
      <c r="I8" s="52"/>
    </row>
    <row r="9" ht="15.15" spans="8:9">
      <c r="H9" s="52"/>
      <c r="I9" s="52"/>
    </row>
    <row r="10" ht="15.15" spans="2:4">
      <c r="B10" s="292" t="s">
        <v>69</v>
      </c>
      <c r="C10" s="293" t="s">
        <v>70</v>
      </c>
      <c r="D10" s="294" t="s">
        <v>71</v>
      </c>
    </row>
    <row r="11" ht="15.15" spans="2:11">
      <c r="B11" s="295" t="s">
        <v>72</v>
      </c>
      <c r="C11" s="296" t="s">
        <v>73</v>
      </c>
      <c r="D11" s="297"/>
      <c r="G11" s="298" t="s">
        <v>74</v>
      </c>
      <c r="H11" s="284" t="s">
        <v>75</v>
      </c>
      <c r="I11" s="284"/>
      <c r="J11" s="284"/>
      <c r="K11" s="285"/>
    </row>
    <row r="12" ht="14.4" spans="2:11">
      <c r="B12" s="185" t="s">
        <v>76</v>
      </c>
      <c r="C12" s="230">
        <v>4</v>
      </c>
      <c r="D12" s="299">
        <v>4</v>
      </c>
      <c r="G12" s="300" t="s">
        <v>77</v>
      </c>
      <c r="H12" s="287" t="s">
        <v>78</v>
      </c>
      <c r="I12" s="287"/>
      <c r="J12" s="287"/>
      <c r="K12" s="288"/>
    </row>
    <row r="13" ht="15.15" spans="2:11">
      <c r="B13" s="26" t="s">
        <v>79</v>
      </c>
      <c r="C13" s="111">
        <v>5</v>
      </c>
      <c r="D13" s="301">
        <f t="shared" ref="D13:D16" si="0">D12+C13</f>
        <v>9</v>
      </c>
      <c r="G13" s="302" t="s">
        <v>80</v>
      </c>
      <c r="H13" s="290" t="s">
        <v>81</v>
      </c>
      <c r="I13" s="287" t="s">
        <v>82</v>
      </c>
      <c r="J13" s="287"/>
      <c r="K13" s="288"/>
    </row>
    <row r="14" ht="15.15" spans="2:14">
      <c r="B14" s="26" t="s">
        <v>83</v>
      </c>
      <c r="C14" s="111">
        <v>7</v>
      </c>
      <c r="D14" s="301">
        <f t="shared" si="0"/>
        <v>16</v>
      </c>
      <c r="H14" s="303" t="s">
        <v>84</v>
      </c>
      <c r="I14" s="308"/>
      <c r="J14" s="308"/>
      <c r="K14" s="308"/>
      <c r="L14" s="308"/>
      <c r="M14" s="308"/>
      <c r="N14" s="309"/>
    </row>
    <row r="15" ht="14.4" spans="2:4">
      <c r="B15" s="26" t="s">
        <v>85</v>
      </c>
      <c r="C15" s="111">
        <v>8</v>
      </c>
      <c r="D15" s="301">
        <f t="shared" si="0"/>
        <v>24</v>
      </c>
    </row>
    <row r="16" ht="15.15" spans="2:4">
      <c r="B16" s="188" t="s">
        <v>86</v>
      </c>
      <c r="C16" s="254">
        <v>16</v>
      </c>
      <c r="D16" s="304">
        <f t="shared" si="0"/>
        <v>40</v>
      </c>
    </row>
    <row r="17" ht="15.15" spans="2:7">
      <c r="B17" s="305" t="s">
        <v>47</v>
      </c>
      <c r="C17" s="306">
        <f>SUM(C12:C16)</f>
        <v>40</v>
      </c>
      <c r="D17" s="307"/>
      <c r="F17" t="s">
        <v>87</v>
      </c>
      <c r="G17" s="123">
        <f>(C17+1)/2</f>
        <v>20.5</v>
      </c>
    </row>
    <row r="18" ht="14.4" spans="6:7">
      <c r="F18" t="s">
        <v>9</v>
      </c>
      <c r="G18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D11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00"/>
  <sheetViews>
    <sheetView workbookViewId="0">
      <selection activeCell="C21" sqref="C21"/>
    </sheetView>
  </sheetViews>
  <sheetFormatPr defaultColWidth="14.4259259259259" defaultRowHeight="15" customHeight="1"/>
  <cols>
    <col min="1" max="1" width="13.287037037037" customWidth="1"/>
    <col min="2" max="2" width="18.4259259259259" customWidth="1"/>
    <col min="3" max="3" width="16.4259259259259" customWidth="1"/>
    <col min="4" max="4" width="10.712962962963" customWidth="1"/>
    <col min="5" max="5" width="12.712962962963" customWidth="1"/>
    <col min="6" max="6" width="19.287037037037" customWidth="1"/>
    <col min="7" max="7" width="17.1388888888889" customWidth="1"/>
    <col min="8" max="26" width="10.712962962963" customWidth="1"/>
  </cols>
  <sheetData>
    <row r="2" ht="15.15" spans="2:4">
      <c r="B2" s="263" t="s">
        <v>62</v>
      </c>
      <c r="C2" s="264"/>
      <c r="D2" s="265"/>
    </row>
    <row r="3" ht="14.4" spans="2:8">
      <c r="B3" s="266" t="s">
        <v>88</v>
      </c>
      <c r="C3" s="267"/>
      <c r="D3" s="267"/>
      <c r="E3" s="267"/>
      <c r="F3" s="268"/>
      <c r="G3" s="52"/>
      <c r="H3" s="52"/>
    </row>
    <row r="4" ht="14.4" spans="2:8">
      <c r="B4" s="269" t="s">
        <v>89</v>
      </c>
      <c r="C4" s="270"/>
      <c r="D4" s="270"/>
      <c r="E4" s="270"/>
      <c r="F4" s="271"/>
      <c r="G4" s="52"/>
      <c r="H4" s="52"/>
    </row>
    <row r="5" ht="15.15" spans="2:8">
      <c r="B5" s="272" t="s">
        <v>90</v>
      </c>
      <c r="C5" s="273"/>
      <c r="D5" s="273"/>
      <c r="E5" s="273"/>
      <c r="F5" s="274"/>
      <c r="G5" s="52"/>
      <c r="H5" s="52"/>
    </row>
    <row r="6" ht="15.15" spans="2:8">
      <c r="B6" s="275" t="s">
        <v>91</v>
      </c>
      <c r="C6" s="276"/>
      <c r="D6" s="276"/>
      <c r="E6" s="276"/>
      <c r="F6" s="277"/>
      <c r="G6" s="52"/>
      <c r="H6" s="52"/>
    </row>
    <row r="8" ht="14.4" spans="1:7">
      <c r="A8" s="123" t="s">
        <v>92</v>
      </c>
      <c r="B8" s="278" t="s">
        <v>69</v>
      </c>
      <c r="C8" s="278" t="s">
        <v>70</v>
      </c>
      <c r="E8" s="123" t="s">
        <v>93</v>
      </c>
      <c r="F8" s="279" t="s">
        <v>69</v>
      </c>
      <c r="G8" s="279" t="s">
        <v>70</v>
      </c>
    </row>
    <row r="9" ht="15.15" spans="1:7">
      <c r="A9" s="123" t="s">
        <v>94</v>
      </c>
      <c r="B9" s="280" t="s">
        <v>72</v>
      </c>
      <c r="C9" s="280" t="s">
        <v>73</v>
      </c>
      <c r="E9" s="123" t="s">
        <v>95</v>
      </c>
      <c r="F9" s="281" t="s">
        <v>72</v>
      </c>
      <c r="G9" s="281" t="s">
        <v>73</v>
      </c>
    </row>
    <row r="10" ht="14.4" spans="2:7">
      <c r="B10" s="185" t="s">
        <v>76</v>
      </c>
      <c r="C10" s="187">
        <v>10</v>
      </c>
      <c r="F10" s="185" t="s">
        <v>76</v>
      </c>
      <c r="G10" s="187">
        <v>10</v>
      </c>
    </row>
    <row r="11" ht="14.4" spans="2:7">
      <c r="B11" s="26" t="s">
        <v>79</v>
      </c>
      <c r="C11" s="28">
        <v>12</v>
      </c>
      <c r="F11" s="26" t="s">
        <v>79</v>
      </c>
      <c r="G11" s="28">
        <v>10</v>
      </c>
    </row>
    <row r="12" ht="14.4" spans="2:7">
      <c r="B12" s="26" t="s">
        <v>83</v>
      </c>
      <c r="C12" s="28">
        <v>6</v>
      </c>
      <c r="F12" s="26" t="s">
        <v>96</v>
      </c>
      <c r="G12" s="28">
        <v>10</v>
      </c>
    </row>
    <row r="13" ht="14.4" spans="2:7">
      <c r="B13" s="26" t="s">
        <v>85</v>
      </c>
      <c r="C13" s="28">
        <v>12</v>
      </c>
      <c r="F13" s="26" t="s">
        <v>85</v>
      </c>
      <c r="G13" s="28">
        <v>10</v>
      </c>
    </row>
    <row r="14" ht="15.15" spans="2:7">
      <c r="B14" s="188" t="s">
        <v>86</v>
      </c>
      <c r="C14" s="190">
        <v>5</v>
      </c>
      <c r="F14" s="188" t="s">
        <v>86</v>
      </c>
      <c r="G14" s="190">
        <v>10</v>
      </c>
    </row>
    <row r="15" ht="15.15" spans="2:7">
      <c r="B15" s="272" t="s">
        <v>47</v>
      </c>
      <c r="C15" s="282">
        <f>SUM(C10:C14)</f>
        <v>45</v>
      </c>
      <c r="F15" s="282" t="s">
        <v>47</v>
      </c>
      <c r="G15" s="282">
        <f>SUM(G10:G14)</f>
        <v>50</v>
      </c>
    </row>
    <row r="17" ht="15.15" spans="2:6">
      <c r="B17" s="275" t="s">
        <v>97</v>
      </c>
      <c r="C17" s="276"/>
      <c r="D17" s="276"/>
      <c r="E17" s="276"/>
      <c r="F17" s="277"/>
    </row>
    <row r="19" ht="15.15" spans="5:9">
      <c r="E19" s="275" t="s">
        <v>98</v>
      </c>
      <c r="F19" s="276"/>
      <c r="G19" s="276"/>
      <c r="H19" s="276"/>
      <c r="I19" s="27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1000"/>
  <sheetViews>
    <sheetView workbookViewId="0">
      <selection activeCell="F48" sqref="F48"/>
    </sheetView>
  </sheetViews>
  <sheetFormatPr defaultColWidth="14.4259259259259" defaultRowHeight="15" customHeight="1"/>
  <cols>
    <col min="1" max="1" width="16.8611111111111" customWidth="1"/>
    <col min="2" max="2" width="21.4259259259259" customWidth="1"/>
    <col min="3" max="3" width="10.712962962963" customWidth="1"/>
    <col min="4" max="4" width="17" customWidth="1"/>
    <col min="5" max="12" width="10.712962962963" customWidth="1"/>
    <col min="13" max="13" width="19.5740740740741" customWidth="1"/>
    <col min="14" max="14" width="21.4259259259259" customWidth="1"/>
    <col min="15" max="15" width="12.1388888888889" customWidth="1"/>
    <col min="16" max="26" width="10.712962962963" customWidth="1"/>
  </cols>
  <sheetData>
    <row r="2" ht="15.15" spans="2:4">
      <c r="B2" s="211" t="s">
        <v>62</v>
      </c>
      <c r="C2" s="212"/>
      <c r="D2" s="213"/>
    </row>
    <row r="3" ht="14.4" spans="2:8">
      <c r="B3" s="214" t="s">
        <v>99</v>
      </c>
      <c r="C3" s="215"/>
      <c r="D3" s="215"/>
      <c r="E3" s="215"/>
      <c r="F3" s="215"/>
      <c r="G3" s="215"/>
      <c r="H3" s="216"/>
    </row>
    <row r="4" ht="14.4" spans="2:8">
      <c r="B4" s="217" t="s">
        <v>100</v>
      </c>
      <c r="C4" s="218"/>
      <c r="D4" s="218"/>
      <c r="E4" s="218"/>
      <c r="F4" s="218"/>
      <c r="G4" s="218"/>
      <c r="H4" s="219"/>
    </row>
    <row r="5" ht="14.4" spans="2:8">
      <c r="B5" s="217" t="s">
        <v>101</v>
      </c>
      <c r="C5" s="218"/>
      <c r="D5" s="218"/>
      <c r="E5" s="218"/>
      <c r="F5" s="218"/>
      <c r="G5" s="218"/>
      <c r="H5" s="219"/>
    </row>
    <row r="6" ht="15.15" spans="2:8">
      <c r="B6" s="220" t="s">
        <v>102</v>
      </c>
      <c r="C6" s="221"/>
      <c r="D6" s="221"/>
      <c r="E6" s="221"/>
      <c r="F6" s="221"/>
      <c r="G6" s="221"/>
      <c r="H6" s="222"/>
    </row>
    <row r="8" ht="15.15" spans="1:17">
      <c r="A8" s="223" t="s">
        <v>103</v>
      </c>
      <c r="B8" s="224" t="s">
        <v>104</v>
      </c>
      <c r="C8" s="224" t="s">
        <v>105</v>
      </c>
      <c r="D8" s="225" t="s">
        <v>105</v>
      </c>
      <c r="E8" s="226"/>
      <c r="M8" s="253" t="s">
        <v>106</v>
      </c>
      <c r="N8" s="224" t="s">
        <v>104</v>
      </c>
      <c r="O8" s="224" t="s">
        <v>105</v>
      </c>
      <c r="P8" s="225" t="s">
        <v>107</v>
      </c>
      <c r="Q8" s="226"/>
    </row>
    <row r="9" ht="14.4" spans="2:17">
      <c r="B9" s="227" t="s">
        <v>108</v>
      </c>
      <c r="C9" s="227" t="s">
        <v>109</v>
      </c>
      <c r="D9" s="228" t="s">
        <v>110</v>
      </c>
      <c r="E9" s="229"/>
      <c r="N9" s="227" t="s">
        <v>108</v>
      </c>
      <c r="O9" s="227" t="s">
        <v>109</v>
      </c>
      <c r="P9" s="228" t="s">
        <v>110</v>
      </c>
      <c r="Q9" s="229"/>
    </row>
    <row r="10" ht="15.15" spans="2:17">
      <c r="B10" s="227" t="s">
        <v>72</v>
      </c>
      <c r="C10" s="227" t="s">
        <v>73</v>
      </c>
      <c r="D10" s="228" t="s">
        <v>111</v>
      </c>
      <c r="E10" s="227" t="s">
        <v>112</v>
      </c>
      <c r="N10" s="227" t="s">
        <v>72</v>
      </c>
      <c r="O10" s="227" t="s">
        <v>73</v>
      </c>
      <c r="P10" s="228" t="s">
        <v>111</v>
      </c>
      <c r="Q10" s="227" t="s">
        <v>112</v>
      </c>
    </row>
    <row r="11" ht="15.15" spans="2:17">
      <c r="B11" s="185">
        <v>21</v>
      </c>
      <c r="C11" s="186">
        <v>5</v>
      </c>
      <c r="D11" s="230">
        <v>5</v>
      </c>
      <c r="E11" s="187">
        <f t="shared" ref="E11:E14" si="0">C11*B11</f>
        <v>105</v>
      </c>
      <c r="N11" s="185">
        <v>21</v>
      </c>
      <c r="O11" s="186">
        <v>6</v>
      </c>
      <c r="P11" s="230">
        <v>6</v>
      </c>
      <c r="Q11" s="187">
        <f t="shared" ref="Q11:Q14" si="1">N11*O11</f>
        <v>126</v>
      </c>
    </row>
    <row r="12" ht="15.15" spans="2:22">
      <c r="B12" s="26">
        <v>22</v>
      </c>
      <c r="C12" s="27">
        <v>15</v>
      </c>
      <c r="D12" s="111">
        <f t="shared" ref="D12:D14" si="2">D11+C12</f>
        <v>20</v>
      </c>
      <c r="E12" s="28">
        <f t="shared" si="0"/>
        <v>330</v>
      </c>
      <c r="N12" s="29">
        <v>22</v>
      </c>
      <c r="O12" s="34">
        <v>35</v>
      </c>
      <c r="P12" s="115">
        <f t="shared" ref="P12:P14" si="3">P11+O12</f>
        <v>41</v>
      </c>
      <c r="Q12" s="28">
        <f t="shared" si="1"/>
        <v>770</v>
      </c>
      <c r="R12" s="36" t="s">
        <v>113</v>
      </c>
      <c r="S12" s="36"/>
      <c r="T12" s="32"/>
      <c r="U12" s="32"/>
      <c r="V12" s="58"/>
    </row>
    <row r="13" ht="15.15" spans="2:17">
      <c r="B13" s="231">
        <v>23</v>
      </c>
      <c r="C13" s="232">
        <v>35</v>
      </c>
      <c r="D13" s="233">
        <f t="shared" si="2"/>
        <v>55</v>
      </c>
      <c r="E13" s="234">
        <f t="shared" si="0"/>
        <v>805</v>
      </c>
      <c r="F13" s="32" t="s">
        <v>114</v>
      </c>
      <c r="G13" s="58"/>
      <c r="N13" s="26">
        <v>23</v>
      </c>
      <c r="O13" s="27">
        <v>30</v>
      </c>
      <c r="P13" s="111">
        <f t="shared" si="3"/>
        <v>71</v>
      </c>
      <c r="Q13" s="28">
        <f t="shared" si="1"/>
        <v>690</v>
      </c>
    </row>
    <row r="14" ht="15.15" spans="2:17">
      <c r="B14" s="235">
        <v>26</v>
      </c>
      <c r="C14" s="236">
        <v>35</v>
      </c>
      <c r="D14" s="237">
        <f t="shared" si="2"/>
        <v>90</v>
      </c>
      <c r="E14" s="238">
        <f t="shared" si="0"/>
        <v>910</v>
      </c>
      <c r="F14" s="67" t="s">
        <v>115</v>
      </c>
      <c r="G14" s="68"/>
      <c r="N14" s="188">
        <v>26</v>
      </c>
      <c r="O14" s="189">
        <v>9</v>
      </c>
      <c r="P14" s="254">
        <f t="shared" si="3"/>
        <v>80</v>
      </c>
      <c r="Q14" s="190">
        <f t="shared" si="1"/>
        <v>234</v>
      </c>
    </row>
    <row r="15" ht="15.15" spans="2:17">
      <c r="B15" s="239" t="s">
        <v>47</v>
      </c>
      <c r="C15" s="239">
        <f t="shared" ref="C15:E15" si="4">SUM(C11:C14)</f>
        <v>90</v>
      </c>
      <c r="D15" s="222">
        <f t="shared" si="4"/>
        <v>170</v>
      </c>
      <c r="E15" s="239">
        <f t="shared" si="4"/>
        <v>2150</v>
      </c>
      <c r="N15" s="239" t="s">
        <v>47</v>
      </c>
      <c r="O15" s="239">
        <f t="shared" ref="O15:Q15" si="5">SUM(O11:O14)</f>
        <v>80</v>
      </c>
      <c r="P15" s="239">
        <f t="shared" si="5"/>
        <v>198</v>
      </c>
      <c r="Q15" s="239">
        <f t="shared" si="5"/>
        <v>1820</v>
      </c>
    </row>
    <row r="17" ht="15.15" spans="13:14">
      <c r="M17" s="193" t="s">
        <v>116</v>
      </c>
      <c r="N17" s="98"/>
    </row>
    <row r="18" ht="15.15" spans="2:14">
      <c r="B18" s="42" t="s">
        <v>117</v>
      </c>
      <c r="C18" s="44"/>
      <c r="D18" s="44"/>
      <c r="E18" s="44"/>
      <c r="F18" s="43"/>
      <c r="M18" s="194" t="s">
        <v>118</v>
      </c>
      <c r="N18" s="244">
        <f>Q15/O15</f>
        <v>22.75</v>
      </c>
    </row>
    <row r="19" ht="15.15" spans="2:6">
      <c r="B19" s="240" t="s">
        <v>119</v>
      </c>
      <c r="C19" s="241"/>
      <c r="D19" s="242"/>
      <c r="E19" s="52"/>
      <c r="F19" s="52"/>
    </row>
    <row r="20" ht="14.4" spans="2:18">
      <c r="B20" s="59" t="s">
        <v>120</v>
      </c>
      <c r="C20" s="60"/>
      <c r="D20" s="86"/>
      <c r="E20" s="52"/>
      <c r="F20" s="52"/>
      <c r="M20" s="61" t="s">
        <v>121</v>
      </c>
      <c r="N20" s="62"/>
      <c r="O20" s="62"/>
      <c r="P20" s="62"/>
      <c r="Q20" s="62"/>
      <c r="R20" s="196"/>
    </row>
    <row r="21" ht="15.75" customHeight="1" spans="2:18">
      <c r="B21" s="53" t="s">
        <v>122</v>
      </c>
      <c r="C21" s="54"/>
      <c r="D21" s="85"/>
      <c r="E21" s="52"/>
      <c r="F21" s="52"/>
      <c r="M21" s="255" t="s">
        <v>123</v>
      </c>
      <c r="N21" s="132">
        <f>(O15+1)/2</f>
        <v>40.5</v>
      </c>
      <c r="O21" s="131" t="s">
        <v>124</v>
      </c>
      <c r="P21" s="131"/>
      <c r="Q21" s="131"/>
      <c r="R21" s="144"/>
    </row>
    <row r="22" ht="15.75" customHeight="1" spans="13:18">
      <c r="M22" s="82" t="s">
        <v>17</v>
      </c>
      <c r="N22" s="65">
        <f>(N12+N12)/2</f>
        <v>22</v>
      </c>
      <c r="O22" s="256"/>
      <c r="P22" s="256"/>
      <c r="Q22" s="256"/>
      <c r="R22" s="66"/>
    </row>
    <row r="23" ht="15.75" customHeight="1" spans="2:3">
      <c r="B23" s="243" t="s">
        <v>125</v>
      </c>
      <c r="C23" s="98"/>
    </row>
    <row r="24" ht="15.75" customHeight="1" spans="2:14">
      <c r="B24" s="194" t="s">
        <v>26</v>
      </c>
      <c r="C24" s="244">
        <f>E15/C15</f>
        <v>23.8888888888889</v>
      </c>
      <c r="M24" s="69" t="s">
        <v>126</v>
      </c>
      <c r="N24" s="89"/>
    </row>
    <row r="25" ht="15.75" customHeight="1" spans="13:14">
      <c r="M25" s="90" t="s">
        <v>127</v>
      </c>
      <c r="N25" s="198">
        <f>MAX(O11:O14)</f>
        <v>35</v>
      </c>
    </row>
    <row r="26" ht="15.75" customHeight="1" spans="2:14">
      <c r="B26" s="61" t="s">
        <v>128</v>
      </c>
      <c r="C26" s="62"/>
      <c r="D26" s="62"/>
      <c r="E26" s="62"/>
      <c r="F26" s="62"/>
      <c r="G26" s="196"/>
      <c r="M26" s="84" t="s">
        <v>20</v>
      </c>
      <c r="N26" s="257">
        <f>N12</f>
        <v>22</v>
      </c>
    </row>
    <row r="27" ht="15.75" customHeight="1" spans="2:11">
      <c r="B27" s="240" t="s">
        <v>129</v>
      </c>
      <c r="C27" s="241"/>
      <c r="D27" s="241"/>
      <c r="E27" s="241"/>
      <c r="F27" s="241"/>
      <c r="G27" s="241"/>
      <c r="H27" s="241"/>
      <c r="I27" s="241"/>
      <c r="J27" s="241"/>
      <c r="K27" s="242"/>
    </row>
    <row r="28" ht="15.75" customHeight="1" spans="2:11">
      <c r="B28" s="49" t="s">
        <v>130</v>
      </c>
      <c r="C28" s="50"/>
      <c r="D28" s="50"/>
      <c r="E28" s="50"/>
      <c r="F28" s="50"/>
      <c r="G28" s="50"/>
      <c r="H28" s="50"/>
      <c r="I28" s="50"/>
      <c r="J28" s="50"/>
      <c r="K28" s="81"/>
    </row>
    <row r="29" ht="15.75" customHeight="1" spans="2:11">
      <c r="B29" s="47" t="s">
        <v>131</v>
      </c>
      <c r="C29" s="48"/>
      <c r="D29" s="48"/>
      <c r="E29" s="48"/>
      <c r="F29" s="48"/>
      <c r="G29" s="48"/>
      <c r="H29" s="48"/>
      <c r="I29" s="48"/>
      <c r="J29" s="48"/>
      <c r="K29" s="80"/>
    </row>
    <row r="30" ht="15.75" customHeight="1" spans="2:19">
      <c r="B30" s="49" t="s">
        <v>132</v>
      </c>
      <c r="C30" s="50"/>
      <c r="D30" s="50"/>
      <c r="E30" s="50"/>
      <c r="F30" s="50"/>
      <c r="G30" s="50"/>
      <c r="H30" s="50"/>
      <c r="I30" s="50"/>
      <c r="J30" s="50"/>
      <c r="K30" s="81"/>
      <c r="N30" s="258" t="s">
        <v>133</v>
      </c>
      <c r="O30" s="259"/>
      <c r="P30" s="259"/>
      <c r="Q30" s="259"/>
      <c r="R30" s="259"/>
      <c r="S30" s="262"/>
    </row>
    <row r="31" ht="15.75" customHeight="1" spans="2:11">
      <c r="B31" s="51" t="s">
        <v>134</v>
      </c>
      <c r="C31" s="52"/>
      <c r="D31" s="52"/>
      <c r="E31" s="52"/>
      <c r="F31" s="52"/>
      <c r="G31" s="52"/>
      <c r="H31" s="52"/>
      <c r="I31" s="52"/>
      <c r="J31" s="52"/>
      <c r="K31" s="83"/>
    </row>
    <row r="32" ht="15.75" customHeight="1" spans="2:11">
      <c r="B32" s="47" t="s">
        <v>135</v>
      </c>
      <c r="C32" s="48"/>
      <c r="D32" s="48"/>
      <c r="E32" s="48"/>
      <c r="F32" s="48"/>
      <c r="G32" s="48"/>
      <c r="H32" s="48"/>
      <c r="I32" s="48"/>
      <c r="J32" s="48"/>
      <c r="K32" s="80"/>
    </row>
    <row r="33" ht="15.75" customHeight="1" spans="2:11">
      <c r="B33" s="53" t="s">
        <v>136</v>
      </c>
      <c r="C33" s="54"/>
      <c r="D33" s="54"/>
      <c r="E33" s="54"/>
      <c r="F33" s="54"/>
      <c r="G33" s="54"/>
      <c r="H33" s="54"/>
      <c r="I33" s="54"/>
      <c r="J33" s="54"/>
      <c r="K33" s="85"/>
    </row>
    <row r="34" ht="15.75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ht="15.75" customHeight="1"/>
    <row r="36" ht="15.75" customHeight="1" spans="2:3">
      <c r="B36" s="61" t="s">
        <v>121</v>
      </c>
      <c r="C36" s="196"/>
    </row>
    <row r="37" ht="15.75" customHeight="1" spans="2:13">
      <c r="B37" s="143" t="s">
        <v>16</v>
      </c>
      <c r="C37" s="197">
        <f>(C15+1)/2</f>
        <v>45.5</v>
      </c>
      <c r="D37" s="245" t="s">
        <v>137</v>
      </c>
      <c r="E37" s="246" t="s">
        <v>138</v>
      </c>
      <c r="F37" s="246"/>
      <c r="G37" s="246"/>
      <c r="H37" s="246"/>
      <c r="I37" s="246"/>
      <c r="J37" s="246"/>
      <c r="K37" s="246"/>
      <c r="L37" s="246"/>
      <c r="M37" s="260"/>
    </row>
    <row r="38" ht="15.75" customHeight="1" spans="2:13">
      <c r="B38" s="82" t="s">
        <v>17</v>
      </c>
      <c r="C38" s="247">
        <f>(B13+B13)/2</f>
        <v>23</v>
      </c>
      <c r="D38" s="248"/>
      <c r="E38" s="249" t="s">
        <v>139</v>
      </c>
      <c r="F38" s="249"/>
      <c r="G38" s="249"/>
      <c r="H38" s="249"/>
      <c r="I38" s="249"/>
      <c r="J38" s="249"/>
      <c r="K38" s="249"/>
      <c r="L38" s="249"/>
      <c r="M38" s="261"/>
    </row>
    <row r="39" ht="15.75" customHeight="1"/>
    <row r="40" ht="15.75" customHeight="1"/>
    <row r="41" ht="15.75" customHeight="1" spans="2:6">
      <c r="B41" s="67" t="s">
        <v>140</v>
      </c>
      <c r="C41" s="36"/>
      <c r="D41" s="36"/>
      <c r="E41" s="36"/>
      <c r="F41" s="68"/>
    </row>
    <row r="42" ht="15.75" customHeight="1" spans="2:6">
      <c r="B42" s="240" t="s">
        <v>141</v>
      </c>
      <c r="C42" s="241"/>
      <c r="D42" s="241"/>
      <c r="E42" s="241"/>
      <c r="F42" s="242"/>
    </row>
    <row r="43" ht="15.75" customHeight="1" spans="2:6">
      <c r="B43" s="53" t="s">
        <v>142</v>
      </c>
      <c r="C43" s="54"/>
      <c r="D43" s="54"/>
      <c r="E43" s="54"/>
      <c r="F43" s="85"/>
    </row>
    <row r="44" ht="15.75" customHeight="1"/>
    <row r="45" ht="15.75" customHeight="1" spans="2:4">
      <c r="B45" s="69" t="s">
        <v>126</v>
      </c>
      <c r="C45" s="70"/>
      <c r="D45" s="89"/>
    </row>
    <row r="46" ht="15.75" customHeight="1" spans="2:4">
      <c r="B46" s="250" t="s">
        <v>127</v>
      </c>
      <c r="C46" s="251">
        <f>MAX(C11:C14)</f>
        <v>35</v>
      </c>
      <c r="D46" s="92"/>
    </row>
    <row r="47" ht="15.75" customHeight="1" spans="2:4">
      <c r="B47" s="252" t="s">
        <v>143</v>
      </c>
      <c r="C47" s="94" t="s">
        <v>144</v>
      </c>
      <c r="D47" s="7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000"/>
  <sheetViews>
    <sheetView topLeftCell="A7" workbookViewId="0">
      <selection activeCell="C29" sqref="C29"/>
    </sheetView>
  </sheetViews>
  <sheetFormatPr defaultColWidth="14.4259259259259" defaultRowHeight="15" customHeight="1"/>
  <cols>
    <col min="1" max="3" width="10.712962962963" customWidth="1"/>
    <col min="4" max="4" width="15.712962962963" customWidth="1"/>
    <col min="5" max="5" width="10.712962962963" customWidth="1"/>
    <col min="6" max="6" width="14" customWidth="1"/>
    <col min="7" max="13" width="10.712962962963" customWidth="1"/>
    <col min="14" max="14" width="18.712962962963" customWidth="1"/>
    <col min="15" max="15" width="10.712962962963" customWidth="1"/>
    <col min="16" max="16" width="13.1388888888889" customWidth="1"/>
    <col min="17" max="17" width="15.8611111111111" customWidth="1"/>
    <col min="18" max="26" width="10.712962962963" customWidth="1"/>
  </cols>
  <sheetData>
    <row r="2" ht="15.15" spans="2:5">
      <c r="B2" s="166" t="s">
        <v>145</v>
      </c>
      <c r="C2" s="167"/>
      <c r="D2" s="167"/>
      <c r="E2" s="168"/>
    </row>
    <row r="3" ht="14.4" spans="2:8">
      <c r="B3" s="169" t="s">
        <v>146</v>
      </c>
      <c r="C3" s="170"/>
      <c r="D3" s="170"/>
      <c r="E3" s="170"/>
      <c r="F3" s="170"/>
      <c r="G3" s="170"/>
      <c r="H3" s="171"/>
    </row>
    <row r="4" ht="14.4" spans="2:8">
      <c r="B4" s="172" t="s">
        <v>147</v>
      </c>
      <c r="C4" s="173"/>
      <c r="D4" s="173"/>
      <c r="E4" s="173"/>
      <c r="F4" s="173"/>
      <c r="G4" s="173"/>
      <c r="H4" s="174"/>
    </row>
    <row r="5" ht="14.4" spans="2:8">
      <c r="B5" s="172" t="s">
        <v>148</v>
      </c>
      <c r="C5" s="173"/>
      <c r="D5" s="173"/>
      <c r="E5" s="173"/>
      <c r="F5" s="173"/>
      <c r="G5" s="173"/>
      <c r="H5" s="174"/>
    </row>
    <row r="6" ht="15.15" spans="2:8">
      <c r="B6" s="175" t="s">
        <v>149</v>
      </c>
      <c r="C6" s="176"/>
      <c r="D6" s="176"/>
      <c r="E6" s="176"/>
      <c r="F6" s="176"/>
      <c r="G6" s="176"/>
      <c r="H6" s="177"/>
    </row>
    <row r="7" ht="14.4" spans="2:6">
      <c r="B7" s="169" t="s">
        <v>150</v>
      </c>
      <c r="C7" s="170"/>
      <c r="D7" s="170"/>
      <c r="E7" s="170"/>
      <c r="F7" s="171"/>
    </row>
    <row r="8" ht="15.15" spans="2:6">
      <c r="B8" s="175" t="s">
        <v>151</v>
      </c>
      <c r="C8" s="176"/>
      <c r="D8" s="176"/>
      <c r="E8" s="176"/>
      <c r="F8" s="177"/>
    </row>
    <row r="10" ht="14.4" spans="1:17">
      <c r="A10" s="178" t="s">
        <v>74</v>
      </c>
      <c r="B10" s="179" t="s">
        <v>152</v>
      </c>
      <c r="C10" s="15"/>
      <c r="D10" s="180" t="s">
        <v>153</v>
      </c>
      <c r="E10" s="180" t="s">
        <v>154</v>
      </c>
      <c r="F10" s="180" t="s">
        <v>155</v>
      </c>
      <c r="G10" s="181" t="s">
        <v>156</v>
      </c>
      <c r="L10" s="179" t="s">
        <v>157</v>
      </c>
      <c r="M10" s="140"/>
      <c r="N10" s="180" t="s">
        <v>158</v>
      </c>
      <c r="O10" s="180" t="s">
        <v>154</v>
      </c>
      <c r="P10" s="180" t="s">
        <v>155</v>
      </c>
      <c r="Q10" s="181" t="s">
        <v>105</v>
      </c>
    </row>
    <row r="11" ht="15.15" spans="2:17">
      <c r="B11" s="182" t="s">
        <v>159</v>
      </c>
      <c r="C11" s="18"/>
      <c r="D11" s="183" t="s">
        <v>160</v>
      </c>
      <c r="E11" s="183" t="s">
        <v>161</v>
      </c>
      <c r="F11" s="183"/>
      <c r="G11" s="174" t="s">
        <v>110</v>
      </c>
      <c r="L11" s="202" t="s">
        <v>159</v>
      </c>
      <c r="M11" s="203"/>
      <c r="N11" s="183" t="s">
        <v>162</v>
      </c>
      <c r="O11" s="183" t="s">
        <v>161</v>
      </c>
      <c r="P11" s="183"/>
      <c r="Q11" s="184" t="s">
        <v>109</v>
      </c>
    </row>
    <row r="12" ht="15.15" spans="2:17">
      <c r="B12" s="180" t="s">
        <v>163</v>
      </c>
      <c r="C12" s="180" t="s">
        <v>164</v>
      </c>
      <c r="D12" s="183" t="s">
        <v>165</v>
      </c>
      <c r="E12" s="183" t="s">
        <v>166</v>
      </c>
      <c r="F12" s="183" t="s">
        <v>167</v>
      </c>
      <c r="G12" s="184" t="s">
        <v>111</v>
      </c>
      <c r="L12" s="204" t="s">
        <v>163</v>
      </c>
      <c r="M12" s="205" t="s">
        <v>164</v>
      </c>
      <c r="N12" s="206" t="s">
        <v>165</v>
      </c>
      <c r="O12" s="206" t="s">
        <v>168</v>
      </c>
      <c r="P12" s="206" t="s">
        <v>167</v>
      </c>
      <c r="Q12" s="210" t="s">
        <v>169</v>
      </c>
    </row>
    <row r="13" ht="15.15" spans="2:17">
      <c r="B13" s="185">
        <v>0</v>
      </c>
      <c r="C13" s="186">
        <v>14</v>
      </c>
      <c r="D13" s="186">
        <v>5</v>
      </c>
      <c r="E13" s="186">
        <f t="shared" ref="E13:E17" si="0">(B13+C13)/2</f>
        <v>7</v>
      </c>
      <c r="F13" s="186">
        <f>(E13*D13)</f>
        <v>35</v>
      </c>
      <c r="G13" s="187">
        <v>5</v>
      </c>
      <c r="L13" s="185">
        <v>0</v>
      </c>
      <c r="M13" s="186">
        <v>14</v>
      </c>
      <c r="N13" s="186">
        <v>6</v>
      </c>
      <c r="O13" s="186">
        <f t="shared" ref="O13:O17" si="1">(L13+M13)/2</f>
        <v>7</v>
      </c>
      <c r="P13" s="186">
        <f t="shared" ref="P13:P17" si="2">N13*O13</f>
        <v>42</v>
      </c>
      <c r="Q13" s="187">
        <v>6</v>
      </c>
    </row>
    <row r="14" ht="15.15" spans="2:19">
      <c r="B14" s="26">
        <v>15</v>
      </c>
      <c r="C14" s="27">
        <v>29</v>
      </c>
      <c r="D14" s="27">
        <v>6</v>
      </c>
      <c r="E14" s="27">
        <f t="shared" si="0"/>
        <v>22</v>
      </c>
      <c r="F14" s="27">
        <f t="shared" ref="F13:F17" si="3">(E14*D14)</f>
        <v>132</v>
      </c>
      <c r="G14" s="28">
        <f t="shared" ref="G14:G17" si="4">G13+D14</f>
        <v>11</v>
      </c>
      <c r="L14" s="29">
        <v>15</v>
      </c>
      <c r="M14" s="30">
        <v>29</v>
      </c>
      <c r="N14" s="30">
        <v>7</v>
      </c>
      <c r="O14" s="30">
        <f t="shared" si="1"/>
        <v>22</v>
      </c>
      <c r="P14" s="30">
        <f t="shared" si="2"/>
        <v>154</v>
      </c>
      <c r="Q14" s="31">
        <f t="shared" ref="Q14:Q17" si="5">Q13+N14</f>
        <v>13</v>
      </c>
      <c r="R14" s="32" t="s">
        <v>170</v>
      </c>
      <c r="S14" s="58"/>
    </row>
    <row r="15" ht="15.15" spans="2:19">
      <c r="B15" s="29">
        <v>30</v>
      </c>
      <c r="C15" s="30">
        <v>44</v>
      </c>
      <c r="D15" s="30">
        <v>10</v>
      </c>
      <c r="E15" s="30">
        <f t="shared" si="0"/>
        <v>37</v>
      </c>
      <c r="F15" s="30">
        <f t="shared" si="3"/>
        <v>370</v>
      </c>
      <c r="G15" s="31">
        <f t="shared" si="4"/>
        <v>21</v>
      </c>
      <c r="H15" s="57" t="s">
        <v>171</v>
      </c>
      <c r="I15" s="58"/>
      <c r="L15" s="33">
        <v>30</v>
      </c>
      <c r="M15" s="34">
        <v>44</v>
      </c>
      <c r="N15" s="34">
        <v>8</v>
      </c>
      <c r="O15" s="34">
        <f t="shared" si="1"/>
        <v>37</v>
      </c>
      <c r="P15" s="34">
        <f t="shared" si="2"/>
        <v>296</v>
      </c>
      <c r="Q15" s="35">
        <f t="shared" si="5"/>
        <v>21</v>
      </c>
      <c r="R15" s="67" t="s">
        <v>172</v>
      </c>
      <c r="S15" s="68"/>
    </row>
    <row r="16" ht="15.15" spans="2:17">
      <c r="B16" s="33">
        <v>45</v>
      </c>
      <c r="C16" s="34">
        <v>59</v>
      </c>
      <c r="D16" s="34">
        <v>11</v>
      </c>
      <c r="E16" s="34">
        <f t="shared" si="0"/>
        <v>52</v>
      </c>
      <c r="F16" s="34">
        <f t="shared" si="3"/>
        <v>572</v>
      </c>
      <c r="G16" s="35">
        <f t="shared" si="4"/>
        <v>32</v>
      </c>
      <c r="H16" s="67" t="s">
        <v>172</v>
      </c>
      <c r="I16" s="68"/>
      <c r="L16" s="26">
        <v>45</v>
      </c>
      <c r="M16" s="27">
        <v>59</v>
      </c>
      <c r="N16" s="27">
        <v>3</v>
      </c>
      <c r="O16" s="27">
        <f t="shared" si="1"/>
        <v>52</v>
      </c>
      <c r="P16" s="27">
        <f t="shared" si="2"/>
        <v>156</v>
      </c>
      <c r="Q16" s="28">
        <f t="shared" si="5"/>
        <v>24</v>
      </c>
    </row>
    <row r="17" ht="15.15" spans="2:17">
      <c r="B17" s="188">
        <v>60</v>
      </c>
      <c r="C17" s="189">
        <v>74</v>
      </c>
      <c r="D17" s="189">
        <v>3</v>
      </c>
      <c r="E17" s="189">
        <f t="shared" si="0"/>
        <v>67</v>
      </c>
      <c r="F17" s="189">
        <f t="shared" si="3"/>
        <v>201</v>
      </c>
      <c r="G17" s="190">
        <f t="shared" si="4"/>
        <v>35</v>
      </c>
      <c r="L17" s="188">
        <v>60</v>
      </c>
      <c r="M17" s="189">
        <v>74</v>
      </c>
      <c r="N17" s="189">
        <v>1</v>
      </c>
      <c r="O17" s="189">
        <f t="shared" si="1"/>
        <v>67</v>
      </c>
      <c r="P17" s="189">
        <f t="shared" si="2"/>
        <v>67</v>
      </c>
      <c r="Q17" s="190">
        <f t="shared" si="5"/>
        <v>25</v>
      </c>
    </row>
    <row r="18" ht="15.15" spans="2:17">
      <c r="B18" s="191" t="s">
        <v>47</v>
      </c>
      <c r="C18" s="191"/>
      <c r="D18" s="191">
        <f>SUM(D13:D17)</f>
        <v>35</v>
      </c>
      <c r="E18" s="191"/>
      <c r="F18" s="192">
        <f>SUM(F13:F17)</f>
        <v>1310</v>
      </c>
      <c r="G18" s="177"/>
      <c r="L18" s="191" t="s">
        <v>47</v>
      </c>
      <c r="M18" s="191"/>
      <c r="N18" s="191">
        <f>SUM(N13:N17)</f>
        <v>25</v>
      </c>
      <c r="O18" s="191"/>
      <c r="P18" s="191">
        <f>SUM(P13:P17)</f>
        <v>715</v>
      </c>
      <c r="Q18" s="209"/>
    </row>
    <row r="20" ht="14.4" spans="2:13">
      <c r="B20" s="193" t="s">
        <v>125</v>
      </c>
      <c r="C20" s="98"/>
      <c r="L20" s="193" t="s">
        <v>173</v>
      </c>
      <c r="M20" s="98"/>
    </row>
    <row r="21" ht="15.75" customHeight="1" spans="2:13">
      <c r="B21" s="194" t="s">
        <v>174</v>
      </c>
      <c r="C21" s="195">
        <f>F18/D18</f>
        <v>37.4285714285714</v>
      </c>
      <c r="L21" s="194" t="s">
        <v>175</v>
      </c>
      <c r="M21" s="207">
        <f>P18/N18</f>
        <v>28.6</v>
      </c>
    </row>
    <row r="22" ht="15.75" customHeight="1"/>
    <row r="23" ht="15.75" customHeight="1" spans="2:14">
      <c r="B23" s="61" t="s">
        <v>121</v>
      </c>
      <c r="C23" s="62"/>
      <c r="D23" s="196"/>
      <c r="L23" s="61" t="s">
        <v>121</v>
      </c>
      <c r="M23" s="62"/>
      <c r="N23" s="196"/>
    </row>
    <row r="24" ht="15.75" customHeight="1" spans="2:14">
      <c r="B24" s="143" t="s">
        <v>27</v>
      </c>
      <c r="C24" s="131"/>
      <c r="D24" s="197">
        <f>(D18+1)/2</f>
        <v>18</v>
      </c>
      <c r="L24" s="143" t="s">
        <v>27</v>
      </c>
      <c r="M24" s="131"/>
      <c r="N24" s="197">
        <f>(N18+1)/2</f>
        <v>13</v>
      </c>
    </row>
    <row r="25" ht="15.75" customHeight="1" spans="2:14">
      <c r="B25" s="82" t="s">
        <v>17</v>
      </c>
      <c r="C25" s="65">
        <f>B15+(((D18/2)-G14)/D15)*(C15-B15)</f>
        <v>39.1</v>
      </c>
      <c r="D25" s="66"/>
      <c r="L25" s="82" t="s">
        <v>17</v>
      </c>
      <c r="M25" s="65">
        <f>L14+(((N18/2)-N13)/N14)*(M14-L14)</f>
        <v>28</v>
      </c>
      <c r="N25" s="66"/>
    </row>
    <row r="26" ht="15.75" customHeight="1"/>
    <row r="27" ht="15.75" customHeight="1" spans="2:14">
      <c r="B27" s="69" t="s">
        <v>126</v>
      </c>
      <c r="C27" s="70"/>
      <c r="D27" s="89"/>
      <c r="L27" s="69" t="s">
        <v>126</v>
      </c>
      <c r="M27" s="70"/>
      <c r="N27" s="89"/>
    </row>
    <row r="28" ht="15.75" customHeight="1" spans="2:14">
      <c r="B28" s="90" t="s">
        <v>176</v>
      </c>
      <c r="C28" s="91"/>
      <c r="D28" s="198">
        <f>MAX(D13:D17)</f>
        <v>11</v>
      </c>
      <c r="L28" s="90" t="s">
        <v>177</v>
      </c>
      <c r="M28" s="91"/>
      <c r="N28" s="198">
        <f>MAX(N13:N17)</f>
        <v>8</v>
      </c>
    </row>
    <row r="29" ht="15.75" customHeight="1" spans="2:14">
      <c r="B29" s="84" t="s">
        <v>178</v>
      </c>
      <c r="C29" s="199">
        <f>B16+((D16-D15)/((D16-D15)+(D16-D17)))*(C16-B16)</f>
        <v>46.5555555555556</v>
      </c>
      <c r="D29" s="74"/>
      <c r="L29" s="84" t="s">
        <v>20</v>
      </c>
      <c r="M29" s="208">
        <f>L15+((N15-N14)/((N15-N14)+(N15-N16)))*(M16-L16)</f>
        <v>32.3333333333333</v>
      </c>
      <c r="N29" s="74"/>
    </row>
    <row r="30" ht="15.75" customHeight="1"/>
    <row r="31" ht="15.75" customHeight="1" spans="5:13">
      <c r="E31" s="200" t="s">
        <v>77</v>
      </c>
      <c r="F31" s="201" t="s">
        <v>179</v>
      </c>
      <c r="G31" s="201"/>
      <c r="H31" s="201"/>
      <c r="I31" s="201"/>
      <c r="J31" s="201"/>
      <c r="K31" s="201"/>
      <c r="L31" s="201"/>
      <c r="M31" s="20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0:C10"/>
    <mergeCell ref="L10:M10"/>
    <mergeCell ref="B11:C11"/>
    <mergeCell ref="L11:M11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000"/>
  <sheetViews>
    <sheetView topLeftCell="H40" workbookViewId="0">
      <selection activeCell="D38" sqref="D38"/>
    </sheetView>
  </sheetViews>
  <sheetFormatPr defaultColWidth="14.4259259259259" defaultRowHeight="15" customHeight="1"/>
  <cols>
    <col min="1" max="5" width="10.712962962963" customWidth="1"/>
    <col min="6" max="6" width="27.1388888888889" customWidth="1"/>
    <col min="7" max="7" width="14.4259259259259" customWidth="1"/>
    <col min="8" max="8" width="13.712962962963" customWidth="1"/>
    <col min="9" max="26" width="10.712962962963" customWidth="1"/>
  </cols>
  <sheetData>
    <row r="2" ht="15.15" spans="2:12">
      <c r="B2" s="69" t="s">
        <v>180</v>
      </c>
      <c r="C2" s="70"/>
      <c r="D2" s="70"/>
      <c r="E2" s="70"/>
      <c r="F2" s="70"/>
      <c r="G2" s="70"/>
      <c r="H2" s="89"/>
      <c r="I2" s="1" t="s">
        <v>145</v>
      </c>
      <c r="J2" s="2"/>
      <c r="K2" s="2"/>
      <c r="L2" s="3"/>
    </row>
    <row r="3" ht="14.4" spans="2:8">
      <c r="B3" s="90" t="s">
        <v>181</v>
      </c>
      <c r="C3" s="91"/>
      <c r="D3" s="91"/>
      <c r="E3" s="91"/>
      <c r="F3" s="91"/>
      <c r="G3" s="91"/>
      <c r="H3" s="92"/>
    </row>
    <row r="4" ht="14.4" spans="2:8">
      <c r="B4" s="90" t="s">
        <v>182</v>
      </c>
      <c r="C4" s="91"/>
      <c r="D4" s="91"/>
      <c r="E4" s="91"/>
      <c r="F4" s="91"/>
      <c r="G4" s="91"/>
      <c r="H4" s="92"/>
    </row>
    <row r="5" ht="14.4" spans="2:8">
      <c r="B5" s="90" t="s">
        <v>183</v>
      </c>
      <c r="C5" s="91"/>
      <c r="D5" s="91"/>
      <c r="E5" s="91"/>
      <c r="F5" s="91"/>
      <c r="G5" s="91"/>
      <c r="H5" s="92"/>
    </row>
    <row r="6" ht="14.4" spans="2:8">
      <c r="B6" s="90" t="s">
        <v>184</v>
      </c>
      <c r="C6" s="91"/>
      <c r="D6" s="91"/>
      <c r="E6" s="91"/>
      <c r="F6" s="91"/>
      <c r="G6" s="91"/>
      <c r="H6" s="92"/>
    </row>
    <row r="7" ht="14.4" spans="2:8">
      <c r="B7" s="90" t="s">
        <v>185</v>
      </c>
      <c r="C7" s="91"/>
      <c r="D7" s="91"/>
      <c r="E7" s="91"/>
      <c r="F7" s="91"/>
      <c r="G7" s="91"/>
      <c r="H7" s="92"/>
    </row>
    <row r="8" ht="14.4" spans="2:8">
      <c r="B8" s="90" t="s">
        <v>186</v>
      </c>
      <c r="C8" s="91"/>
      <c r="D8" s="91"/>
      <c r="E8" s="91"/>
      <c r="F8" s="91"/>
      <c r="G8" s="91"/>
      <c r="H8" s="92"/>
    </row>
    <row r="9" ht="14.4" spans="2:8">
      <c r="B9" s="90" t="s">
        <v>187</v>
      </c>
      <c r="C9" s="91"/>
      <c r="D9" s="91"/>
      <c r="E9" s="91"/>
      <c r="F9" s="91"/>
      <c r="G9" s="91"/>
      <c r="H9" s="92"/>
    </row>
    <row r="10" ht="14.4" spans="2:8">
      <c r="B10" s="90" t="s">
        <v>188</v>
      </c>
      <c r="C10" s="91"/>
      <c r="D10" s="91"/>
      <c r="E10" s="91"/>
      <c r="F10" s="91"/>
      <c r="G10" s="91"/>
      <c r="H10" s="92"/>
    </row>
    <row r="11" ht="14.4" spans="2:8">
      <c r="B11" s="90" t="s">
        <v>189</v>
      </c>
      <c r="C11" s="91"/>
      <c r="D11" s="91"/>
      <c r="E11" s="91"/>
      <c r="F11" s="91"/>
      <c r="G11" s="91"/>
      <c r="H11" s="92"/>
    </row>
    <row r="12" ht="15.15" spans="2:8">
      <c r="B12" s="93" t="s">
        <v>190</v>
      </c>
      <c r="C12" s="94"/>
      <c r="D12" s="94"/>
      <c r="E12" s="94"/>
      <c r="F12" s="94"/>
      <c r="G12" s="94"/>
      <c r="H12" s="74"/>
    </row>
    <row r="13" ht="14.4" spans="2:6">
      <c r="B13" s="69" t="s">
        <v>150</v>
      </c>
      <c r="C13" s="70"/>
      <c r="D13" s="70"/>
      <c r="E13" s="70"/>
      <c r="F13" s="89"/>
    </row>
    <row r="14" ht="15.15" spans="2:6">
      <c r="B14" s="93" t="s">
        <v>151</v>
      </c>
      <c r="C14" s="94"/>
      <c r="D14" s="94"/>
      <c r="E14" s="94"/>
      <c r="F14" s="74"/>
    </row>
    <row r="17" ht="15.15" spans="1:14">
      <c r="A17" s="95" t="s">
        <v>74</v>
      </c>
      <c r="B17" s="96" t="s">
        <v>191</v>
      </c>
      <c r="C17" s="15"/>
      <c r="D17" s="97" t="s">
        <v>192</v>
      </c>
      <c r="E17" s="98" t="s">
        <v>192</v>
      </c>
      <c r="F17" s="97" t="s">
        <v>193</v>
      </c>
      <c r="G17" s="99" t="s">
        <v>194</v>
      </c>
      <c r="H17" s="100" t="s">
        <v>195</v>
      </c>
      <c r="I17" s="139" t="s">
        <v>196</v>
      </c>
      <c r="J17" s="140"/>
      <c r="K17" s="15"/>
      <c r="L17" s="141" t="s">
        <v>197</v>
      </c>
      <c r="M17" s="142"/>
      <c r="N17" s="98"/>
    </row>
    <row r="18" ht="14.4" spans="2:14">
      <c r="B18" s="101" t="s">
        <v>198</v>
      </c>
      <c r="C18" s="102"/>
      <c r="D18" s="103" t="s">
        <v>199</v>
      </c>
      <c r="E18" s="104" t="s">
        <v>200</v>
      </c>
      <c r="F18" s="103" t="s">
        <v>201</v>
      </c>
      <c r="G18" s="105"/>
      <c r="H18" s="106"/>
      <c r="I18" s="143"/>
      <c r="J18" s="131"/>
      <c r="K18" s="144"/>
      <c r="L18" s="145"/>
      <c r="M18" s="130"/>
      <c r="N18" s="104"/>
    </row>
    <row r="19" ht="15.15" spans="2:14">
      <c r="B19" s="93" t="s">
        <v>163</v>
      </c>
      <c r="C19" s="74" t="s">
        <v>164</v>
      </c>
      <c r="D19" s="107" t="s">
        <v>202</v>
      </c>
      <c r="E19" s="108" t="s">
        <v>165</v>
      </c>
      <c r="F19" s="109" t="s">
        <v>203</v>
      </c>
      <c r="G19" s="107" t="s">
        <v>112</v>
      </c>
      <c r="H19" s="109" t="s">
        <v>112</v>
      </c>
      <c r="I19" s="146"/>
      <c r="J19" s="147" t="s">
        <v>111</v>
      </c>
      <c r="K19" s="66"/>
      <c r="L19" s="148"/>
      <c r="M19" s="149" t="s">
        <v>111</v>
      </c>
      <c r="N19" s="150"/>
    </row>
    <row r="20" ht="14.4" spans="2:14">
      <c r="B20" s="23">
        <v>0</v>
      </c>
      <c r="C20" s="24">
        <v>8</v>
      </c>
      <c r="D20" s="24">
        <v>1</v>
      </c>
      <c r="E20" s="110">
        <v>2</v>
      </c>
      <c r="F20" s="24">
        <f t="shared" ref="F20:F26" si="0">(B20+C20)/2</f>
        <v>4</v>
      </c>
      <c r="G20" s="24">
        <f t="shared" ref="G20:G26" si="1">D20*F20</f>
        <v>4</v>
      </c>
      <c r="H20" s="24">
        <f t="shared" ref="H20:H26" si="2">E20*F20</f>
        <v>8</v>
      </c>
      <c r="I20" s="151">
        <v>1</v>
      </c>
      <c r="J20" s="152"/>
      <c r="K20" s="153"/>
      <c r="L20" s="151">
        <f>E20</f>
        <v>2</v>
      </c>
      <c r="M20" s="152"/>
      <c r="N20" s="153"/>
    </row>
    <row r="21" ht="15.75" customHeight="1" spans="2:14">
      <c r="B21" s="26">
        <v>9</v>
      </c>
      <c r="C21" s="27">
        <v>17</v>
      </c>
      <c r="D21" s="27">
        <v>0</v>
      </c>
      <c r="E21" s="111">
        <v>9</v>
      </c>
      <c r="F21" s="27">
        <f t="shared" si="0"/>
        <v>13</v>
      </c>
      <c r="G21" s="27">
        <f t="shared" si="1"/>
        <v>0</v>
      </c>
      <c r="H21" s="27">
        <f t="shared" si="2"/>
        <v>117</v>
      </c>
      <c r="I21" s="154">
        <f t="shared" ref="I21:I26" si="3">I20+D21</f>
        <v>1</v>
      </c>
      <c r="J21" s="155"/>
      <c r="K21" s="156"/>
      <c r="L21" s="154">
        <f t="shared" ref="L21:L26" si="4">L20+E21</f>
        <v>11</v>
      </c>
      <c r="M21" s="155"/>
      <c r="N21" s="156"/>
    </row>
    <row r="22" ht="15.75" customHeight="1" spans="2:17">
      <c r="B22" s="112">
        <v>18</v>
      </c>
      <c r="C22" s="113">
        <v>26</v>
      </c>
      <c r="D22" s="113">
        <v>6</v>
      </c>
      <c r="E22" s="114">
        <v>14</v>
      </c>
      <c r="F22" s="113">
        <f t="shared" si="0"/>
        <v>22</v>
      </c>
      <c r="G22" s="113">
        <f t="shared" si="1"/>
        <v>132</v>
      </c>
      <c r="H22" s="113">
        <f t="shared" si="2"/>
        <v>308</v>
      </c>
      <c r="I22" s="157">
        <f t="shared" si="3"/>
        <v>7</v>
      </c>
      <c r="J22" s="155"/>
      <c r="K22" s="156"/>
      <c r="L22" s="157">
        <f t="shared" si="4"/>
        <v>25</v>
      </c>
      <c r="M22" s="155"/>
      <c r="N22" s="156"/>
      <c r="O22" s="137" t="s">
        <v>204</v>
      </c>
      <c r="P22" s="137"/>
      <c r="Q22" s="137"/>
    </row>
    <row r="23" ht="15.75" customHeight="1" spans="2:14">
      <c r="B23" s="26">
        <v>27</v>
      </c>
      <c r="C23" s="27">
        <v>35</v>
      </c>
      <c r="D23" s="27">
        <v>7</v>
      </c>
      <c r="E23" s="111">
        <v>9</v>
      </c>
      <c r="F23" s="27">
        <f t="shared" si="0"/>
        <v>31</v>
      </c>
      <c r="G23" s="27">
        <f t="shared" si="1"/>
        <v>217</v>
      </c>
      <c r="H23" s="27">
        <f t="shared" si="2"/>
        <v>279</v>
      </c>
      <c r="I23" s="154">
        <f t="shared" si="3"/>
        <v>14</v>
      </c>
      <c r="J23" s="155"/>
      <c r="K23" s="156"/>
      <c r="L23" s="154">
        <f t="shared" si="4"/>
        <v>34</v>
      </c>
      <c r="M23" s="155"/>
      <c r="N23" s="156"/>
    </row>
    <row r="24" ht="15.75" customHeight="1" spans="2:14">
      <c r="B24" s="29">
        <v>36</v>
      </c>
      <c r="C24" s="30">
        <v>44</v>
      </c>
      <c r="D24" s="30">
        <v>9</v>
      </c>
      <c r="E24" s="115">
        <v>3</v>
      </c>
      <c r="F24" s="30">
        <f t="shared" si="0"/>
        <v>40</v>
      </c>
      <c r="G24" s="30">
        <f t="shared" si="1"/>
        <v>360</v>
      </c>
      <c r="H24" s="30">
        <f t="shared" si="2"/>
        <v>120</v>
      </c>
      <c r="I24" s="158">
        <f t="shared" si="3"/>
        <v>23</v>
      </c>
      <c r="J24" s="155"/>
      <c r="K24" s="156"/>
      <c r="L24" s="154">
        <f t="shared" si="4"/>
        <v>37</v>
      </c>
      <c r="M24" s="155"/>
      <c r="N24" s="156"/>
    </row>
    <row r="25" ht="15.75" customHeight="1" spans="2:17">
      <c r="B25" s="116">
        <v>45</v>
      </c>
      <c r="C25" s="117">
        <v>53</v>
      </c>
      <c r="D25" s="117">
        <v>15</v>
      </c>
      <c r="E25" s="118">
        <v>5</v>
      </c>
      <c r="F25" s="117">
        <f t="shared" si="0"/>
        <v>49</v>
      </c>
      <c r="G25" s="117">
        <f t="shared" si="1"/>
        <v>735</v>
      </c>
      <c r="H25" s="117">
        <f t="shared" si="2"/>
        <v>245</v>
      </c>
      <c r="I25" s="159">
        <f t="shared" si="3"/>
        <v>38</v>
      </c>
      <c r="J25" s="155"/>
      <c r="K25" s="156"/>
      <c r="L25" s="159">
        <f t="shared" si="4"/>
        <v>42</v>
      </c>
      <c r="M25" s="155"/>
      <c r="N25" s="156"/>
      <c r="O25" s="134" t="s">
        <v>205</v>
      </c>
      <c r="P25" s="134"/>
      <c r="Q25" s="134"/>
    </row>
    <row r="26" ht="15.75" customHeight="1" spans="2:14">
      <c r="B26" s="37">
        <v>54</v>
      </c>
      <c r="C26" s="38">
        <v>62</v>
      </c>
      <c r="D26" s="38">
        <v>7</v>
      </c>
      <c r="E26" s="119">
        <v>3</v>
      </c>
      <c r="F26" s="38">
        <f t="shared" si="0"/>
        <v>58</v>
      </c>
      <c r="G26" s="38">
        <f t="shared" si="1"/>
        <v>406</v>
      </c>
      <c r="H26" s="38">
        <f t="shared" si="2"/>
        <v>174</v>
      </c>
      <c r="I26" s="154">
        <f t="shared" si="3"/>
        <v>45</v>
      </c>
      <c r="J26" s="155"/>
      <c r="K26" s="156"/>
      <c r="L26" s="154">
        <f t="shared" si="4"/>
        <v>45</v>
      </c>
      <c r="M26" s="155"/>
      <c r="N26" s="156"/>
    </row>
    <row r="27" ht="15.75" customHeight="1" spans="2:14">
      <c r="B27" s="120" t="s">
        <v>47</v>
      </c>
      <c r="C27" s="41"/>
      <c r="D27" s="121">
        <f t="shared" ref="D27:E27" si="5">SUM(D20:D26)</f>
        <v>45</v>
      </c>
      <c r="E27" s="43">
        <f t="shared" si="5"/>
        <v>45</v>
      </c>
      <c r="F27" s="41" t="s">
        <v>206</v>
      </c>
      <c r="G27" s="121">
        <f t="shared" ref="G27:H27" si="6">SUM(G20:G26)</f>
        <v>1854</v>
      </c>
      <c r="H27" s="122">
        <f t="shared" si="6"/>
        <v>1251</v>
      </c>
      <c r="I27" s="160"/>
      <c r="J27" s="161"/>
      <c r="K27" s="162"/>
      <c r="L27" s="160"/>
      <c r="M27" s="161"/>
      <c r="N27" s="162"/>
    </row>
    <row r="28" ht="15.75" customHeight="1"/>
    <row r="29" ht="15.75" customHeight="1" spans="1:3">
      <c r="A29" s="123" t="s">
        <v>26</v>
      </c>
      <c r="B29" s="124" t="s">
        <v>207</v>
      </c>
      <c r="C29" s="125">
        <f>G27/D27</f>
        <v>41.2</v>
      </c>
    </row>
    <row r="30" ht="15.75" customHeight="1" spans="2:18">
      <c r="B30" s="126" t="s">
        <v>207</v>
      </c>
      <c r="C30" s="127">
        <f>H27/D27</f>
        <v>27.8</v>
      </c>
      <c r="H30" s="128" t="s">
        <v>77</v>
      </c>
      <c r="I30" s="163" t="s">
        <v>208</v>
      </c>
      <c r="J30" s="163"/>
      <c r="K30" s="163"/>
      <c r="L30" s="163"/>
      <c r="M30" s="163"/>
      <c r="N30" s="163"/>
      <c r="O30" s="163"/>
      <c r="P30" s="163"/>
      <c r="Q30" s="163"/>
      <c r="R30" s="165"/>
    </row>
    <row r="31" ht="15.75" customHeight="1"/>
    <row r="32" ht="15.75" customHeight="1" spans="2:2">
      <c r="B32" s="123" t="s">
        <v>209</v>
      </c>
    </row>
    <row r="33" ht="15.75" customHeight="1" spans="1:10">
      <c r="A33" s="123" t="s">
        <v>17</v>
      </c>
      <c r="B33" s="129" t="s">
        <v>210</v>
      </c>
      <c r="C33" s="130"/>
      <c r="D33" s="129">
        <f>(D27+1)/2</f>
        <v>23</v>
      </c>
      <c r="E33" s="126" t="s">
        <v>211</v>
      </c>
      <c r="F33" s="56">
        <f>B22+(((E27/2)-L21)/E22)*8</f>
        <v>24.5714285714286</v>
      </c>
      <c r="J33" s="123" t="s">
        <v>212</v>
      </c>
    </row>
    <row r="34" ht="15.75" customHeight="1" spans="2:6">
      <c r="B34" s="131" t="s">
        <v>210</v>
      </c>
      <c r="C34" s="131"/>
      <c r="D34" s="132">
        <v>23</v>
      </c>
      <c r="E34" s="124" t="s">
        <v>211</v>
      </c>
      <c r="F34" s="133">
        <f>B24+(((D27/2)-I23)/D24)*8</f>
        <v>43.5555555555556</v>
      </c>
    </row>
    <row r="35" ht="15.75" customHeight="1"/>
    <row r="36" ht="15.75" customHeight="1"/>
    <row r="37" ht="15.75" customHeight="1" spans="2:6">
      <c r="B37" s="134" t="s">
        <v>213</v>
      </c>
      <c r="C37" s="134"/>
      <c r="D37" s="134"/>
      <c r="E37" s="134"/>
      <c r="F37" s="134"/>
    </row>
    <row r="38" ht="15.75" customHeight="1" spans="1:5">
      <c r="A38" s="123" t="s">
        <v>20</v>
      </c>
      <c r="B38" s="134" t="s">
        <v>214</v>
      </c>
      <c r="C38" s="134"/>
      <c r="D38" s="135">
        <f>MAX(D20:D26)</f>
        <v>15</v>
      </c>
      <c r="E38" s="134"/>
    </row>
    <row r="39" ht="15.75" customHeight="1" spans="2:10">
      <c r="B39" s="124" t="s">
        <v>20</v>
      </c>
      <c r="C39" s="136">
        <f>B25+((D25-D24)/((D25-D24)+(D25-D26)))*8</f>
        <v>48.4285714285714</v>
      </c>
      <c r="D39" s="58"/>
      <c r="J39" s="164" t="s">
        <v>215</v>
      </c>
    </row>
    <row r="40" ht="15.75" customHeight="1"/>
    <row r="41" ht="15.75" customHeight="1" spans="2:6">
      <c r="B41" s="137" t="s">
        <v>216</v>
      </c>
      <c r="C41" s="137"/>
      <c r="D41" s="137"/>
      <c r="E41" s="137"/>
      <c r="F41" s="137"/>
    </row>
    <row r="42" ht="15.75" customHeight="1" spans="2:5">
      <c r="B42" s="137" t="s">
        <v>217</v>
      </c>
      <c r="C42" s="137"/>
      <c r="D42" s="138">
        <f>MAX(E20:E26)</f>
        <v>14</v>
      </c>
      <c r="E42" s="137"/>
    </row>
    <row r="43" ht="15.75" customHeight="1" spans="2:3">
      <c r="B43" s="126" t="s">
        <v>178</v>
      </c>
      <c r="C43" s="127">
        <f>B22+((E22-E21)/((E22-E21)+(E22-E23)))*(C22-B22)</f>
        <v>22</v>
      </c>
    </row>
    <row r="44" ht="15.75" customHeight="1"/>
    <row r="45" ht="15.75" customHeight="1"/>
    <row r="46" ht="15.75" customHeight="1"/>
    <row r="47" ht="15.75" customHeight="1" spans="10:10">
      <c r="J47" s="123" t="s">
        <v>174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B17:C17"/>
    <mergeCell ref="I17:K17"/>
    <mergeCell ref="B18:C18"/>
    <mergeCell ref="I20:K20"/>
    <mergeCell ref="L20:N20"/>
    <mergeCell ref="I21:K21"/>
    <mergeCell ref="L21:N21"/>
    <mergeCell ref="I22:K22"/>
    <mergeCell ref="L22:N22"/>
    <mergeCell ref="I23:K23"/>
    <mergeCell ref="L23:N23"/>
    <mergeCell ref="I24:K24"/>
    <mergeCell ref="L24:N24"/>
    <mergeCell ref="I25:K25"/>
    <mergeCell ref="L25:N25"/>
    <mergeCell ref="I26:K26"/>
    <mergeCell ref="L26:N26"/>
    <mergeCell ref="I27:K27"/>
    <mergeCell ref="L27:N27"/>
  </mergeCells>
  <pageMargins left="0.7" right="0.7" top="0.75" bottom="0.75" header="0" footer="0"/>
  <pageSetup paperSize="1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1000"/>
  <sheetViews>
    <sheetView tabSelected="1" topLeftCell="A43" workbookViewId="0">
      <selection activeCell="D67" sqref="D67"/>
    </sheetView>
  </sheetViews>
  <sheetFormatPr defaultColWidth="14.4259259259259" defaultRowHeight="15" customHeight="1"/>
  <cols>
    <col min="1" max="3" width="10.712962962963" customWidth="1"/>
    <col min="4" max="4" width="19.287037037037" customWidth="1"/>
    <col min="5" max="5" width="10.712962962963" customWidth="1"/>
    <col min="6" max="6" width="12.8611111111111" customWidth="1"/>
    <col min="7" max="8" width="10.712962962963" customWidth="1"/>
    <col min="9" max="9" width="13" customWidth="1"/>
    <col min="10" max="14" width="10.712962962963" customWidth="1"/>
    <col min="15" max="15" width="15.287037037037" customWidth="1"/>
    <col min="16" max="16" width="10.712962962963" customWidth="1"/>
    <col min="17" max="17" width="12.8611111111111" customWidth="1"/>
    <col min="18" max="26" width="10.712962962963" customWidth="1"/>
  </cols>
  <sheetData>
    <row r="2" ht="15.15" spans="2:4">
      <c r="B2" s="1" t="s">
        <v>145</v>
      </c>
      <c r="C2" s="2"/>
      <c r="D2" s="3"/>
    </row>
    <row r="3" ht="14.4" spans="2:8">
      <c r="B3" s="4" t="s">
        <v>218</v>
      </c>
      <c r="C3" s="5"/>
      <c r="D3" s="5"/>
      <c r="E3" s="5"/>
      <c r="F3" s="5"/>
      <c r="G3" s="5"/>
      <c r="H3" s="6"/>
    </row>
    <row r="4" ht="14.4" spans="2:8">
      <c r="B4" s="7" t="s">
        <v>219</v>
      </c>
      <c r="C4" s="8"/>
      <c r="D4" s="8"/>
      <c r="E4" s="8"/>
      <c r="F4" s="8"/>
      <c r="G4" s="8"/>
      <c r="H4" s="9"/>
    </row>
    <row r="5" ht="14.4" spans="2:8">
      <c r="B5" s="7" t="s">
        <v>220</v>
      </c>
      <c r="C5" s="8"/>
      <c r="D5" s="8"/>
      <c r="E5" s="8"/>
      <c r="F5" s="8"/>
      <c r="G5" s="8"/>
      <c r="H5" s="9"/>
    </row>
    <row r="6" ht="14.4" spans="2:8">
      <c r="B6" s="7" t="s">
        <v>221</v>
      </c>
      <c r="C6" s="8"/>
      <c r="D6" s="8"/>
      <c r="E6" s="8"/>
      <c r="F6" s="8"/>
      <c r="G6" s="8"/>
      <c r="H6" s="9"/>
    </row>
    <row r="7" ht="14.4" spans="2:8">
      <c r="B7" s="7" t="s">
        <v>222</v>
      </c>
      <c r="C7" s="8"/>
      <c r="D7" s="8"/>
      <c r="E7" s="8"/>
      <c r="F7" s="8"/>
      <c r="G7" s="8"/>
      <c r="H7" s="9"/>
    </row>
    <row r="8" ht="14.4" spans="2:8">
      <c r="B8" s="7" t="s">
        <v>223</v>
      </c>
      <c r="C8" s="8"/>
      <c r="D8" s="8"/>
      <c r="E8" s="8"/>
      <c r="F8" s="8"/>
      <c r="G8" s="8"/>
      <c r="H8" s="9"/>
    </row>
    <row r="9" ht="14.4" spans="2:8">
      <c r="B9" s="7" t="s">
        <v>224</v>
      </c>
      <c r="C9" s="8"/>
      <c r="D9" s="8"/>
      <c r="E9" s="8"/>
      <c r="F9" s="8"/>
      <c r="G9" s="8"/>
      <c r="H9" s="9"/>
    </row>
    <row r="10" ht="15.15" spans="2:8">
      <c r="B10" s="10" t="s">
        <v>225</v>
      </c>
      <c r="C10" s="11"/>
      <c r="D10" s="11"/>
      <c r="E10" s="11"/>
      <c r="F10" s="11"/>
      <c r="G10" s="11"/>
      <c r="H10" s="12"/>
    </row>
    <row r="11" ht="14.4" spans="2:6">
      <c r="B11" s="4" t="s">
        <v>150</v>
      </c>
      <c r="C11" s="5"/>
      <c r="D11" s="5"/>
      <c r="E11" s="5"/>
      <c r="F11" s="6"/>
    </row>
    <row r="12" ht="15.15" spans="2:6">
      <c r="B12" s="10" t="s">
        <v>151</v>
      </c>
      <c r="C12" s="11"/>
      <c r="D12" s="11"/>
      <c r="E12" s="11"/>
      <c r="F12" s="12"/>
    </row>
    <row r="14" ht="15.15" spans="12:18">
      <c r="L14" s="13" t="s">
        <v>74</v>
      </c>
      <c r="M14" s="14" t="s">
        <v>226</v>
      </c>
      <c r="N14" s="15"/>
      <c r="O14" s="16" t="s">
        <v>227</v>
      </c>
      <c r="P14" s="16" t="s">
        <v>154</v>
      </c>
      <c r="Q14" s="16" t="s">
        <v>155</v>
      </c>
      <c r="R14" s="87" t="s">
        <v>156</v>
      </c>
    </row>
    <row r="15" ht="15.15" spans="1:18">
      <c r="A15" s="13" t="s">
        <v>74</v>
      </c>
      <c r="B15" s="14" t="s">
        <v>226</v>
      </c>
      <c r="C15" s="15"/>
      <c r="D15" s="16" t="s">
        <v>228</v>
      </c>
      <c r="E15" s="16" t="s">
        <v>229</v>
      </c>
      <c r="F15" s="16" t="s">
        <v>230</v>
      </c>
      <c r="G15" s="16" t="s">
        <v>156</v>
      </c>
      <c r="M15" s="17" t="s">
        <v>231</v>
      </c>
      <c r="N15" s="18"/>
      <c r="O15" s="19" t="s">
        <v>232</v>
      </c>
      <c r="P15" s="19" t="s">
        <v>161</v>
      </c>
      <c r="Q15" s="19"/>
      <c r="R15" s="9" t="s">
        <v>110</v>
      </c>
    </row>
    <row r="16" ht="15.15" spans="2:18">
      <c r="B16" s="17" t="s">
        <v>231</v>
      </c>
      <c r="C16" s="18"/>
      <c r="D16" s="19" t="s">
        <v>233</v>
      </c>
      <c r="E16" s="19" t="s">
        <v>161</v>
      </c>
      <c r="F16" s="19"/>
      <c r="G16" s="20" t="s">
        <v>234</v>
      </c>
      <c r="M16" s="21" t="s">
        <v>163</v>
      </c>
      <c r="N16" s="21" t="s">
        <v>164</v>
      </c>
      <c r="O16" s="22" t="s">
        <v>165</v>
      </c>
      <c r="P16" s="22" t="s">
        <v>168</v>
      </c>
      <c r="Q16" s="22" t="s">
        <v>167</v>
      </c>
      <c r="R16" s="88" t="s">
        <v>111</v>
      </c>
    </row>
    <row r="17" ht="15.15" spans="2:18">
      <c r="B17" s="21" t="s">
        <v>163</v>
      </c>
      <c r="C17" s="21" t="s">
        <v>164</v>
      </c>
      <c r="D17" s="22" t="s">
        <v>165</v>
      </c>
      <c r="E17" s="22" t="s">
        <v>168</v>
      </c>
      <c r="F17" s="22" t="s">
        <v>167</v>
      </c>
      <c r="G17" s="22" t="s">
        <v>111</v>
      </c>
      <c r="M17" s="23">
        <v>65</v>
      </c>
      <c r="N17" s="24">
        <v>73</v>
      </c>
      <c r="O17" s="24">
        <v>1</v>
      </c>
      <c r="P17" s="24">
        <f t="shared" ref="P17:P21" si="0">(M17+N17)/2</f>
        <v>69</v>
      </c>
      <c r="Q17" s="24">
        <f t="shared" ref="Q17:Q21" si="1">P17*O17</f>
        <v>69</v>
      </c>
      <c r="R17" s="25">
        <v>1</v>
      </c>
    </row>
    <row r="18" ht="15.15" spans="2:18">
      <c r="B18" s="23">
        <v>65</v>
      </c>
      <c r="C18" s="24">
        <v>73</v>
      </c>
      <c r="D18" s="24">
        <v>2</v>
      </c>
      <c r="E18" s="24">
        <f t="shared" ref="E18:E22" si="2">(B18+C18)/2</f>
        <v>69</v>
      </c>
      <c r="F18" s="24">
        <f t="shared" ref="F18:F22" si="3">D18*E18</f>
        <v>138</v>
      </c>
      <c r="G18" s="25">
        <v>2</v>
      </c>
      <c r="M18" s="26">
        <v>74</v>
      </c>
      <c r="N18" s="27">
        <v>82</v>
      </c>
      <c r="O18" s="27">
        <v>2</v>
      </c>
      <c r="P18" s="27">
        <f t="shared" si="0"/>
        <v>78</v>
      </c>
      <c r="Q18" s="27">
        <f t="shared" si="1"/>
        <v>156</v>
      </c>
      <c r="R18" s="28">
        <f t="shared" ref="R18:R21" si="4">R17+O18</f>
        <v>3</v>
      </c>
    </row>
    <row r="19" ht="15.15" spans="2:22">
      <c r="B19" s="26">
        <v>74</v>
      </c>
      <c r="C19" s="27">
        <v>82</v>
      </c>
      <c r="D19" s="27">
        <v>2</v>
      </c>
      <c r="E19" s="27">
        <f t="shared" si="2"/>
        <v>78</v>
      </c>
      <c r="F19" s="27">
        <f t="shared" si="3"/>
        <v>156</v>
      </c>
      <c r="G19" s="28">
        <f t="shared" ref="G19:G22" si="5">G18+D19</f>
        <v>4</v>
      </c>
      <c r="M19" s="29">
        <v>83</v>
      </c>
      <c r="N19" s="30">
        <v>91</v>
      </c>
      <c r="O19" s="34">
        <v>4</v>
      </c>
      <c r="P19" s="30">
        <f t="shared" si="0"/>
        <v>87</v>
      </c>
      <c r="Q19" s="30">
        <f t="shared" si="1"/>
        <v>348</v>
      </c>
      <c r="R19" s="31">
        <f t="shared" si="4"/>
        <v>7</v>
      </c>
      <c r="S19" s="57" t="s">
        <v>235</v>
      </c>
      <c r="T19" s="32"/>
      <c r="U19" s="36"/>
      <c r="V19" s="68"/>
    </row>
    <row r="20" ht="15.15" spans="2:18">
      <c r="B20" s="29">
        <v>83</v>
      </c>
      <c r="C20" s="30">
        <v>91</v>
      </c>
      <c r="D20" s="30">
        <v>5</v>
      </c>
      <c r="E20" s="30">
        <f t="shared" si="2"/>
        <v>87</v>
      </c>
      <c r="F20" s="30">
        <f t="shared" si="3"/>
        <v>435</v>
      </c>
      <c r="G20" s="31">
        <f t="shared" si="5"/>
        <v>9</v>
      </c>
      <c r="H20" s="32" t="s">
        <v>236</v>
      </c>
      <c r="I20" s="58"/>
      <c r="M20" s="26">
        <v>92</v>
      </c>
      <c r="N20" s="27">
        <v>100</v>
      </c>
      <c r="O20" s="27">
        <v>1</v>
      </c>
      <c r="P20" s="27">
        <f t="shared" si="0"/>
        <v>96</v>
      </c>
      <c r="Q20" s="27">
        <f t="shared" si="1"/>
        <v>96</v>
      </c>
      <c r="R20" s="28">
        <f t="shared" si="4"/>
        <v>8</v>
      </c>
    </row>
    <row r="21" ht="15.75" customHeight="1" spans="2:18">
      <c r="B21" s="33">
        <v>92</v>
      </c>
      <c r="C21" s="34">
        <v>100</v>
      </c>
      <c r="D21" s="34">
        <v>6</v>
      </c>
      <c r="E21" s="34">
        <f t="shared" si="2"/>
        <v>96</v>
      </c>
      <c r="F21" s="34">
        <f t="shared" si="3"/>
        <v>576</v>
      </c>
      <c r="G21" s="35">
        <f t="shared" si="5"/>
        <v>15</v>
      </c>
      <c r="H21" s="36" t="s">
        <v>237</v>
      </c>
      <c r="I21" s="68"/>
      <c r="M21" s="37">
        <v>101</v>
      </c>
      <c r="N21" s="38">
        <v>109</v>
      </c>
      <c r="O21" s="38">
        <v>1</v>
      </c>
      <c r="P21" s="38">
        <f t="shared" si="0"/>
        <v>105</v>
      </c>
      <c r="Q21" s="38">
        <f t="shared" si="1"/>
        <v>105</v>
      </c>
      <c r="R21" s="39">
        <f t="shared" si="4"/>
        <v>9</v>
      </c>
    </row>
    <row r="22" ht="15.75" customHeight="1" spans="2:18">
      <c r="B22" s="37">
        <v>101</v>
      </c>
      <c r="C22" s="38">
        <v>109</v>
      </c>
      <c r="D22" s="38">
        <v>2</v>
      </c>
      <c r="E22" s="38">
        <f t="shared" si="2"/>
        <v>105</v>
      </c>
      <c r="F22" s="38">
        <f t="shared" si="3"/>
        <v>210</v>
      </c>
      <c r="G22" s="39">
        <f t="shared" si="5"/>
        <v>17</v>
      </c>
      <c r="M22" s="40" t="s">
        <v>47</v>
      </c>
      <c r="N22" s="40"/>
      <c r="O22" s="40">
        <f>SUM(O17:O21)</f>
        <v>9</v>
      </c>
      <c r="P22" s="40"/>
      <c r="Q22" s="40">
        <f>SUM(Q17:Q21)</f>
        <v>774</v>
      </c>
      <c r="R22" s="40"/>
    </row>
    <row r="23" ht="15.75" customHeight="1" spans="2:7">
      <c r="B23" s="40" t="s">
        <v>47</v>
      </c>
      <c r="C23" s="41"/>
      <c r="D23" s="41">
        <f>SUM(D18:D22)</f>
        <v>17</v>
      </c>
      <c r="E23" s="41"/>
      <c r="F23" s="41">
        <f>SUM(F18:F22)</f>
        <v>1515</v>
      </c>
      <c r="G23" s="41"/>
    </row>
    <row r="24" ht="15.75" customHeight="1" spans="13:14">
      <c r="M24" s="75" t="s">
        <v>125</v>
      </c>
      <c r="N24" s="76"/>
    </row>
    <row r="25" ht="15.75" customHeight="1" spans="2:14">
      <c r="B25" s="42" t="s">
        <v>238</v>
      </c>
      <c r="C25" s="43"/>
      <c r="D25" s="44"/>
      <c r="E25" s="44"/>
      <c r="F25" s="43"/>
      <c r="M25" s="77" t="s">
        <v>26</v>
      </c>
      <c r="N25" s="78">
        <f>Q22/O22</f>
        <v>86</v>
      </c>
    </row>
    <row r="26" ht="15.75" customHeight="1" spans="2:10">
      <c r="B26" s="45" t="s">
        <v>239</v>
      </c>
      <c r="C26" s="46"/>
      <c r="D26" s="46"/>
      <c r="E26" s="46"/>
      <c r="F26" s="46"/>
      <c r="G26" s="46"/>
      <c r="H26" s="46"/>
      <c r="I26" s="46"/>
      <c r="J26" s="79"/>
    </row>
    <row r="27" ht="15.75" customHeight="1" spans="2:15">
      <c r="B27" s="47" t="s">
        <v>240</v>
      </c>
      <c r="C27" s="48"/>
      <c r="D27" s="48"/>
      <c r="E27" s="48"/>
      <c r="F27" s="48"/>
      <c r="G27" s="48"/>
      <c r="H27" s="48"/>
      <c r="I27" s="48"/>
      <c r="J27" s="80"/>
      <c r="M27" s="61" t="s">
        <v>27</v>
      </c>
      <c r="N27" s="62"/>
      <c r="O27" s="63">
        <f>(O22+1)/2</f>
        <v>5</v>
      </c>
    </row>
    <row r="28" ht="15.75" customHeight="1" spans="2:15">
      <c r="B28" s="49" t="s">
        <v>241</v>
      </c>
      <c r="C28" s="50"/>
      <c r="D28" s="50"/>
      <c r="E28" s="50"/>
      <c r="F28" s="50"/>
      <c r="G28" s="50"/>
      <c r="H28" s="50"/>
      <c r="I28" s="50"/>
      <c r="J28" s="81"/>
      <c r="M28" s="82" t="s">
        <v>17</v>
      </c>
      <c r="N28" s="65">
        <f>M19+(((O22/2)-R18)/O19)*(N19-M19)</f>
        <v>86</v>
      </c>
      <c r="O28" s="66"/>
    </row>
    <row r="29" ht="15.75" customHeight="1" spans="2:10">
      <c r="B29" s="47" t="s">
        <v>242</v>
      </c>
      <c r="C29" s="48"/>
      <c r="D29" s="48"/>
      <c r="E29" s="48"/>
      <c r="F29" s="48"/>
      <c r="G29" s="48"/>
      <c r="H29" s="48"/>
      <c r="I29" s="48"/>
      <c r="J29" s="80"/>
    </row>
    <row r="30" ht="15.75" customHeight="1" spans="2:15">
      <c r="B30" s="51" t="s">
        <v>243</v>
      </c>
      <c r="C30" s="52"/>
      <c r="D30" s="52"/>
      <c r="E30" s="52"/>
      <c r="F30" s="52"/>
      <c r="G30" s="52"/>
      <c r="H30" s="52"/>
      <c r="I30" s="52"/>
      <c r="J30" s="83"/>
      <c r="M30" s="69" t="s">
        <v>176</v>
      </c>
      <c r="N30" s="70"/>
      <c r="O30" s="71">
        <f>MAX(O17:O21)</f>
        <v>4</v>
      </c>
    </row>
    <row r="31" ht="15.75" customHeight="1" spans="2:15">
      <c r="B31" s="51"/>
      <c r="C31" s="52"/>
      <c r="D31" s="52"/>
      <c r="E31" s="52"/>
      <c r="F31" s="52"/>
      <c r="G31" s="52"/>
      <c r="H31" s="52"/>
      <c r="I31" s="52"/>
      <c r="J31" s="83"/>
      <c r="M31" s="84" t="s">
        <v>20</v>
      </c>
      <c r="N31" s="73">
        <f>M19+((O19-O18)/((O19-O18)+(O19-O20)))*(N19-M19)</f>
        <v>86.2</v>
      </c>
      <c r="O31" s="74"/>
    </row>
    <row r="32" ht="15.75" customHeight="1" spans="2:10">
      <c r="B32" s="51"/>
      <c r="C32" s="52"/>
      <c r="D32" s="52"/>
      <c r="E32" s="52"/>
      <c r="F32" s="52"/>
      <c r="G32" s="52"/>
      <c r="H32" s="52"/>
      <c r="I32" s="52"/>
      <c r="J32" s="83"/>
    </row>
    <row r="33" ht="15.75" customHeight="1" spans="2:10">
      <c r="B33" s="51"/>
      <c r="C33" s="52"/>
      <c r="D33" s="52"/>
      <c r="E33" s="52"/>
      <c r="F33" s="52"/>
      <c r="G33" s="52"/>
      <c r="H33" s="52"/>
      <c r="I33" s="52"/>
      <c r="J33" s="83"/>
    </row>
    <row r="34" ht="15.75" customHeight="1" spans="2:10">
      <c r="B34" s="53"/>
      <c r="C34" s="54"/>
      <c r="D34" s="54"/>
      <c r="E34" s="54"/>
      <c r="F34" s="54"/>
      <c r="G34" s="54"/>
      <c r="H34" s="54"/>
      <c r="I34" s="54"/>
      <c r="J34" s="85"/>
    </row>
    <row r="35" ht="15.75" customHeight="1"/>
    <row r="36" ht="15.75" customHeight="1" spans="2:3">
      <c r="B36" s="55" t="s">
        <v>244</v>
      </c>
      <c r="C36" s="56">
        <f>F23/D23</f>
        <v>89.1176470588235</v>
      </c>
    </row>
    <row r="37" ht="15.75" customHeight="1"/>
    <row r="38" ht="15.75" customHeight="1" spans="2:6">
      <c r="B38" s="57" t="s">
        <v>245</v>
      </c>
      <c r="C38" s="32"/>
      <c r="D38" s="58"/>
      <c r="E38" s="32"/>
      <c r="F38" s="58"/>
    </row>
    <row r="39" ht="15.75" customHeight="1" spans="2:9">
      <c r="B39" s="45" t="s">
        <v>246</v>
      </c>
      <c r="C39" s="46"/>
      <c r="D39" s="46"/>
      <c r="E39" s="46"/>
      <c r="F39" s="46"/>
      <c r="G39" s="46"/>
      <c r="H39" s="46"/>
      <c r="I39" s="79"/>
    </row>
    <row r="40" ht="15.75" customHeight="1" spans="2:20">
      <c r="B40" s="47" t="s">
        <v>247</v>
      </c>
      <c r="C40" s="48"/>
      <c r="D40" s="48"/>
      <c r="E40" s="48"/>
      <c r="F40" s="48"/>
      <c r="G40" s="48"/>
      <c r="H40" s="48"/>
      <c r="I40" s="80"/>
      <c r="M40" s="13" t="s">
        <v>77</v>
      </c>
      <c r="N40" s="4" t="s">
        <v>248</v>
      </c>
      <c r="O40" s="5"/>
      <c r="P40" s="5"/>
      <c r="Q40" s="5"/>
      <c r="R40" s="5"/>
      <c r="S40" s="5"/>
      <c r="T40" s="6"/>
    </row>
    <row r="41" ht="15.75" customHeight="1" spans="2:20">
      <c r="B41" s="49" t="s">
        <v>249</v>
      </c>
      <c r="C41" s="50"/>
      <c r="D41" s="50"/>
      <c r="E41" s="50"/>
      <c r="F41" s="50"/>
      <c r="G41" s="50"/>
      <c r="H41" s="50"/>
      <c r="I41" s="81"/>
      <c r="N41" s="10" t="s">
        <v>250</v>
      </c>
      <c r="O41" s="11"/>
      <c r="P41" s="11"/>
      <c r="Q41" s="11"/>
      <c r="R41" s="11"/>
      <c r="S41" s="11"/>
      <c r="T41" s="12"/>
    </row>
    <row r="42" ht="15.75" customHeight="1" spans="2:9">
      <c r="B42" s="47" t="s">
        <v>251</v>
      </c>
      <c r="C42" s="48"/>
      <c r="D42" s="48"/>
      <c r="E42" s="48"/>
      <c r="F42" s="48"/>
      <c r="G42" s="48"/>
      <c r="H42" s="48"/>
      <c r="I42" s="80"/>
    </row>
    <row r="43" ht="15.75" customHeight="1" spans="2:9">
      <c r="B43" s="59" t="s">
        <v>252</v>
      </c>
      <c r="C43" s="60"/>
      <c r="D43" s="60"/>
      <c r="E43" s="60"/>
      <c r="F43" s="60"/>
      <c r="G43" s="60"/>
      <c r="H43" s="60"/>
      <c r="I43" s="86"/>
    </row>
    <row r="44" ht="15.75" customHeight="1" spans="2:9">
      <c r="B44" s="51" t="s">
        <v>253</v>
      </c>
      <c r="C44" s="52"/>
      <c r="D44" s="52"/>
      <c r="E44" s="52"/>
      <c r="F44" s="52"/>
      <c r="G44" s="52"/>
      <c r="H44" s="52"/>
      <c r="I44" s="83"/>
    </row>
    <row r="45" ht="15.75" customHeight="1" spans="2:9">
      <c r="B45" s="51" t="s">
        <v>17</v>
      </c>
      <c r="C45" s="52"/>
      <c r="D45" s="52"/>
      <c r="E45" s="52"/>
      <c r="F45" s="52"/>
      <c r="G45" s="52"/>
      <c r="H45" s="52"/>
      <c r="I45" s="83"/>
    </row>
    <row r="46" ht="15.75" customHeight="1" spans="2:9">
      <c r="B46" s="51"/>
      <c r="C46" s="52"/>
      <c r="D46" s="52"/>
      <c r="E46" s="52"/>
      <c r="F46" s="52"/>
      <c r="G46" s="52"/>
      <c r="H46" s="52"/>
      <c r="I46" s="83"/>
    </row>
    <row r="47" ht="15.75" customHeight="1" spans="2:9">
      <c r="B47" s="51"/>
      <c r="C47" s="52"/>
      <c r="D47" s="52"/>
      <c r="E47" s="52"/>
      <c r="F47" s="52"/>
      <c r="G47" s="52"/>
      <c r="H47" s="52"/>
      <c r="I47" s="83"/>
    </row>
    <row r="48" ht="15.75" customHeight="1" spans="2:9">
      <c r="B48" s="51"/>
      <c r="C48" s="52"/>
      <c r="D48" s="52"/>
      <c r="E48" s="52"/>
      <c r="F48" s="52"/>
      <c r="G48" s="52"/>
      <c r="H48" s="52"/>
      <c r="I48" s="83"/>
    </row>
    <row r="49" ht="15.75" customHeight="1" spans="2:9">
      <c r="B49" s="53"/>
      <c r="C49" s="54"/>
      <c r="D49" s="54"/>
      <c r="E49" s="54"/>
      <c r="F49" s="54"/>
      <c r="G49" s="54"/>
      <c r="H49" s="54"/>
      <c r="I49" s="85"/>
    </row>
    <row r="50" ht="15.75" customHeight="1"/>
    <row r="51" ht="15.75" customHeight="1" spans="2:4">
      <c r="B51" s="61" t="s">
        <v>254</v>
      </c>
      <c r="C51" s="62"/>
      <c r="D51" s="63">
        <f>(D23+1)/2</f>
        <v>9</v>
      </c>
    </row>
    <row r="52" ht="15.75" customHeight="1" spans="2:4">
      <c r="B52" s="64" t="s">
        <v>17</v>
      </c>
      <c r="C52" s="65">
        <f>B20+(((D23/2)-G19)/G20)*(C20-B20)</f>
        <v>87</v>
      </c>
      <c r="D52" s="66"/>
    </row>
    <row r="53" ht="15.75" customHeight="1"/>
    <row r="54" ht="15.75" customHeight="1" spans="2:6">
      <c r="B54" s="67" t="s">
        <v>255</v>
      </c>
      <c r="C54" s="36"/>
      <c r="D54" s="68"/>
      <c r="E54" s="36"/>
      <c r="F54" s="68"/>
    </row>
    <row r="55" ht="15.75" customHeight="1" spans="2:9">
      <c r="B55" s="45" t="s">
        <v>256</v>
      </c>
      <c r="C55" s="46"/>
      <c r="D55" s="46"/>
      <c r="E55" s="46"/>
      <c r="F55" s="46"/>
      <c r="G55" s="46"/>
      <c r="H55" s="46"/>
      <c r="I55" s="79"/>
    </row>
    <row r="56" ht="15.75" customHeight="1" spans="2:9">
      <c r="B56" s="51" t="s">
        <v>257</v>
      </c>
      <c r="C56" s="52"/>
      <c r="D56" s="52"/>
      <c r="E56" s="52"/>
      <c r="F56" s="52"/>
      <c r="G56" s="52"/>
      <c r="H56" s="52"/>
      <c r="I56" s="83"/>
    </row>
    <row r="57" ht="15.75" customHeight="1" spans="2:9">
      <c r="B57" s="51" t="s">
        <v>258</v>
      </c>
      <c r="C57" s="52"/>
      <c r="D57" s="52"/>
      <c r="E57" s="52"/>
      <c r="F57" s="52"/>
      <c r="G57" s="52"/>
      <c r="H57" s="52"/>
      <c r="I57" s="83"/>
    </row>
    <row r="58" ht="15.75" customHeight="1" spans="2:9">
      <c r="B58" s="51"/>
      <c r="C58" s="52"/>
      <c r="D58" s="52"/>
      <c r="E58" s="52"/>
      <c r="F58" s="52" t="s">
        <v>259</v>
      </c>
      <c r="G58" s="52"/>
      <c r="H58" s="52"/>
      <c r="I58" s="83"/>
    </row>
    <row r="59" ht="15.75" customHeight="1" spans="2:9">
      <c r="B59" s="51"/>
      <c r="C59" s="52"/>
      <c r="D59" s="52"/>
      <c r="E59" s="52"/>
      <c r="F59" s="52" t="s">
        <v>260</v>
      </c>
      <c r="G59" s="52"/>
      <c r="H59" s="52"/>
      <c r="I59" s="83"/>
    </row>
    <row r="60" ht="15.75" customHeight="1" spans="2:9">
      <c r="B60" s="51"/>
      <c r="C60" s="52"/>
      <c r="D60" s="52"/>
      <c r="E60" s="52"/>
      <c r="F60" s="52" t="s">
        <v>261</v>
      </c>
      <c r="G60" s="52"/>
      <c r="H60" s="52"/>
      <c r="I60" s="83"/>
    </row>
    <row r="61" ht="15.75" customHeight="1" spans="2:9">
      <c r="B61" s="53"/>
      <c r="C61" s="54"/>
      <c r="D61" s="54"/>
      <c r="E61" s="54"/>
      <c r="F61" s="54"/>
      <c r="G61" s="54"/>
      <c r="H61" s="54"/>
      <c r="I61" s="85"/>
    </row>
    <row r="62" ht="15.75" customHeight="1"/>
    <row r="63" ht="15.75" customHeight="1" spans="2:4">
      <c r="B63" s="69" t="s">
        <v>262</v>
      </c>
      <c r="C63" s="70"/>
      <c r="D63" s="71">
        <f>MAX(D18:D22)</f>
        <v>6</v>
      </c>
    </row>
    <row r="64" ht="15.75" customHeight="1" spans="2:4">
      <c r="B64" s="72" t="s">
        <v>178</v>
      </c>
      <c r="C64" s="73">
        <f>B21+((D21-D20)/((D21-D20)+(D21-D22)))*(C21-B21)</f>
        <v>93.6</v>
      </c>
      <c r="D64" s="7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M14:N14"/>
    <mergeCell ref="B15:C15"/>
    <mergeCell ref="M15:N15"/>
    <mergeCell ref="B16:C16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Ej1</vt:lpstr>
      <vt:lpstr>Ej2</vt:lpstr>
      <vt:lpstr>Ej3</vt:lpstr>
      <vt:lpstr>Ej4</vt:lpstr>
      <vt:lpstr>Ej5</vt:lpstr>
      <vt:lpstr>Ej6</vt:lpstr>
      <vt:lpstr>Ej7</vt:lpstr>
      <vt:lpstr>Ej8</vt:lpstr>
      <vt:lpstr>Ej9</vt:lpstr>
      <vt:lpstr>Ej10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</dc:creator>
  <cp:lastModifiedBy>joaqu</cp:lastModifiedBy>
  <dcterms:created xsi:type="dcterms:W3CDTF">2024-04-04T20:58:00Z</dcterms:created>
  <dcterms:modified xsi:type="dcterms:W3CDTF">2024-05-08T04:30:31Z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51E6A001116D4792922B73CDE8260875_12</vt:lpwstr>
  </property>
  <property fmtid="{D5CDD505-2E9C-101B-9397-08002B2CF9AE}" pid="3" name="KSOProductBuildVer">
    <vt:lpwstr>1033-12.2.0.16909</vt:lpwstr>
  </property>
</Properties>
</file>