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9"/>
  </bookViews>
  <sheets>
    <sheet name="EJ1" sheetId="1" r:id="rId1"/>
    <sheet name="EJ2" sheetId="2" r:id="rId2"/>
    <sheet name="EJ3" sheetId="3" r:id="rId3"/>
    <sheet name="EJ4" sheetId="4" r:id="rId4"/>
    <sheet name="EJ5" sheetId="5" r:id="rId5"/>
    <sheet name="EJ6" sheetId="6" r:id="rId6"/>
    <sheet name="EJ7" sheetId="7" r:id="rId7"/>
    <sheet name="EJ8" sheetId="8" r:id="rId8"/>
    <sheet name="EJ9" sheetId="9" r:id="rId9"/>
    <sheet name="EJ10" sheetId="10" r:id="rId10"/>
    <sheet name="EJ11" sheetId="11" r:id="rId1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<sst xmlns="http://schemas.openxmlformats.org/spreadsheetml/2006/main" count="392" uniqueCount="282">
  <si>
    <t>1.‐En un juego de azar los jugadores tienen que lanzar dos dados simultáneamente. En esta</t>
  </si>
  <si>
    <t>situación:</t>
  </si>
  <si>
    <t>a) Establecer el conjunto de resultados posibles del experimento?</t>
  </si>
  <si>
    <t>b) Calcular la probabilidad de obtener 8 o más en la suma de puntos?</t>
  </si>
  <si>
    <t>c) Calcular la probabilidad de obtener menos de 6 en la suma de puntos?</t>
  </si>
  <si>
    <t>d) Calcular la probabilidad de obtener 7 en la suma de puntos?</t>
  </si>
  <si>
    <t>a)</t>
  </si>
  <si>
    <t>( 1  , 1 )</t>
  </si>
  <si>
    <t>( 1  , 2 )</t>
  </si>
  <si>
    <t>( 1  , 3 )</t>
  </si>
  <si>
    <t>( 1  , 4 )</t>
  </si>
  <si>
    <t>( 1  , 5 )</t>
  </si>
  <si>
    <t>( 1  , 6 )</t>
  </si>
  <si>
    <t>( 2 , 1 )</t>
  </si>
  <si>
    <t>( 2 , 2 )</t>
  </si>
  <si>
    <t>( 2 , 3 )</t>
  </si>
  <si>
    <t>( 2 , 4 )</t>
  </si>
  <si>
    <t>( 2 , 5 )</t>
  </si>
  <si>
    <t>( 2 , 6 )</t>
  </si>
  <si>
    <t>Estados posibles del experimento</t>
  </si>
  <si>
    <t>( 3 , 1 )</t>
  </si>
  <si>
    <t>( 3 , 2 )</t>
  </si>
  <si>
    <t>( 3 , 3 )</t>
  </si>
  <si>
    <t>( 3 , 4 )</t>
  </si>
  <si>
    <t>( 3 , 5 )</t>
  </si>
  <si>
    <t>( 3 , 6 )</t>
  </si>
  <si>
    <t xml:space="preserve"> </t>
  </si>
  <si>
    <t>( 4 , 1 )</t>
  </si>
  <si>
    <t>( 4 , 2 )</t>
  </si>
  <si>
    <t>( 4 , 3 )</t>
  </si>
  <si>
    <t>( 4 , 4 )</t>
  </si>
  <si>
    <t>( 4 , 5 )</t>
  </si>
  <si>
    <t>( 4 , 6 )</t>
  </si>
  <si>
    <t xml:space="preserve">P(A) = numero de casos favorables de A / Numero de casos posibles </t>
  </si>
  <si>
    <t>( 5 , 1 )</t>
  </si>
  <si>
    <t>( 5 , 2 )</t>
  </si>
  <si>
    <t>( 5 , 3 )</t>
  </si>
  <si>
    <t>( 5 , 4 )</t>
  </si>
  <si>
    <t>( 5 , 5 )</t>
  </si>
  <si>
    <t>( 5 , 6 )</t>
  </si>
  <si>
    <t>( 6 , 1 )</t>
  </si>
  <si>
    <t>( 6 , 2 )</t>
  </si>
  <si>
    <t>( 6 , 3 )</t>
  </si>
  <si>
    <t>( 6 , 4 )</t>
  </si>
  <si>
    <t>( 6 , 5 )</t>
  </si>
  <si>
    <t>( 6 , 6 )</t>
  </si>
  <si>
    <t xml:space="preserve">Numero de casos posibles = </t>
  </si>
  <si>
    <t xml:space="preserve">b) </t>
  </si>
  <si>
    <t>La cantidad que calcula 8 o mas en la suma de puntos son =</t>
  </si>
  <si>
    <t>La probabilidad de obtener 8 o mas en la suma de puntos es =</t>
  </si>
  <si>
    <t>c)</t>
  </si>
  <si>
    <t>La cantidad que calcula menos de 6 en la suma de puntos es =</t>
  </si>
  <si>
    <t>La probabilidad de obtener menos de 6 en la suma de puntos es =</t>
  </si>
  <si>
    <t>d)</t>
  </si>
  <si>
    <t>La cantidad que calcula la suma de 7 puntos es =</t>
  </si>
  <si>
    <t>La probabilidad de obtener 7 en la suma de puntos es =</t>
  </si>
  <si>
    <t>2.‐ La siguiente información corresponde a alumnos de la Facultad de Ciencias Económicas</t>
  </si>
  <si>
    <t>clasificados según sexo y área de estudio de mayor interés. Esta tabla fue confeccionada a partir</t>
  </si>
  <si>
    <t>de una muestra aleatoria de 837 estudiantes.</t>
  </si>
  <si>
    <t>Si se selecciona un estudiante al azar, cuál es la probabilidad de que:</t>
  </si>
  <si>
    <t>a) Sea varón ? P (X=V)</t>
  </si>
  <si>
    <t>b) Le interese el área de Economía ? P (X=E)</t>
  </si>
  <si>
    <t>c) Sea mujer y le interese el área de Contabilidad ? P(M intersepcion C)</t>
  </si>
  <si>
    <t>Area de interes</t>
  </si>
  <si>
    <t>Varones</t>
  </si>
  <si>
    <t>Mujeres</t>
  </si>
  <si>
    <t>TOTALES</t>
  </si>
  <si>
    <t>Indecisos</t>
  </si>
  <si>
    <t>Contabilidad</t>
  </si>
  <si>
    <t>Economia</t>
  </si>
  <si>
    <t>Mutuamente NO excluyente</t>
  </si>
  <si>
    <t>Administracion</t>
  </si>
  <si>
    <t>Impuestos</t>
  </si>
  <si>
    <t>Estadistica</t>
  </si>
  <si>
    <t>Otros</t>
  </si>
  <si>
    <t xml:space="preserve">P(x = varon) = </t>
  </si>
  <si>
    <t>b)</t>
  </si>
  <si>
    <t xml:space="preserve">P(x = economia) = </t>
  </si>
  <si>
    <t>P ( mujer intercepcion contabilidad ) =</t>
  </si>
  <si>
    <t>Leer el enunciado completo para no confundirse</t>
  </si>
  <si>
    <t>3.‐ Una fábrica automotriz posee la siguiente información, correspondiente a la distribución de</t>
  </si>
  <si>
    <t>salarios mensuales de un grupo de 500 obreros. Ella fue obtenida a partir de una muestra aleatoria.</t>
  </si>
  <si>
    <t>a) Calcular la probabilidad de que un obrero gane entre 250 y 350 $ mensuales?</t>
  </si>
  <si>
    <t>b) Calcular la probabilidad de que un obrero gane más de 550 $ mensuales?</t>
  </si>
  <si>
    <t>c) Calcular la probabilidad de que un obrero gane menos de 250 $ mensuales?</t>
  </si>
  <si>
    <t>Salarios ($)</t>
  </si>
  <si>
    <t>Frecuencia Absoluta</t>
  </si>
  <si>
    <t>li</t>
  </si>
  <si>
    <t>ls</t>
  </si>
  <si>
    <t xml:space="preserve">P(250&lt;X&lt;350) = </t>
  </si>
  <si>
    <t>P(X&gt;550) =</t>
  </si>
  <si>
    <t>30+20 =</t>
  </si>
  <si>
    <t xml:space="preserve">P(X&lt;250)= </t>
  </si>
  <si>
    <t>4.‐El resultado de una encuesta de 200 estudiantes dio los siguientes resultados:</t>
  </si>
  <si>
    <t>Si se selecciona un estudiante al azar calcular:</t>
  </si>
  <si>
    <t>a) Probabilidad de que sea soltero o universitario P(A1 U B1) ?</t>
  </si>
  <si>
    <t>b) Probabilidad de que sea divorciado o no universitario P(A3 U B2) ?</t>
  </si>
  <si>
    <t>c) Probabilidad de que sea universitario o casado P(B1 U A2) ?</t>
  </si>
  <si>
    <t>Estado/Estudios</t>
  </si>
  <si>
    <t>Universitarios</t>
  </si>
  <si>
    <t>No Universitarios</t>
  </si>
  <si>
    <t>Total</t>
  </si>
  <si>
    <t>B1</t>
  </si>
  <si>
    <t>B2</t>
  </si>
  <si>
    <t xml:space="preserve">Evento compatible o no mutuamente excluyente </t>
  </si>
  <si>
    <t>Solteros</t>
  </si>
  <si>
    <t>A1</t>
  </si>
  <si>
    <t>Casados</t>
  </si>
  <si>
    <t>A2</t>
  </si>
  <si>
    <t>Divorciados</t>
  </si>
  <si>
    <t>A3</t>
  </si>
  <si>
    <t>total</t>
  </si>
  <si>
    <t>P(A1 U B1)=</t>
  </si>
  <si>
    <t>P(A1)+P(B1) - la interseccion</t>
  </si>
  <si>
    <t>+</t>
  </si>
  <si>
    <t>-</t>
  </si>
  <si>
    <t>=</t>
  </si>
  <si>
    <t>P(A3 U B2) = P(A3) + P(B1) - la interseccion</t>
  </si>
  <si>
    <t>P(B1 U A2)= P(B1) + P(A2) - la interccesion</t>
  </si>
  <si>
    <t>Otro</t>
  </si>
  <si>
    <t>P(A1/B1)=</t>
  </si>
  <si>
    <t>Soltero sabiendo que es universitario</t>
  </si>
  <si>
    <t>5.‐ Un investigador médico analizando 90 historias clínicas de pacientes infartados, encontró la</t>
  </si>
  <si>
    <t>siguiente información con respecto al hábito de fumar.</t>
  </si>
  <si>
    <t>Si se selecciona un paciente al azar, calcular la probabilidad de que:</t>
  </si>
  <si>
    <t>a) Fume menos de 10 cigarrillos por día ?</t>
  </si>
  <si>
    <t>b) Fume más de 10 cigarrillos por día?</t>
  </si>
  <si>
    <t>c) Fume entre 10 y 20 cigarrillos día?</t>
  </si>
  <si>
    <t>d) P(AUB); P(AUC); P(BUC)</t>
  </si>
  <si>
    <t>Categoria fumador</t>
  </si>
  <si>
    <t>Pacientes</t>
  </si>
  <si>
    <t>Menos 10 Cigarrillos</t>
  </si>
  <si>
    <t>(A)</t>
  </si>
  <si>
    <t xml:space="preserve">Eventos mutuamente exclueyentes </t>
  </si>
  <si>
    <t>Entre 10 y 20 Cigarrillos</t>
  </si>
  <si>
    <t>(B)</t>
  </si>
  <si>
    <t>Mas de 20 Cigarrillos</t>
  </si>
  <si>
    <t>( C )</t>
  </si>
  <si>
    <t>P(A)=</t>
  </si>
  <si>
    <t>P(B&gt;10)=</t>
  </si>
  <si>
    <t>30 + 50 =</t>
  </si>
  <si>
    <t>P( B ) =</t>
  </si>
  <si>
    <t>P(AUB)=</t>
  </si>
  <si>
    <t>P(A) + P(B)  =</t>
  </si>
  <si>
    <t>P(AUC)=</t>
  </si>
  <si>
    <t xml:space="preserve">P(A) + P( C ) = </t>
  </si>
  <si>
    <t>P(BUC)=</t>
  </si>
  <si>
    <t>P(B) + P( C )  =</t>
  </si>
  <si>
    <t>6.‐En la fabricación de un producto los defectos son clasificados por tipos: A, B, y C, con las siguientes probabilidades:</t>
  </si>
  <si>
    <t xml:space="preserve"> P(A) = 0.20 P(A intercepcion B) = 0.05; P(B) = 0.16 P(B intercepcion C) = 0.04; P(C) = 0.14 P(A intercepcion C) =</t>
  </si>
  <si>
    <t>0.08; P(A intercepcion B intercepcion C) = 0.02</t>
  </si>
  <si>
    <t>Calcular la P(A U B U C) ?</t>
  </si>
  <si>
    <t>P(A) =</t>
  </si>
  <si>
    <t>P(B)=</t>
  </si>
  <si>
    <t>P(A) + P(B) + P( C ) - P(A interseccion B) - P( B interseccion C) - P(A interseccion C) + P(A interseccion B interseccion C)</t>
  </si>
  <si>
    <t>P( C ) =</t>
  </si>
  <si>
    <t>P(A interseccion B) =</t>
  </si>
  <si>
    <t>0,2 + 0,16 + 0,14 - 0,05 - 0,04 - 0,08 + 0,02 =</t>
  </si>
  <si>
    <t>P( B interseccion C) =</t>
  </si>
  <si>
    <t>P(A interseccion C) =</t>
  </si>
  <si>
    <t>P(A interseccion B interseccion C)=</t>
  </si>
  <si>
    <t>7.‐El personal obrero de un establecimiento industrial ha sido clasificado según su coeficiente</t>
  </si>
  <si>
    <t>intelectual de la siguiente manera:</t>
  </si>
  <si>
    <t>Calcular:</t>
  </si>
  <si>
    <t>a) P(A1UB2); P(A2UB2)</t>
  </si>
  <si>
    <t>b) P(A1); P(A2); P(B1); P(B2)</t>
  </si>
  <si>
    <t>c) P(B1/A1); P(B2/A1); P(B1/A2); P(B2/A2)</t>
  </si>
  <si>
    <t>d) P(A1/B1); P(A2/B1); P(A1/B2); P(A2/B2)</t>
  </si>
  <si>
    <t>e) P(A1 intercepcion B2); P(A2 intercepcion B1)</t>
  </si>
  <si>
    <t>Coeficiente Intelectual</t>
  </si>
  <si>
    <t xml:space="preserve">Personal </t>
  </si>
  <si>
    <t>Personal No</t>
  </si>
  <si>
    <t xml:space="preserve">Especializado </t>
  </si>
  <si>
    <t>Especializado</t>
  </si>
  <si>
    <t>(A1)</t>
  </si>
  <si>
    <t>(A2)</t>
  </si>
  <si>
    <t>(An)</t>
  </si>
  <si>
    <t>(B1)</t>
  </si>
  <si>
    <t>&lt; 105</t>
  </si>
  <si>
    <t>(B2)</t>
  </si>
  <si>
    <t>(Bn)</t>
  </si>
  <si>
    <t xml:space="preserve"> P(A1UB2) = P(A1) + P(B2) - la interseccion =</t>
  </si>
  <si>
    <t>P(A2UB2) = P(A2) + P(B2) - la interseccion =</t>
  </si>
  <si>
    <t>P(A1) =</t>
  </si>
  <si>
    <t>P(A2) =</t>
  </si>
  <si>
    <t>P(B1) y P(B2) =</t>
  </si>
  <si>
    <t>P(B1/A1) =</t>
  </si>
  <si>
    <t>La probabilidad de tener el coeficiente intelectual de 105 sabiendo que es personal especializado</t>
  </si>
  <si>
    <t>P(B2/A1) =</t>
  </si>
  <si>
    <t>La probabilidad de tener el coeficiente intelectual menor de 105 sabiendo que es personal especializado</t>
  </si>
  <si>
    <t>P(B1/A2) =</t>
  </si>
  <si>
    <t>La probabilidad de tener el coeficiente intelectual de 105 sabiendo que es personal NO especializado</t>
  </si>
  <si>
    <t>P(B2/A2) =</t>
  </si>
  <si>
    <t>La probabilidad de tener el coeficiente intelectual menor de 105 sabiendo que es personal NO especializado</t>
  </si>
  <si>
    <t>P(A1/B1) =</t>
  </si>
  <si>
    <t>La probabilidad de ser personal especializado sabiendo que es de coeficiente intelectual de 105</t>
  </si>
  <si>
    <t>P(A2/B1) =</t>
  </si>
  <si>
    <t>La probabilidad de ser personal NO especializado sabiendo que es de coeficiente intelectual de 105</t>
  </si>
  <si>
    <t>P(A1/B2) =</t>
  </si>
  <si>
    <t>La probabilidad de ser personal especializado sabiendo que es de coeficiente intelectual menor a 105</t>
  </si>
  <si>
    <t>P(A2/B2) =</t>
  </si>
  <si>
    <t>La probabilidad de ser personal NO especializado sabiendo que tiene coeficiente intelectual menor a 105</t>
  </si>
  <si>
    <t>e)</t>
  </si>
  <si>
    <t>P(A1 intercepcion B2) =</t>
  </si>
  <si>
    <t>La probabilidad de ser personal especializado y tiene coeficiente intelectual menor a 105</t>
  </si>
  <si>
    <t xml:space="preserve">  </t>
  </si>
  <si>
    <t>P(A2 intercepcion B1) =</t>
  </si>
  <si>
    <t>La probabilidad de ser personal NO especializado y tiene coeficiente intelectual de 105</t>
  </si>
  <si>
    <t>8.‐Se ha clasificado a 100 personas de una empresa de la siguiente manera:</t>
  </si>
  <si>
    <t>Se selecciona un empleado al azar. Calcular la probabilidad de que:</t>
  </si>
  <si>
    <t>a) Sea de sexo femenino P (X=F) ?</t>
  </si>
  <si>
    <t>b) Pertenezca a la sección contaduría P (X=C) ?</t>
  </si>
  <si>
    <t>c) Tenga antigüedad mayor de 10 años P (X=A4) ?</t>
  </si>
  <si>
    <t>d) Pertenezca a la sección tesorería o tenga una antigüedad entre 5 y 10 años P(TUA3) ?</t>
  </si>
  <si>
    <t>e) Pertenezca a la sección contaduría o a personal P(C U P) ?</t>
  </si>
  <si>
    <t>f) Pertenezca a la sección personal y tenga una antigüedad menor de 1 año P(P intercepcion A1) ?</t>
  </si>
  <si>
    <t>g) Pertenezca a la sección tesorería, tenga una antigüedad entre 1 y 5 años y sea de sexo masculino</t>
  </si>
  <si>
    <t>P(T intercepcion A2 intercepcion M) ?</t>
  </si>
  <si>
    <t>Antigüedad</t>
  </si>
  <si>
    <t>Cod.</t>
  </si>
  <si>
    <t>Secciones</t>
  </si>
  <si>
    <t>Contaduria</t>
  </si>
  <si>
    <t>Tesoreria</t>
  </si>
  <si>
    <t>Personal</t>
  </si>
  <si>
    <t>Totales x Antigüedad</t>
  </si>
  <si>
    <t>M</t>
  </si>
  <si>
    <t>F</t>
  </si>
  <si>
    <t>Menos de 1 año</t>
  </si>
  <si>
    <t>De 1 a 5 años</t>
  </si>
  <si>
    <t>g)</t>
  </si>
  <si>
    <t>De 5 a 10 años</t>
  </si>
  <si>
    <t>Mas de 10 años</t>
  </si>
  <si>
    <t>A4</t>
  </si>
  <si>
    <t>Totales x Secciones</t>
  </si>
  <si>
    <t>Total General</t>
  </si>
  <si>
    <t>P(X=F) =</t>
  </si>
  <si>
    <t>ES CON REPOSICION POR ESO SE DIVIDE POR EL TOTAL</t>
  </si>
  <si>
    <t>P(X=C) =</t>
  </si>
  <si>
    <t xml:space="preserve">P(X=A4) = </t>
  </si>
  <si>
    <t>13 + 7</t>
  </si>
  <si>
    <t>P(T U A3) =  P(T) + P(A3) - la interseccion =</t>
  </si>
  <si>
    <t>19 + 25</t>
  </si>
  <si>
    <t>6+4</t>
  </si>
  <si>
    <t xml:space="preserve"> P(C U P) = P( C ) + P(P) - la interseccion =</t>
  </si>
  <si>
    <t>Vacio</t>
  </si>
  <si>
    <t>son independientes</t>
  </si>
  <si>
    <t>Es vacio porque</t>
  </si>
  <si>
    <t>no hay ninguna interseccion,</t>
  </si>
  <si>
    <t>ya que es personal o de contaduria</t>
  </si>
  <si>
    <t>f)</t>
  </si>
  <si>
    <t xml:space="preserve"> P(P intercepcion A1) =</t>
  </si>
  <si>
    <t>3+2</t>
  </si>
  <si>
    <t>P(T intercepcion A2 intercepcion M) =</t>
  </si>
  <si>
    <t>9.‐Una caja contiene 10 válvulas: 8 buenas y 2 defectuosas. Se extraen sin reposición 2 al azar.</t>
  </si>
  <si>
    <t>Calcular la probabilidad de que:</t>
  </si>
  <si>
    <t>a) Las dos sean defectuosas?</t>
  </si>
  <si>
    <t>b) La primera sea defectuosa y la segunda buena?</t>
  </si>
  <si>
    <t>ES SIN REPOSICION</t>
  </si>
  <si>
    <t>LA CAJA</t>
  </si>
  <si>
    <t>P(D1 la interseccion D2) = P(D1) * P(D2/D1) =</t>
  </si>
  <si>
    <t>*</t>
  </si>
  <si>
    <t>P(D1 la interseccion B1) = P(D1) * P(B1/D1) =</t>
  </si>
  <si>
    <t>10.‐Un obrero atiende 3 telares que trabajan simultáneamente e independientemente. La</t>
  </si>
  <si>
    <t>Es mutuamente excluyente</t>
  </si>
  <si>
    <t>probabilidad de que los telares no reclamen la atención del obrero en el transcurso de una hora es:</t>
  </si>
  <si>
    <t>para el primer telar 0.9, para el segundo telar 0.8, y para el tercero 0.85.</t>
  </si>
  <si>
    <t>En caso de ue pase lo contrario seria por ejemplo P(complento de T) = 1 - P(T)</t>
  </si>
  <si>
    <t>a) Calcular la probabilidad de que en una hora determinada ninguno de los telares reclame la</t>
  </si>
  <si>
    <t>atención del obrero ?</t>
  </si>
  <si>
    <t>Me pide que ninguno falle, que sean todos al mismo tiempo y que sea mutuamente excluyente y son independientes</t>
  </si>
  <si>
    <t>P(T1) =</t>
  </si>
  <si>
    <t>P(T1 la interseccion T2 la interseccion T3) = P(T1) * P(T2) * P(T3)</t>
  </si>
  <si>
    <t>P(T2) =</t>
  </si>
  <si>
    <t>P(T3) =</t>
  </si>
  <si>
    <t>Si son 2 datos se hace lo mismo pero solo se calculan esos 2 datos</t>
  </si>
  <si>
    <t>11.‐Una bolsa contiene 4 bolas blancas y 2 bolas negras. Hallar la probabilidad de obtener en dos</t>
  </si>
  <si>
    <t>extracciones consecutivas una bola blanca y una negra?</t>
  </si>
  <si>
    <t>CON REPOSICION</t>
  </si>
  <si>
    <t>P(B la interseccion N) U ( N la interseccion B) = (P(B) * P(N)) + (P(N) *  P(B)) =</t>
  </si>
  <si>
    <t>SIN REPOSCION</t>
  </si>
  <si>
    <t>P(B la interseccion N) U (N la interseccion B) = (P(B) * P(N)) + (P(N) * P(B)) =</t>
  </si>
  <si>
    <t>Se vuelve a comenzar con 6 porque son 2 experimentos distintos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</si>
</sst>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3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0" fillId="0" borderId="40" applyNumberFormat="0" applyFill="0" applyAlignment="0" applyProtection="0">
      <alignment vertical="center"/>
    </xf>
    <xf numFmtId="0" fontId="11" fillId="0" borderId="4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42" applyNumberFormat="0" applyAlignment="0" applyProtection="0">
      <alignment vertical="center"/>
    </xf>
    <xf numFmtId="0" fontId="13" fillId="25" borderId="43" applyNumberFormat="0" applyAlignment="0" applyProtection="0">
      <alignment vertical="center"/>
    </xf>
    <xf numFmtId="0" fontId="14" fillId="25" borderId="42" applyNumberFormat="0" applyAlignment="0" applyProtection="0">
      <alignment vertical="center"/>
    </xf>
    <xf numFmtId="0" fontId="15" fillId="26" borderId="44" applyNumberFormat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</cellStyleXfs>
  <cellXfs count="4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 applyBorder="1"/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/>
    <xf numFmtId="2" fontId="0" fillId="2" borderId="12" xfId="0" applyNumberFormat="1" applyFill="1" applyBorder="1" applyAlignment="1">
      <alignment horizontal="center" vertical="center"/>
    </xf>
    <xf numFmtId="178" fontId="0" fillId="2" borderId="12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14" xfId="0" applyFill="1" applyBorder="1"/>
    <xf numFmtId="0" fontId="0" fillId="5" borderId="1" xfId="0" applyFill="1" applyBorder="1" applyAlignment="1">
      <alignment horizontal="right"/>
    </xf>
    <xf numFmtId="0" fontId="0" fillId="5" borderId="11" xfId="0" applyFill="1" applyBorder="1" applyAlignment="1">
      <alignment horizontal="left" vertical="top"/>
    </xf>
    <xf numFmtId="0" fontId="0" fillId="5" borderId="1" xfId="0" applyFill="1" applyBorder="1"/>
    <xf numFmtId="0" fontId="0" fillId="5" borderId="0" xfId="0" applyFill="1" applyBorder="1"/>
    <xf numFmtId="0" fontId="0" fillId="5" borderId="9" xfId="0" applyFill="1" applyBorder="1" applyAlignment="1">
      <alignment horizontal="right"/>
    </xf>
    <xf numFmtId="0" fontId="0" fillId="5" borderId="13" xfId="0" applyFill="1" applyBorder="1" applyAlignment="1">
      <alignment horizontal="left" vertical="top"/>
    </xf>
    <xf numFmtId="0" fontId="0" fillId="5" borderId="3" xfId="0" applyFill="1" applyBorder="1"/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right"/>
    </xf>
    <xf numFmtId="0" fontId="0" fillId="5" borderId="12" xfId="0" applyFill="1" applyBorder="1" applyAlignment="1">
      <alignment horizontal="left" vertical="top"/>
    </xf>
    <xf numFmtId="0" fontId="0" fillId="3" borderId="11" xfId="0" applyFill="1" applyBorder="1"/>
    <xf numFmtId="0" fontId="0" fillId="4" borderId="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4" borderId="6" xfId="0" applyFill="1" applyBorder="1"/>
    <xf numFmtId="0" fontId="0" fillId="5" borderId="13" xfId="0" applyFill="1" applyBorder="1"/>
    <xf numFmtId="0" fontId="0" fillId="5" borderId="12" xfId="0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2" xfId="0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11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12" xfId="0" applyFont="1" applyFill="1" applyBorder="1"/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15" xfId="0" applyFill="1" applyBorder="1"/>
    <xf numFmtId="0" fontId="0" fillId="4" borderId="16" xfId="0" applyFill="1" applyBorder="1"/>
    <xf numFmtId="0" fontId="0" fillId="8" borderId="17" xfId="0" applyFill="1" applyBorder="1"/>
    <xf numFmtId="0" fontId="0" fillId="0" borderId="10" xfId="0" applyBorder="1" applyAlignment="1">
      <alignment horizontal="center"/>
    </xf>
    <xf numFmtId="0" fontId="0" fillId="4" borderId="18" xfId="0" applyFill="1" applyBorder="1"/>
    <xf numFmtId="0" fontId="0" fillId="4" borderId="19" xfId="0" applyFill="1" applyBorder="1"/>
    <xf numFmtId="0" fontId="0" fillId="8" borderId="20" xfId="0" applyFill="1" applyBorder="1"/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/>
    <xf numFmtId="0" fontId="0" fillId="6" borderId="0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/>
    <xf numFmtId="2" fontId="0" fillId="6" borderId="4" xfId="0" applyNumberFormat="1" applyFill="1" applyBorder="1" applyAlignment="1">
      <alignment horizontal="center"/>
    </xf>
    <xf numFmtId="178" fontId="0" fillId="6" borderId="12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 vertical="center"/>
    </xf>
    <xf numFmtId="178" fontId="0" fillId="6" borderId="12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9" xfId="0" applyFill="1" applyBorder="1"/>
    <xf numFmtId="0" fontId="0" fillId="9" borderId="0" xfId="0" applyFill="1" applyBorder="1"/>
    <xf numFmtId="0" fontId="0" fillId="9" borderId="3" xfId="0" applyFill="1" applyBorder="1"/>
    <xf numFmtId="0" fontId="0" fillId="9" borderId="4" xfId="0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10" xfId="0" applyFont="1" applyFill="1" applyBorder="1"/>
    <xf numFmtId="0" fontId="2" fillId="9" borderId="5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25" xfId="0" applyBorder="1"/>
    <xf numFmtId="0" fontId="0" fillId="0" borderId="26" xfId="0" applyBorder="1"/>
    <xf numFmtId="0" fontId="0" fillId="4" borderId="26" xfId="0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7" borderId="5" xfId="0" applyFill="1" applyBorder="1"/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3" xfId="0" applyFill="1" applyBorder="1"/>
    <xf numFmtId="0" fontId="0" fillId="9" borderId="12" xfId="0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26" xfId="0" applyFont="1" applyBorder="1"/>
    <xf numFmtId="0" fontId="2" fillId="0" borderId="29" xfId="0" applyFont="1" applyBorder="1"/>
    <xf numFmtId="0" fontId="0" fillId="4" borderId="0" xfId="0" applyFill="1"/>
    <xf numFmtId="0" fontId="2" fillId="0" borderId="20" xfId="0" applyFont="1" applyBorder="1"/>
    <xf numFmtId="0" fontId="0" fillId="7" borderId="14" xfId="0" applyFill="1" applyBorder="1"/>
    <xf numFmtId="0" fontId="0" fillId="7" borderId="6" xfId="0" applyFill="1" applyBorder="1"/>
    <xf numFmtId="0" fontId="0" fillId="9" borderId="1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2" xfId="0" applyFill="1" applyBorder="1"/>
    <xf numFmtId="0" fontId="0" fillId="11" borderId="9" xfId="0" applyFill="1" applyBorder="1"/>
    <xf numFmtId="0" fontId="0" fillId="11" borderId="0" xfId="0" applyFill="1" applyBorder="1"/>
    <xf numFmtId="0" fontId="0" fillId="11" borderId="13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/>
    </xf>
    <xf numFmtId="0" fontId="0" fillId="11" borderId="2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/>
    </xf>
    <xf numFmtId="0" fontId="0" fillId="11" borderId="2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left"/>
    </xf>
    <xf numFmtId="0" fontId="0" fillId="0" borderId="17" xfId="0" applyBorder="1"/>
    <xf numFmtId="0" fontId="0" fillId="0" borderId="29" xfId="0" applyBorder="1"/>
    <xf numFmtId="0" fontId="0" fillId="0" borderId="18" xfId="0" applyBorder="1"/>
    <xf numFmtId="0" fontId="0" fillId="0" borderId="19" xfId="0" applyBorder="1"/>
    <xf numFmtId="0" fontId="0" fillId="12" borderId="10" xfId="0" applyFill="1" applyBorder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0" fillId="12" borderId="9" xfId="0" applyFill="1" applyBorder="1"/>
    <xf numFmtId="0" fontId="0" fillId="12" borderId="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12" borderId="0" xfId="0" applyFill="1" applyBorder="1"/>
    <xf numFmtId="0" fontId="0" fillId="12" borderId="3" xfId="0" applyFill="1" applyBorder="1"/>
    <xf numFmtId="0" fontId="0" fillId="12" borderId="4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21" xfId="0" applyFill="1" applyBorder="1" applyAlignment="1">
      <alignment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0" fillId="12" borderId="0" xfId="0" applyFill="1" applyBorder="1" applyAlignment="1">
      <alignment vertical="center"/>
    </xf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/>
    <xf numFmtId="0" fontId="0" fillId="12" borderId="5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/>
    <xf numFmtId="0" fontId="0" fillId="12" borderId="12" xfId="0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12" borderId="5" xfId="0" applyFill="1" applyBorder="1"/>
    <xf numFmtId="0" fontId="0" fillId="12" borderId="4" xfId="0" applyFill="1" applyBorder="1" applyAlignment="1">
      <alignment vertical="center"/>
    </xf>
    <xf numFmtId="2" fontId="0" fillId="12" borderId="11" xfId="0" applyNumberFormat="1" applyFill="1" applyBorder="1" applyAlignment="1">
      <alignment horizontal="center" vertical="center"/>
    </xf>
    <xf numFmtId="2" fontId="0" fillId="12" borderId="12" xfId="0" applyNumberFormat="1" applyFill="1" applyBorder="1" applyAlignment="1">
      <alignment horizontal="center" vertical="center"/>
    </xf>
    <xf numFmtId="0" fontId="0" fillId="0" borderId="4" xfId="0" applyBorder="1"/>
    <xf numFmtId="0" fontId="0" fillId="12" borderId="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2" borderId="11" xfId="0" applyFill="1" applyBorder="1"/>
    <xf numFmtId="0" fontId="0" fillId="12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13" xfId="0" applyFill="1" applyBorder="1"/>
    <xf numFmtId="0" fontId="0" fillId="12" borderId="12" xfId="0" applyFill="1" applyBorder="1" applyAlignment="1">
      <alignment horizontal="center"/>
    </xf>
    <xf numFmtId="0" fontId="0" fillId="12" borderId="12" xfId="0" applyFill="1" applyBorder="1"/>
    <xf numFmtId="0" fontId="0" fillId="12" borderId="6" xfId="0" applyFill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13" borderId="1" xfId="0" applyFill="1" applyBorder="1"/>
    <xf numFmtId="0" fontId="0" fillId="13" borderId="2" xfId="0" applyFill="1" applyBorder="1"/>
    <xf numFmtId="0" fontId="0" fillId="13" borderId="9" xfId="0" applyFill="1" applyBorder="1"/>
    <xf numFmtId="0" fontId="0" fillId="13" borderId="0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13" borderId="14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13" borderId="11" xfId="0" applyFill="1" applyBorder="1"/>
    <xf numFmtId="0" fontId="0" fillId="13" borderId="13" xfId="0" applyFill="1" applyBorder="1"/>
    <xf numFmtId="0" fontId="0" fillId="13" borderId="12" xfId="0" applyFill="1" applyBorder="1"/>
    <xf numFmtId="0" fontId="0" fillId="13" borderId="6" xfId="0" applyFill="1" applyBorder="1" applyAlignment="1">
      <alignment horizontal="left"/>
    </xf>
    <xf numFmtId="0" fontId="0" fillId="14" borderId="1" xfId="0" applyFill="1" applyBorder="1"/>
    <xf numFmtId="0" fontId="0" fillId="14" borderId="2" xfId="0" applyFill="1" applyBorder="1"/>
    <xf numFmtId="0" fontId="0" fillId="14" borderId="1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12" xfId="0" applyFill="1" applyBorder="1"/>
    <xf numFmtId="0" fontId="0" fillId="14" borderId="9" xfId="0" applyFill="1" applyBorder="1"/>
    <xf numFmtId="0" fontId="0" fillId="14" borderId="0" xfId="0" applyFill="1" applyBorder="1"/>
    <xf numFmtId="0" fontId="0" fillId="14" borderId="13" xfId="0" applyFill="1" applyBorder="1"/>
    <xf numFmtId="0" fontId="0" fillId="14" borderId="30" xfId="0" applyFill="1" applyBorder="1" applyAlignment="1">
      <alignment horizontal="center"/>
    </xf>
    <xf numFmtId="0" fontId="0" fillId="14" borderId="31" xfId="0" applyFill="1" applyBorder="1" applyAlignment="1">
      <alignment horizontal="center"/>
    </xf>
    <xf numFmtId="0" fontId="0" fillId="14" borderId="10" xfId="0" applyFill="1" applyBorder="1"/>
    <xf numFmtId="0" fontId="0" fillId="14" borderId="5" xfId="0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14" borderId="2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/>
    </xf>
    <xf numFmtId="2" fontId="0" fillId="14" borderId="11" xfId="3" applyNumberFormat="1" applyFont="1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2" fontId="0" fillId="14" borderId="12" xfId="3" applyNumberFormat="1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1" fontId="0" fillId="14" borderId="2" xfId="0" applyNumberFormat="1" applyFill="1" applyBorder="1" applyAlignment="1">
      <alignment horizontal="center" vertical="center"/>
    </xf>
    <xf numFmtId="2" fontId="0" fillId="14" borderId="11" xfId="0" applyNumberForma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1" fontId="0" fillId="14" borderId="4" xfId="0" applyNumberFormat="1" applyFill="1" applyBorder="1" applyAlignment="1">
      <alignment horizontal="center" vertical="center"/>
    </xf>
    <xf numFmtId="2" fontId="0" fillId="14" borderId="12" xfId="0" applyNumberForma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15" borderId="5" xfId="0" applyFill="1" applyBorder="1"/>
    <xf numFmtId="0" fontId="0" fillId="15" borderId="14" xfId="0" applyFill="1" applyBorder="1"/>
    <xf numFmtId="0" fontId="0" fillId="15" borderId="6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11" xfId="0" applyFill="1" applyBorder="1"/>
    <xf numFmtId="0" fontId="0" fillId="15" borderId="9" xfId="0" applyFill="1" applyBorder="1"/>
    <xf numFmtId="0" fontId="0" fillId="15" borderId="0" xfId="0" applyFill="1" applyBorder="1"/>
    <xf numFmtId="0" fontId="0" fillId="15" borderId="13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12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0" xfId="0" applyFill="1" applyBorder="1"/>
    <xf numFmtId="0" fontId="0" fillId="15" borderId="2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/>
    </xf>
    <xf numFmtId="0" fontId="0" fillId="15" borderId="24" xfId="0" applyFill="1" applyBorder="1" applyAlignment="1">
      <alignment horizontal="center" vertical="center"/>
    </xf>
    <xf numFmtId="0" fontId="0" fillId="0" borderId="27" xfId="0" applyBorder="1"/>
    <xf numFmtId="0" fontId="0" fillId="0" borderId="35" xfId="0" applyBorder="1"/>
    <xf numFmtId="0" fontId="0" fillId="0" borderId="36" xfId="0" applyBorder="1"/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0" borderId="10" xfId="0" applyBorder="1"/>
    <xf numFmtId="0" fontId="0" fillId="15" borderId="24" xfId="0" applyFill="1" applyBorder="1"/>
    <xf numFmtId="0" fontId="0" fillId="0" borderId="0" xfId="0" applyFill="1" applyBorder="1" applyAlignment="1"/>
    <xf numFmtId="0" fontId="0" fillId="15" borderId="0" xfId="0" applyFill="1" applyBorder="1" applyAlignment="1">
      <alignment horizontal="center"/>
    </xf>
    <xf numFmtId="0" fontId="0" fillId="15" borderId="0" xfId="0" applyFill="1" applyAlignment="1">
      <alignment horizontal="right"/>
    </xf>
    <xf numFmtId="0" fontId="0" fillId="15" borderId="0" xfId="0" applyFill="1"/>
    <xf numFmtId="0" fontId="0" fillId="0" borderId="3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11" xfId="0" applyFill="1" applyBorder="1"/>
    <xf numFmtId="0" fontId="0" fillId="16" borderId="9" xfId="0" applyFill="1" applyBorder="1"/>
    <xf numFmtId="0" fontId="0" fillId="16" borderId="0" xfId="0" applyFill="1" applyBorder="1"/>
    <xf numFmtId="0" fontId="0" fillId="16" borderId="13" xfId="0" applyFill="1" applyBorder="1"/>
    <xf numFmtId="0" fontId="0" fillId="16" borderId="12" xfId="0" applyFill="1" applyBorder="1"/>
    <xf numFmtId="0" fontId="0" fillId="16" borderId="1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0" xfId="0" applyFill="1" applyBorder="1"/>
    <xf numFmtId="0" fontId="0" fillId="16" borderId="3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0" borderId="38" xfId="0" applyBorder="1"/>
    <xf numFmtId="0" fontId="0" fillId="0" borderId="3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0" borderId="1" xfId="0" applyBorder="1"/>
    <xf numFmtId="0" fontId="0" fillId="0" borderId="11" xfId="3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12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17" borderId="1" xfId="0" applyFill="1" applyBorder="1"/>
    <xf numFmtId="0" fontId="0" fillId="17" borderId="2" xfId="0" applyFill="1" applyBorder="1"/>
    <xf numFmtId="0" fontId="0" fillId="17" borderId="9" xfId="0" applyFill="1" applyBorder="1"/>
    <xf numFmtId="0" fontId="0" fillId="17" borderId="0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11" xfId="0" applyFill="1" applyBorder="1"/>
    <xf numFmtId="0" fontId="0" fillId="17" borderId="13" xfId="0" applyFill="1" applyBorder="1"/>
    <xf numFmtId="0" fontId="0" fillId="17" borderId="12" xfId="0" applyFill="1" applyBorder="1"/>
    <xf numFmtId="0" fontId="0" fillId="18" borderId="0" xfId="0" applyFill="1"/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18" borderId="26" xfId="0" applyFill="1" applyBorder="1"/>
    <xf numFmtId="0" fontId="0" fillId="17" borderId="5" xfId="0" applyFill="1" applyBorder="1"/>
    <xf numFmtId="0" fontId="0" fillId="17" borderId="14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18" borderId="5" xfId="0" applyFill="1" applyBorder="1"/>
    <xf numFmtId="0" fontId="0" fillId="0" borderId="4" xfId="0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17" borderId="6" xfId="0" applyFill="1" applyBorder="1"/>
    <xf numFmtId="0" fontId="0" fillId="18" borderId="14" xfId="0" applyFill="1" applyBorder="1"/>
    <xf numFmtId="0" fontId="0" fillId="18" borderId="6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1" xfId="0" applyFill="1" applyBorder="1"/>
    <xf numFmtId="0" fontId="0" fillId="19" borderId="9" xfId="0" applyFill="1" applyBorder="1"/>
    <xf numFmtId="0" fontId="0" fillId="19" borderId="0" xfId="0" applyFill="1" applyBorder="1"/>
    <xf numFmtId="0" fontId="0" fillId="19" borderId="13" xfId="0" applyFill="1" applyBorder="1"/>
    <xf numFmtId="0" fontId="0" fillId="19" borderId="3" xfId="0" applyFill="1" applyBorder="1"/>
    <xf numFmtId="0" fontId="0" fillId="19" borderId="4" xfId="0" applyFill="1" applyBorder="1"/>
    <xf numFmtId="0" fontId="0" fillId="19" borderId="12" xfId="0" applyFill="1" applyBorder="1"/>
    <xf numFmtId="0" fontId="0" fillId="19" borderId="10" xfId="0" applyFill="1" applyBorder="1" applyAlignment="1">
      <alignment horizontal="center"/>
    </xf>
    <xf numFmtId="16" fontId="0" fillId="20" borderId="1" xfId="0" applyNumberFormat="1" applyFill="1" applyBorder="1" applyAlignment="1">
      <alignment horizontal="center"/>
    </xf>
    <xf numFmtId="16" fontId="0" fillId="20" borderId="2" xfId="0" applyNumberFormat="1" applyFill="1" applyBorder="1" applyAlignment="1">
      <alignment horizontal="center"/>
    </xf>
    <xf numFmtId="16" fontId="0" fillId="0" borderId="2" xfId="0" applyNumberFormat="1" applyFill="1" applyBorder="1" applyAlignment="1">
      <alignment horizontal="center"/>
    </xf>
    <xf numFmtId="16" fontId="0" fillId="21" borderId="11" xfId="0" applyNumberFormat="1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2" borderId="13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2" borderId="5" xfId="0" applyFill="1" applyBorder="1"/>
    <xf numFmtId="0" fontId="0" fillId="22" borderId="14" xfId="0" applyFill="1" applyBorder="1"/>
    <xf numFmtId="0" fontId="0" fillId="22" borderId="14" xfId="0" applyFill="1" applyBorder="1" applyAlignment="1">
      <alignment horizontal="center"/>
    </xf>
    <xf numFmtId="0" fontId="0" fillId="22" borderId="6" xfId="0" applyFill="1" applyBorder="1"/>
    <xf numFmtId="0" fontId="0" fillId="22" borderId="10" xfId="0" applyFill="1" applyBorder="1" applyAlignment="1">
      <alignment horizontal="left"/>
    </xf>
    <xf numFmtId="0" fontId="0" fillId="22" borderId="1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/>
    </xf>
    <xf numFmtId="0" fontId="0" fillId="22" borderId="3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0" borderId="5" xfId="0" applyFill="1" applyBorder="1"/>
    <xf numFmtId="0" fontId="0" fillId="20" borderId="10" xfId="0" applyFill="1" applyBorder="1"/>
    <xf numFmtId="0" fontId="0" fillId="20" borderId="14" xfId="0" applyFill="1" applyBorder="1"/>
    <xf numFmtId="0" fontId="0" fillId="20" borderId="6" xfId="0" applyFill="1" applyBorder="1"/>
    <xf numFmtId="0" fontId="0" fillId="20" borderId="10" xfId="0" applyFill="1" applyBorder="1" applyAlignment="1">
      <alignment horizontal="left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/>
    </xf>
    <xf numFmtId="0" fontId="0" fillId="20" borderId="3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1" borderId="5" xfId="0" applyFill="1" applyBorder="1"/>
    <xf numFmtId="0" fontId="0" fillId="21" borderId="14" xfId="0" applyFill="1" applyBorder="1"/>
    <xf numFmtId="0" fontId="0" fillId="21" borderId="6" xfId="0" applyFill="1" applyBorder="1"/>
    <xf numFmtId="0" fontId="0" fillId="21" borderId="10" xfId="0" applyFill="1" applyBorder="1" applyAlignment="1">
      <alignment horizontal="left"/>
    </xf>
    <xf numFmtId="0" fontId="0" fillId="21" borderId="1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9" borderId="5" xfId="0" applyFill="1" applyBorder="1"/>
    <xf numFmtId="0" fontId="0" fillId="19" borderId="14" xfId="0" applyFill="1" applyBorder="1"/>
    <xf numFmtId="0" fontId="0" fillId="19" borderId="6" xfId="0" applyFill="1" applyBorder="1"/>
    <xf numFmtId="0" fontId="0" fillId="19" borderId="14" xfId="0" applyFill="1" applyBorder="1" applyAlignment="1">
      <alignment horizontal="center"/>
    </xf>
    <xf numFmtId="0" fontId="0" fillId="19" borderId="10" xfId="0" applyFill="1" applyBorder="1" applyAlignment="1">
      <alignment horizontal="left"/>
    </xf>
    <xf numFmtId="2" fontId="0" fillId="22" borderId="11" xfId="0" applyNumberFormat="1" applyFill="1" applyBorder="1" applyAlignment="1">
      <alignment horizontal="center" vertical="center"/>
    </xf>
    <xf numFmtId="2" fontId="0" fillId="22" borderId="12" xfId="0" applyNumberFormat="1" applyFill="1" applyBorder="1" applyAlignment="1">
      <alignment horizontal="center" vertical="center"/>
    </xf>
    <xf numFmtId="2" fontId="0" fillId="20" borderId="11" xfId="0" applyNumberFormat="1" applyFill="1" applyBorder="1" applyAlignment="1">
      <alignment horizontal="center" vertical="center"/>
    </xf>
    <xf numFmtId="2" fontId="0" fillId="20" borderId="12" xfId="0" applyNumberFormat="1" applyFill="1" applyBorder="1" applyAlignment="1">
      <alignment horizontal="center" vertical="center"/>
    </xf>
    <xf numFmtId="2" fontId="0" fillId="21" borderId="11" xfId="0" applyNumberFormat="1" applyFill="1" applyBorder="1" applyAlignment="1">
      <alignment horizontal="center" vertical="center"/>
    </xf>
    <xf numFmtId="2" fontId="0" fillId="21" borderId="12" xfId="0" applyNumberFormat="1" applyFill="1" applyBorder="1" applyAlignment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33"/>
      <color rgb="0066CCFF"/>
      <color rgb="00CCFF99"/>
      <color rgb="00FFFF99"/>
      <color rgb="00CCFFFF"/>
      <color rgb="00FFCC99"/>
      <color rgb="00FFCCCC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3"/>
  <sheetViews>
    <sheetView topLeftCell="A4" workbookViewId="0">
      <selection activeCell="J21" sqref="J21"/>
    </sheetView>
  </sheetViews>
  <sheetFormatPr defaultColWidth="11" defaultRowHeight="14.4"/>
  <cols>
    <col min="7" max="7" width="13.8518518518519" customWidth="1"/>
    <col min="8" max="8" width="12.5740740740741" customWidth="1"/>
    <col min="9" max="9" width="12" customWidth="1"/>
    <col min="14" max="14" width="13" customWidth="1"/>
  </cols>
  <sheetData>
    <row r="2" ht="15.15"/>
    <row r="3" spans="2:8">
      <c r="B3" s="388" t="s">
        <v>0</v>
      </c>
      <c r="C3" s="389"/>
      <c r="D3" s="389"/>
      <c r="E3" s="389"/>
      <c r="F3" s="389"/>
      <c r="G3" s="389"/>
      <c r="H3" s="390"/>
    </row>
    <row r="4" spans="2:8">
      <c r="B4" s="391" t="s">
        <v>1</v>
      </c>
      <c r="C4" s="392"/>
      <c r="D4" s="392"/>
      <c r="E4" s="392"/>
      <c r="F4" s="392"/>
      <c r="G4" s="392"/>
      <c r="H4" s="393"/>
    </row>
    <row r="5" spans="2:8">
      <c r="B5" s="391" t="s">
        <v>2</v>
      </c>
      <c r="C5" s="392"/>
      <c r="D5" s="392"/>
      <c r="E5" s="392"/>
      <c r="F5" s="392"/>
      <c r="G5" s="392"/>
      <c r="H5" s="393"/>
    </row>
    <row r="6" spans="2:8">
      <c r="B6" s="391" t="s">
        <v>3</v>
      </c>
      <c r="C6" s="392"/>
      <c r="D6" s="392"/>
      <c r="E6" s="392"/>
      <c r="F6" s="392"/>
      <c r="G6" s="392"/>
      <c r="H6" s="393"/>
    </row>
    <row r="7" spans="2:8">
      <c r="B7" s="391" t="s">
        <v>4</v>
      </c>
      <c r="C7" s="392"/>
      <c r="D7" s="392"/>
      <c r="E7" s="392"/>
      <c r="F7" s="392"/>
      <c r="G7" s="392"/>
      <c r="H7" s="393"/>
    </row>
    <row r="8" ht="15.15" spans="2:8">
      <c r="B8" s="394" t="s">
        <v>5</v>
      </c>
      <c r="C8" s="395"/>
      <c r="D8" s="395"/>
      <c r="E8" s="395"/>
      <c r="F8" s="395"/>
      <c r="G8" s="395"/>
      <c r="H8" s="396"/>
    </row>
    <row r="10" ht="15.15"/>
    <row r="11" ht="15.15" spans="2:8">
      <c r="B11" s="397" t="s">
        <v>6</v>
      </c>
      <c r="C11" s="398" t="s">
        <v>7</v>
      </c>
      <c r="D11" s="399" t="s">
        <v>8</v>
      </c>
      <c r="E11" s="399" t="s">
        <v>9</v>
      </c>
      <c r="F11" s="399" t="s">
        <v>10</v>
      </c>
      <c r="G11" s="400" t="s">
        <v>11</v>
      </c>
      <c r="H11" s="401" t="s">
        <v>12</v>
      </c>
    </row>
    <row r="12" ht="15.15" spans="3:11">
      <c r="C12" s="402" t="s">
        <v>13</v>
      </c>
      <c r="D12" s="403" t="s">
        <v>14</v>
      </c>
      <c r="E12" s="403" t="s">
        <v>15</v>
      </c>
      <c r="F12" s="404" t="s">
        <v>16</v>
      </c>
      <c r="G12" s="405" t="s">
        <v>17</v>
      </c>
      <c r="H12" s="406" t="s">
        <v>18</v>
      </c>
      <c r="I12" s="442" t="s">
        <v>19</v>
      </c>
      <c r="J12" s="443"/>
      <c r="K12" s="444"/>
    </row>
    <row r="13" ht="15.15" spans="3:9">
      <c r="C13" s="402" t="s">
        <v>20</v>
      </c>
      <c r="D13" s="403" t="s">
        <v>21</v>
      </c>
      <c r="E13" s="404" t="s">
        <v>22</v>
      </c>
      <c r="F13" s="405" t="s">
        <v>23</v>
      </c>
      <c r="G13" s="407" t="s">
        <v>24</v>
      </c>
      <c r="H13" s="406" t="s">
        <v>25</v>
      </c>
      <c r="I13" s="404" t="s">
        <v>26</v>
      </c>
    </row>
    <row r="14" spans="3:14">
      <c r="C14" s="402" t="s">
        <v>27</v>
      </c>
      <c r="D14" s="404" t="s">
        <v>28</v>
      </c>
      <c r="E14" s="405" t="s">
        <v>29</v>
      </c>
      <c r="F14" s="407" t="s">
        <v>30</v>
      </c>
      <c r="G14" s="407" t="s">
        <v>31</v>
      </c>
      <c r="H14" s="406" t="s">
        <v>32</v>
      </c>
      <c r="I14" s="442"/>
      <c r="J14" s="443"/>
      <c r="K14" s="443"/>
      <c r="L14" s="445" t="s">
        <v>33</v>
      </c>
      <c r="M14" s="443"/>
      <c r="N14" s="444"/>
    </row>
    <row r="15" ht="15.15" spans="3:8">
      <c r="C15" s="408" t="s">
        <v>34</v>
      </c>
      <c r="D15" s="405" t="s">
        <v>35</v>
      </c>
      <c r="E15" s="407" t="s">
        <v>36</v>
      </c>
      <c r="F15" s="407" t="s">
        <v>37</v>
      </c>
      <c r="G15" s="407" t="s">
        <v>38</v>
      </c>
      <c r="H15" s="406" t="s">
        <v>39</v>
      </c>
    </row>
    <row r="16" ht="15.15" spans="3:12">
      <c r="C16" s="409" t="s">
        <v>40</v>
      </c>
      <c r="D16" s="410" t="s">
        <v>41</v>
      </c>
      <c r="E16" s="410" t="s">
        <v>42</v>
      </c>
      <c r="F16" s="410" t="s">
        <v>43</v>
      </c>
      <c r="G16" s="410" t="s">
        <v>44</v>
      </c>
      <c r="H16" s="411" t="s">
        <v>45</v>
      </c>
      <c r="I16" s="442"/>
      <c r="J16" s="445" t="s">
        <v>46</v>
      </c>
      <c r="K16" s="444"/>
      <c r="L16" s="446">
        <v>36</v>
      </c>
    </row>
    <row r="17" ht="15.15"/>
    <row r="18" spans="2:8">
      <c r="B18" s="397" t="s">
        <v>47</v>
      </c>
      <c r="C18" s="412"/>
      <c r="D18" s="413"/>
      <c r="E18" s="414" t="s">
        <v>48</v>
      </c>
      <c r="F18" s="413"/>
      <c r="G18" s="415"/>
      <c r="H18" s="416">
        <v>15</v>
      </c>
    </row>
    <row r="20" spans="3:9">
      <c r="C20" s="417" t="s">
        <v>49</v>
      </c>
      <c r="D20" s="418"/>
      <c r="E20" s="418"/>
      <c r="F20" s="418"/>
      <c r="G20" s="418"/>
      <c r="H20" s="419">
        <v>15</v>
      </c>
      <c r="I20" s="447">
        <f>H20/H21</f>
        <v>0.416666666666667</v>
      </c>
    </row>
    <row r="21" spans="3:9">
      <c r="C21" s="420"/>
      <c r="D21" s="421"/>
      <c r="E21" s="421"/>
      <c r="F21" s="421"/>
      <c r="G21" s="421"/>
      <c r="H21" s="410">
        <v>36</v>
      </c>
      <c r="I21" s="448"/>
    </row>
    <row r="23" ht="15.15"/>
    <row r="24" ht="15.15" spans="2:8">
      <c r="B24" s="397" t="s">
        <v>50</v>
      </c>
      <c r="C24" s="422" t="s">
        <v>51</v>
      </c>
      <c r="D24" s="423"/>
      <c r="E24" s="424"/>
      <c r="F24" s="424"/>
      <c r="G24" s="425"/>
      <c r="H24" s="426">
        <v>10</v>
      </c>
    </row>
    <row r="25" ht="15.15"/>
    <row r="26" spans="3:9">
      <c r="C26" s="427" t="s">
        <v>52</v>
      </c>
      <c r="D26" s="428"/>
      <c r="E26" s="428"/>
      <c r="F26" s="428"/>
      <c r="G26" s="428"/>
      <c r="H26" s="429">
        <v>10</v>
      </c>
      <c r="I26" s="449">
        <f>H26/H27</f>
        <v>0.277777777777778</v>
      </c>
    </row>
    <row r="27" ht="15.15" spans="3:9">
      <c r="C27" s="430"/>
      <c r="D27" s="431"/>
      <c r="E27" s="431"/>
      <c r="F27" s="431"/>
      <c r="G27" s="431"/>
      <c r="H27" s="432">
        <v>36</v>
      </c>
      <c r="I27" s="450"/>
    </row>
    <row r="29" ht="15.15"/>
    <row r="30" ht="15.15" spans="2:7">
      <c r="B30" s="397" t="s">
        <v>53</v>
      </c>
      <c r="C30" s="433" t="s">
        <v>54</v>
      </c>
      <c r="D30" s="434"/>
      <c r="E30" s="434"/>
      <c r="F30" s="435"/>
      <c r="G30" s="436">
        <v>6</v>
      </c>
    </row>
    <row r="31" ht="15.15"/>
    <row r="32" spans="3:9">
      <c r="C32" s="437" t="s">
        <v>55</v>
      </c>
      <c r="D32" s="438"/>
      <c r="E32" s="438"/>
      <c r="F32" s="438"/>
      <c r="G32" s="438"/>
      <c r="H32" s="439">
        <v>6</v>
      </c>
      <c r="I32" s="451">
        <f>H32/H33</f>
        <v>0.166666666666667</v>
      </c>
    </row>
    <row r="33" ht="15.15" spans="3:9">
      <c r="C33" s="440"/>
      <c r="D33" s="441"/>
      <c r="E33" s="441"/>
      <c r="F33" s="441"/>
      <c r="G33" s="441"/>
      <c r="H33" s="441">
        <v>36</v>
      </c>
      <c r="I33" s="452"/>
    </row>
  </sheetData>
  <mergeCells count="6">
    <mergeCell ref="I20:I21"/>
    <mergeCell ref="I26:I27"/>
    <mergeCell ref="I32:I33"/>
    <mergeCell ref="C20:G21"/>
    <mergeCell ref="C26:G27"/>
    <mergeCell ref="C32:G3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44"/>
  <sheetViews>
    <sheetView topLeftCell="A10" workbookViewId="0">
      <selection activeCell="H28" sqref="H28"/>
    </sheetView>
  </sheetViews>
  <sheetFormatPr defaultColWidth="11" defaultRowHeight="14.4"/>
  <cols>
    <col min="3" max="3" width="17.4259259259259" customWidth="1"/>
    <col min="6" max="6" width="11.5740740740741" customWidth="1"/>
  </cols>
  <sheetData>
    <row r="3" ht="15.15"/>
    <row r="4" spans="2:9">
      <c r="B4" s="352" t="s">
        <v>56</v>
      </c>
      <c r="C4" s="353"/>
      <c r="D4" s="353"/>
      <c r="E4" s="353"/>
      <c r="F4" s="353"/>
      <c r="G4" s="353"/>
      <c r="H4" s="353"/>
      <c r="I4" s="358"/>
    </row>
    <row r="5" spans="2:9">
      <c r="B5" s="354" t="s">
        <v>57</v>
      </c>
      <c r="C5" s="355"/>
      <c r="D5" s="355"/>
      <c r="E5" s="355"/>
      <c r="F5" s="355"/>
      <c r="G5" s="355"/>
      <c r="H5" s="355"/>
      <c r="I5" s="359"/>
    </row>
    <row r="6" ht="15.15" spans="2:9">
      <c r="B6" s="356" t="s">
        <v>58</v>
      </c>
      <c r="C6" s="357"/>
      <c r="D6" s="357"/>
      <c r="E6" s="357"/>
      <c r="F6" s="357"/>
      <c r="G6" s="357"/>
      <c r="H6" s="357"/>
      <c r="I6" s="360"/>
    </row>
    <row r="7" spans="2:6">
      <c r="B7" s="352" t="s">
        <v>59</v>
      </c>
      <c r="C7" s="353"/>
      <c r="D7" s="353"/>
      <c r="E7" s="353"/>
      <c r="F7" s="358"/>
    </row>
    <row r="8" spans="2:6">
      <c r="B8" s="354" t="s">
        <v>60</v>
      </c>
      <c r="C8" s="355"/>
      <c r="D8" s="355"/>
      <c r="E8" s="355"/>
      <c r="F8" s="359"/>
    </row>
    <row r="9" spans="2:6">
      <c r="B9" s="354" t="s">
        <v>61</v>
      </c>
      <c r="C9" s="355"/>
      <c r="D9" s="355"/>
      <c r="E9" s="355"/>
      <c r="F9" s="359"/>
    </row>
    <row r="10" ht="15.15" spans="2:6">
      <c r="B10" s="356" t="s">
        <v>62</v>
      </c>
      <c r="C10" s="357"/>
      <c r="D10" s="357"/>
      <c r="E10" s="357"/>
      <c r="F10" s="360"/>
    </row>
    <row r="12" ht="15.15" spans="5:5">
      <c r="E12" s="361"/>
    </row>
    <row r="13" ht="15.15" spans="2:6">
      <c r="B13" s="362" t="s">
        <v>63</v>
      </c>
      <c r="C13" s="363"/>
      <c r="D13" s="364" t="s">
        <v>64</v>
      </c>
      <c r="E13" s="364" t="s">
        <v>65</v>
      </c>
      <c r="F13" s="364" t="s">
        <v>66</v>
      </c>
    </row>
    <row r="14" spans="2:6">
      <c r="B14" s="365" t="s">
        <v>67</v>
      </c>
      <c r="C14" s="366"/>
      <c r="D14" s="116">
        <v>51</v>
      </c>
      <c r="E14" s="116">
        <v>29</v>
      </c>
      <c r="F14" s="176">
        <v>80</v>
      </c>
    </row>
    <row r="15" ht="15.15" spans="1:6">
      <c r="A15" s="361"/>
      <c r="B15" s="367" t="s">
        <v>68</v>
      </c>
      <c r="C15" s="343"/>
      <c r="D15" s="118">
        <v>268</v>
      </c>
      <c r="E15" s="368">
        <v>145</v>
      </c>
      <c r="F15" s="177">
        <v>413</v>
      </c>
    </row>
    <row r="16" ht="15.15" spans="2:9">
      <c r="B16" s="367" t="s">
        <v>69</v>
      </c>
      <c r="C16" s="343"/>
      <c r="D16" s="118">
        <v>107</v>
      </c>
      <c r="E16" s="118">
        <v>42</v>
      </c>
      <c r="F16" s="177">
        <v>149</v>
      </c>
      <c r="G16" s="369" t="s">
        <v>70</v>
      </c>
      <c r="H16" s="370"/>
      <c r="I16" s="385"/>
    </row>
    <row r="17" spans="2:6">
      <c r="B17" s="367" t="s">
        <v>71</v>
      </c>
      <c r="C17" s="343"/>
      <c r="D17" s="118">
        <v>5</v>
      </c>
      <c r="E17" s="118">
        <v>21</v>
      </c>
      <c r="F17" s="177">
        <v>86</v>
      </c>
    </row>
    <row r="18" spans="2:6">
      <c r="B18" s="367" t="s">
        <v>72</v>
      </c>
      <c r="C18" s="343"/>
      <c r="D18" s="118">
        <v>29</v>
      </c>
      <c r="E18" s="118">
        <v>13</v>
      </c>
      <c r="F18" s="177">
        <v>42</v>
      </c>
    </row>
    <row r="19" spans="2:6">
      <c r="B19" s="367" t="s">
        <v>73</v>
      </c>
      <c r="C19" s="343"/>
      <c r="D19" s="118">
        <v>3</v>
      </c>
      <c r="E19" s="118">
        <v>25</v>
      </c>
      <c r="F19" s="177">
        <v>61</v>
      </c>
    </row>
    <row r="20" ht="15.15" spans="2:6">
      <c r="B20" s="371" t="s">
        <v>74</v>
      </c>
      <c r="C20" s="372"/>
      <c r="D20" s="179">
        <v>5</v>
      </c>
      <c r="E20" s="179">
        <v>1</v>
      </c>
      <c r="F20" s="373">
        <v>6</v>
      </c>
    </row>
    <row r="21" spans="2:6">
      <c r="B21" s="374" t="s">
        <v>66</v>
      </c>
      <c r="C21" s="375"/>
      <c r="D21" s="306">
        <v>561</v>
      </c>
      <c r="E21" s="306">
        <v>276</v>
      </c>
      <c r="F21" s="306">
        <v>837</v>
      </c>
    </row>
    <row r="23" ht="15.15"/>
    <row r="24" ht="15.15" spans="2:5">
      <c r="B24" s="258" t="s">
        <v>6</v>
      </c>
      <c r="C24" s="376" t="s">
        <v>75</v>
      </c>
      <c r="D24" s="314">
        <v>561</v>
      </c>
      <c r="E24" s="377">
        <f>D24/D25</f>
        <v>0.670250896057348</v>
      </c>
    </row>
    <row r="25" ht="15.15" spans="3:5">
      <c r="C25" s="378"/>
      <c r="D25" s="318">
        <v>837</v>
      </c>
      <c r="E25" s="379"/>
    </row>
    <row r="27" ht="15.15"/>
    <row r="28" ht="15.15" spans="2:5">
      <c r="B28" s="258" t="s">
        <v>76</v>
      </c>
      <c r="C28" s="376" t="s">
        <v>77</v>
      </c>
      <c r="D28" s="314">
        <v>149</v>
      </c>
      <c r="E28" s="377">
        <f>D28/D29</f>
        <v>0.178016726403823</v>
      </c>
    </row>
    <row r="29" ht="15.15" spans="3:5">
      <c r="C29" s="378"/>
      <c r="D29" s="318">
        <v>837</v>
      </c>
      <c r="E29" s="379"/>
    </row>
    <row r="31" ht="15.15"/>
    <row r="32" ht="15.15" spans="2:11">
      <c r="B32" s="258" t="s">
        <v>50</v>
      </c>
      <c r="C32" s="376" t="s">
        <v>78</v>
      </c>
      <c r="D32" s="313"/>
      <c r="E32" s="313"/>
      <c r="F32" s="314">
        <v>145</v>
      </c>
      <c r="G32" s="377">
        <f>F32/F33</f>
        <v>0.173237753882915</v>
      </c>
      <c r="H32" s="380" t="s">
        <v>79</v>
      </c>
      <c r="I32" s="386"/>
      <c r="J32" s="386"/>
      <c r="K32" s="387"/>
    </row>
    <row r="33" ht="15.15" spans="3:7">
      <c r="C33" s="378"/>
      <c r="D33" s="381"/>
      <c r="E33" s="381"/>
      <c r="F33" s="318">
        <v>837</v>
      </c>
      <c r="G33" s="379"/>
    </row>
    <row r="36" spans="6:7">
      <c r="F36" s="347"/>
      <c r="G36" s="382"/>
    </row>
    <row r="37" spans="6:7">
      <c r="F37" s="347"/>
      <c r="G37" s="382"/>
    </row>
    <row r="41" spans="5:6">
      <c r="E41" s="316"/>
      <c r="F41" s="383"/>
    </row>
    <row r="42" spans="5:7">
      <c r="E42" s="316"/>
      <c r="F42" s="383"/>
      <c r="G42" s="384"/>
    </row>
    <row r="43" spans="5:7">
      <c r="E43" s="316"/>
      <c r="F43" s="383"/>
      <c r="G43" s="384"/>
    </row>
    <row r="44" spans="5:6">
      <c r="E44" s="316"/>
      <c r="F44" s="383"/>
    </row>
  </sheetData>
  <mergeCells count="16"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C24:C25"/>
    <mergeCell ref="C28:C29"/>
    <mergeCell ref="E24:E25"/>
    <mergeCell ref="E28:E29"/>
    <mergeCell ref="G32:G33"/>
    <mergeCell ref="G42:G43"/>
    <mergeCell ref="C32:E3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I38"/>
  <sheetViews>
    <sheetView topLeftCell="A12" workbookViewId="0">
      <selection activeCell="D22" sqref="D22:E22"/>
    </sheetView>
  </sheetViews>
  <sheetFormatPr defaultColWidth="11" defaultRowHeight="14.4"/>
  <cols>
    <col min="3" max="3" width="11.8518518518519" customWidth="1"/>
    <col min="7" max="7" width="13.1388888888889" customWidth="1"/>
  </cols>
  <sheetData>
    <row r="12" ht="15.15"/>
    <row r="13" spans="2:9">
      <c r="B13" s="325" t="s">
        <v>80</v>
      </c>
      <c r="C13" s="326"/>
      <c r="D13" s="326"/>
      <c r="E13" s="326"/>
      <c r="F13" s="326"/>
      <c r="G13" s="326"/>
      <c r="H13" s="326"/>
      <c r="I13" s="329"/>
    </row>
    <row r="14" ht="15.15" spans="2:9">
      <c r="B14" s="327" t="s">
        <v>81</v>
      </c>
      <c r="C14" s="328"/>
      <c r="D14" s="328"/>
      <c r="E14" s="328"/>
      <c r="F14" s="328"/>
      <c r="G14" s="328"/>
      <c r="H14" s="328"/>
      <c r="I14" s="333"/>
    </row>
    <row r="15" spans="2:7">
      <c r="B15" s="325" t="s">
        <v>82</v>
      </c>
      <c r="C15" s="326"/>
      <c r="D15" s="326"/>
      <c r="E15" s="326"/>
      <c r="F15" s="326"/>
      <c r="G15" s="329"/>
    </row>
    <row r="16" spans="2:7">
      <c r="B16" s="330" t="s">
        <v>83</v>
      </c>
      <c r="C16" s="331"/>
      <c r="D16" s="331"/>
      <c r="E16" s="331"/>
      <c r="F16" s="331"/>
      <c r="G16" s="332"/>
    </row>
    <row r="17" ht="15.15" spans="2:7">
      <c r="B17" s="327" t="s">
        <v>84</v>
      </c>
      <c r="C17" s="328"/>
      <c r="D17" s="328"/>
      <c r="E17" s="328"/>
      <c r="F17" s="328"/>
      <c r="G17" s="333"/>
    </row>
    <row r="19" ht="15.15"/>
    <row r="20" ht="15.15" spans="2:5">
      <c r="B20" s="334" t="s">
        <v>85</v>
      </c>
      <c r="C20" s="335"/>
      <c r="D20" s="336" t="s">
        <v>86</v>
      </c>
      <c r="E20" s="337"/>
    </row>
    <row r="21" ht="15.15" spans="2:5">
      <c r="B21" s="338" t="s">
        <v>87</v>
      </c>
      <c r="C21" s="338" t="s">
        <v>88</v>
      </c>
      <c r="D21" s="339"/>
      <c r="E21" s="340"/>
    </row>
    <row r="22" spans="2:5">
      <c r="B22" s="341">
        <v>150</v>
      </c>
      <c r="C22" s="341">
        <f>B22+100</f>
        <v>250</v>
      </c>
      <c r="D22" s="342">
        <v>40</v>
      </c>
      <c r="E22" s="342"/>
    </row>
    <row r="23" spans="2:5">
      <c r="B23" s="118">
        <f>B22+100</f>
        <v>250</v>
      </c>
      <c r="C23" s="118">
        <f t="shared" ref="C23:C27" si="0">B23+100</f>
        <v>350</v>
      </c>
      <c r="D23" s="343">
        <v>80</v>
      </c>
      <c r="E23" s="343"/>
    </row>
    <row r="24" spans="2:5">
      <c r="B24" s="118">
        <f t="shared" ref="B24:B27" si="1">B23+100</f>
        <v>350</v>
      </c>
      <c r="C24" s="118">
        <f t="shared" si="0"/>
        <v>450</v>
      </c>
      <c r="D24" s="343">
        <v>230</v>
      </c>
      <c r="E24" s="343"/>
    </row>
    <row r="25" spans="2:5">
      <c r="B25" s="118">
        <f t="shared" si="1"/>
        <v>450</v>
      </c>
      <c r="C25" s="118">
        <f t="shared" si="0"/>
        <v>550</v>
      </c>
      <c r="D25" s="343">
        <v>100</v>
      </c>
      <c r="E25" s="343"/>
    </row>
    <row r="26" spans="2:5">
      <c r="B26" s="118">
        <f t="shared" si="1"/>
        <v>550</v>
      </c>
      <c r="C26" s="118">
        <f t="shared" si="0"/>
        <v>650</v>
      </c>
      <c r="D26" s="343">
        <v>30</v>
      </c>
      <c r="E26" s="343"/>
    </row>
    <row r="27" spans="2:5">
      <c r="B27" s="118">
        <f t="shared" si="1"/>
        <v>650</v>
      </c>
      <c r="C27" s="118">
        <f t="shared" si="0"/>
        <v>750</v>
      </c>
      <c r="D27" s="343">
        <v>20</v>
      </c>
      <c r="E27" s="343"/>
    </row>
    <row r="28" spans="4:5">
      <c r="D28" s="343">
        <v>500</v>
      </c>
      <c r="E28" s="343"/>
    </row>
    <row r="30" ht="15.15"/>
    <row r="31" ht="15.15" spans="2:5">
      <c r="B31" s="344" t="s">
        <v>6</v>
      </c>
      <c r="C31" s="345" t="s">
        <v>89</v>
      </c>
      <c r="D31" s="314">
        <v>80</v>
      </c>
      <c r="E31" s="346">
        <f>D31/D32</f>
        <v>0.16</v>
      </c>
    </row>
    <row r="32" ht="15.15" spans="2:5">
      <c r="B32" s="347"/>
      <c r="C32" s="348"/>
      <c r="D32" s="318">
        <v>500</v>
      </c>
      <c r="E32" s="349"/>
    </row>
    <row r="33" ht="15.15" spans="2:2">
      <c r="B33" s="347"/>
    </row>
    <row r="34" ht="15.15" spans="2:6">
      <c r="B34" s="344" t="s">
        <v>76</v>
      </c>
      <c r="C34" s="350" t="s">
        <v>90</v>
      </c>
      <c r="D34" s="351" t="s">
        <v>91</v>
      </c>
      <c r="E34" s="314">
        <f>50</f>
        <v>50</v>
      </c>
      <c r="F34" s="346">
        <f>E34/E35</f>
        <v>0.1</v>
      </c>
    </row>
    <row r="35" ht="15.15" spans="2:6">
      <c r="B35" s="316"/>
      <c r="C35" s="348"/>
      <c r="D35" s="213"/>
      <c r="E35" s="318">
        <v>500</v>
      </c>
      <c r="F35" s="349"/>
    </row>
    <row r="36" ht="15.15" spans="2:5">
      <c r="B36" s="347"/>
      <c r="E36" s="278"/>
    </row>
    <row r="37" ht="15.15" spans="2:5">
      <c r="B37" s="344" t="s">
        <v>50</v>
      </c>
      <c r="C37" s="350" t="s">
        <v>92</v>
      </c>
      <c r="D37" s="314">
        <f>40</f>
        <v>40</v>
      </c>
      <c r="E37" s="322">
        <f>D37/D38</f>
        <v>0.08</v>
      </c>
    </row>
    <row r="38" ht="15.15" spans="2:5">
      <c r="B38" s="316"/>
      <c r="C38" s="348"/>
      <c r="D38" s="318">
        <v>500</v>
      </c>
      <c r="E38" s="323"/>
    </row>
  </sheetData>
  <mergeCells count="12">
    <mergeCell ref="B20:C20"/>
    <mergeCell ref="D22:E22"/>
    <mergeCell ref="D23:E23"/>
    <mergeCell ref="D24:E24"/>
    <mergeCell ref="D25:E25"/>
    <mergeCell ref="D26:E26"/>
    <mergeCell ref="D27:E27"/>
    <mergeCell ref="D28:E28"/>
    <mergeCell ref="E31:E32"/>
    <mergeCell ref="E37:E38"/>
    <mergeCell ref="F34:F35"/>
    <mergeCell ref="D20:E2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topLeftCell="A16" workbookViewId="0">
      <selection activeCell="F25" sqref="F25:F26"/>
    </sheetView>
  </sheetViews>
  <sheetFormatPr defaultColWidth="11" defaultRowHeight="14.4"/>
  <cols>
    <col min="2" max="2" width="14.5740740740741" customWidth="1"/>
    <col min="3" max="3" width="6" customWidth="1"/>
    <col min="4" max="4" width="13.712962962963" customWidth="1"/>
    <col min="5" max="5" width="16.5740740740741" customWidth="1"/>
    <col min="6" max="6" width="18.4259259259259" customWidth="1"/>
    <col min="7" max="7" width="15.5740740740741" customWidth="1"/>
  </cols>
  <sheetData>
    <row r="2" ht="15.15"/>
    <row r="3" ht="15.15" spans="2:7">
      <c r="B3" s="280" t="s">
        <v>93</v>
      </c>
      <c r="C3" s="281"/>
      <c r="D3" s="281"/>
      <c r="E3" s="281"/>
      <c r="F3" s="281"/>
      <c r="G3" s="282"/>
    </row>
    <row r="4" spans="2:6">
      <c r="B4" s="283" t="s">
        <v>94</v>
      </c>
      <c r="C4" s="284"/>
      <c r="D4" s="284"/>
      <c r="E4" s="284"/>
      <c r="F4" s="285"/>
    </row>
    <row r="5" spans="2:6">
      <c r="B5" s="286" t="s">
        <v>95</v>
      </c>
      <c r="C5" s="287"/>
      <c r="D5" s="287"/>
      <c r="E5" s="287"/>
      <c r="F5" s="288"/>
    </row>
    <row r="6" spans="2:6">
      <c r="B6" s="286" t="s">
        <v>96</v>
      </c>
      <c r="C6" s="287"/>
      <c r="D6" s="287"/>
      <c r="E6" s="287"/>
      <c r="F6" s="288"/>
    </row>
    <row r="7" ht="15.15" spans="2:6">
      <c r="B7" s="289" t="s">
        <v>97</v>
      </c>
      <c r="C7" s="290"/>
      <c r="D7" s="290"/>
      <c r="E7" s="290"/>
      <c r="F7" s="291"/>
    </row>
    <row r="8" ht="15.15"/>
    <row r="9" ht="15.15" spans="2:6">
      <c r="B9" s="292" t="s">
        <v>98</v>
      </c>
      <c r="C9" s="293"/>
      <c r="D9" s="294" t="s">
        <v>99</v>
      </c>
      <c r="E9" s="294" t="s">
        <v>100</v>
      </c>
      <c r="F9" s="295" t="s">
        <v>101</v>
      </c>
    </row>
    <row r="10" ht="15.15" spans="2:10">
      <c r="B10" s="296"/>
      <c r="C10" s="297"/>
      <c r="D10" s="298" t="s">
        <v>102</v>
      </c>
      <c r="E10" s="299" t="s">
        <v>103</v>
      </c>
      <c r="F10" s="300"/>
      <c r="G10" s="280" t="s">
        <v>104</v>
      </c>
      <c r="H10" s="281"/>
      <c r="I10" s="281"/>
      <c r="J10" s="282"/>
    </row>
    <row r="11" ht="15.15" spans="2:6">
      <c r="B11" s="294" t="s">
        <v>105</v>
      </c>
      <c r="C11" s="299" t="s">
        <v>106</v>
      </c>
      <c r="D11" s="115">
        <v>30</v>
      </c>
      <c r="E11" s="301">
        <v>50</v>
      </c>
      <c r="F11" s="259">
        <v>80</v>
      </c>
    </row>
    <row r="12" ht="15.15" spans="2:6">
      <c r="B12" s="294" t="s">
        <v>107</v>
      </c>
      <c r="C12" s="299" t="s">
        <v>108</v>
      </c>
      <c r="D12" s="117">
        <v>50</v>
      </c>
      <c r="E12" s="302">
        <v>40</v>
      </c>
      <c r="F12" s="260">
        <v>90</v>
      </c>
    </row>
    <row r="13" ht="15.15" spans="2:6">
      <c r="B13" s="294" t="s">
        <v>109</v>
      </c>
      <c r="C13" s="299" t="s">
        <v>110</v>
      </c>
      <c r="D13" s="178">
        <v>20</v>
      </c>
      <c r="E13" s="303">
        <v>10</v>
      </c>
      <c r="F13" s="261">
        <v>30</v>
      </c>
    </row>
    <row r="14" ht="15.15" spans="2:6">
      <c r="B14" s="304" t="s">
        <v>111</v>
      </c>
      <c r="C14" s="305"/>
      <c r="D14" s="306">
        <f>SUM(D11:D13)</f>
        <v>100</v>
      </c>
      <c r="E14" s="306">
        <f>SUM(E11:E13)</f>
        <v>100</v>
      </c>
      <c r="F14" s="307">
        <f>SUM(F11:F13)</f>
        <v>200</v>
      </c>
    </row>
    <row r="16" spans="2:6">
      <c r="B16" s="308"/>
      <c r="C16" s="309" t="s">
        <v>6</v>
      </c>
      <c r="D16" s="310" t="s">
        <v>112</v>
      </c>
      <c r="E16" s="311" t="s">
        <v>113</v>
      </c>
      <c r="F16" s="311"/>
    </row>
    <row r="17" ht="15.15"/>
    <row r="18" spans="5:11">
      <c r="E18" s="312">
        <v>80</v>
      </c>
      <c r="F18" s="313" t="s">
        <v>114</v>
      </c>
      <c r="G18" s="314">
        <v>100</v>
      </c>
      <c r="H18" s="313" t="s">
        <v>115</v>
      </c>
      <c r="I18" s="314">
        <v>30</v>
      </c>
      <c r="J18" s="313" t="s">
        <v>116</v>
      </c>
      <c r="K18" s="322">
        <v>0.75</v>
      </c>
    </row>
    <row r="19" spans="5:11">
      <c r="E19" s="315">
        <v>200</v>
      </c>
      <c r="F19" s="215"/>
      <c r="G19" s="316">
        <v>200</v>
      </c>
      <c r="H19" s="215"/>
      <c r="I19" s="316">
        <v>200</v>
      </c>
      <c r="J19" s="215"/>
      <c r="K19" s="279"/>
    </row>
    <row r="20" spans="5:11">
      <c r="E20" s="208"/>
      <c r="F20" s="207"/>
      <c r="G20" s="207"/>
      <c r="H20" s="207"/>
      <c r="I20" s="207"/>
      <c r="J20" s="207"/>
      <c r="K20" s="224"/>
    </row>
    <row r="21" ht="15.15" spans="5:11">
      <c r="E21" s="317">
        <f>E18/E19</f>
        <v>0.4</v>
      </c>
      <c r="F21" s="318" t="s">
        <v>114</v>
      </c>
      <c r="G21" s="318">
        <f>G18/G19</f>
        <v>0.5</v>
      </c>
      <c r="H21" s="318" t="s">
        <v>115</v>
      </c>
      <c r="I21" s="318">
        <f>I18/I19</f>
        <v>0.15</v>
      </c>
      <c r="J21" s="318" t="s">
        <v>116</v>
      </c>
      <c r="K21" s="324">
        <f>E21+G21-I21</f>
        <v>0.75</v>
      </c>
    </row>
    <row r="24" ht="15.15" spans="3:6">
      <c r="C24" s="311" t="s">
        <v>76</v>
      </c>
      <c r="D24" s="311" t="s">
        <v>117</v>
      </c>
      <c r="E24" s="311"/>
      <c r="F24" s="311"/>
    </row>
    <row r="25" spans="5:11">
      <c r="E25" s="312">
        <v>30</v>
      </c>
      <c r="F25" s="313" t="s">
        <v>114</v>
      </c>
      <c r="G25" s="314">
        <v>100</v>
      </c>
      <c r="H25" s="453" t="s">
        <v>115</v>
      </c>
      <c r="I25" s="314">
        <v>10</v>
      </c>
      <c r="J25" s="313" t="s">
        <v>116</v>
      </c>
      <c r="K25" s="322">
        <v>0.6</v>
      </c>
    </row>
    <row r="26" spans="5:11">
      <c r="E26" s="315">
        <v>200</v>
      </c>
      <c r="F26" s="215"/>
      <c r="G26" s="316">
        <v>200</v>
      </c>
      <c r="H26" s="215"/>
      <c r="I26" s="316">
        <v>200</v>
      </c>
      <c r="J26" s="215"/>
      <c r="K26" s="279"/>
    </row>
    <row r="27" spans="5:11">
      <c r="E27" s="208"/>
      <c r="F27" s="207"/>
      <c r="G27" s="207"/>
      <c r="H27" s="207"/>
      <c r="I27" s="207"/>
      <c r="J27" s="207"/>
      <c r="K27" s="224"/>
    </row>
    <row r="28" ht="15.15" spans="5:11">
      <c r="E28" s="317">
        <f>E25/E26</f>
        <v>0.15</v>
      </c>
      <c r="F28" s="318" t="s">
        <v>114</v>
      </c>
      <c r="G28" s="318">
        <f>G25/G26</f>
        <v>0.5</v>
      </c>
      <c r="H28" s="318" t="s">
        <v>115</v>
      </c>
      <c r="I28" s="318">
        <f>I25/I26</f>
        <v>0.05</v>
      </c>
      <c r="J28" s="318" t="s">
        <v>116</v>
      </c>
      <c r="K28" s="324">
        <f>E28+G28-I28</f>
        <v>0.6</v>
      </c>
    </row>
    <row r="30" ht="15.15" spans="3:6">
      <c r="C30" s="311" t="s">
        <v>50</v>
      </c>
      <c r="D30" s="311" t="s">
        <v>118</v>
      </c>
      <c r="E30" s="311"/>
      <c r="F30" s="311"/>
    </row>
    <row r="31" spans="5:11">
      <c r="E31" s="319">
        <v>100</v>
      </c>
      <c r="F31" s="313" t="s">
        <v>114</v>
      </c>
      <c r="G31" s="320">
        <v>90</v>
      </c>
      <c r="H31" s="313" t="s">
        <v>115</v>
      </c>
      <c r="I31" s="320">
        <v>50</v>
      </c>
      <c r="J31" s="313" t="s">
        <v>116</v>
      </c>
      <c r="K31" s="322">
        <v>0.7</v>
      </c>
    </row>
    <row r="32" spans="5:11">
      <c r="E32" s="321">
        <v>200</v>
      </c>
      <c r="F32" s="215"/>
      <c r="G32" s="215">
        <v>200</v>
      </c>
      <c r="H32" s="215"/>
      <c r="I32" s="215">
        <v>200</v>
      </c>
      <c r="J32" s="215"/>
      <c r="K32" s="279"/>
    </row>
    <row r="33" spans="5:11">
      <c r="E33" s="208"/>
      <c r="F33" s="207"/>
      <c r="G33" s="207"/>
      <c r="H33" s="207"/>
      <c r="I33" s="207"/>
      <c r="J33" s="207"/>
      <c r="K33" s="224"/>
    </row>
    <row r="34" ht="15.15" spans="5:11">
      <c r="E34" s="317">
        <f>E31/E32</f>
        <v>0.5</v>
      </c>
      <c r="F34" s="318" t="s">
        <v>114</v>
      </c>
      <c r="G34" s="318">
        <f>G31/G32</f>
        <v>0.45</v>
      </c>
      <c r="H34" s="318" t="s">
        <v>115</v>
      </c>
      <c r="I34" s="318">
        <f>I31/I32</f>
        <v>0.25</v>
      </c>
      <c r="J34" s="318" t="s">
        <v>116</v>
      </c>
      <c r="K34" s="324">
        <f>E34+G34-I34</f>
        <v>0.7</v>
      </c>
    </row>
    <row r="35" ht="15.15"/>
    <row r="36" spans="3:9">
      <c r="C36" s="311" t="s">
        <v>119</v>
      </c>
      <c r="D36" s="310" t="s">
        <v>120</v>
      </c>
      <c r="E36" s="312">
        <v>30</v>
      </c>
      <c r="F36" s="322">
        <f>E36/E37</f>
        <v>0.3</v>
      </c>
      <c r="G36" s="311" t="s">
        <v>121</v>
      </c>
      <c r="H36" s="311"/>
      <c r="I36" s="311"/>
    </row>
    <row r="37" ht="15.15" spans="5:6">
      <c r="E37" s="317">
        <v>100</v>
      </c>
      <c r="F37" s="323"/>
    </row>
  </sheetData>
  <mergeCells count="16">
    <mergeCell ref="B14:C14"/>
    <mergeCell ref="F9:F10"/>
    <mergeCell ref="F18:F19"/>
    <mergeCell ref="F25:F26"/>
    <mergeCell ref="F31:F32"/>
    <mergeCell ref="F36:F37"/>
    <mergeCell ref="H18:H19"/>
    <mergeCell ref="H25:H26"/>
    <mergeCell ref="H31:H32"/>
    <mergeCell ref="J18:J19"/>
    <mergeCell ref="J25:J26"/>
    <mergeCell ref="J31:J32"/>
    <mergeCell ref="K18:K19"/>
    <mergeCell ref="K25:K26"/>
    <mergeCell ref="K31:K32"/>
    <mergeCell ref="B9:C1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37"/>
  <sheetViews>
    <sheetView topLeftCell="A10" workbookViewId="0">
      <selection activeCell="D10" sqref="D10"/>
    </sheetView>
  </sheetViews>
  <sheetFormatPr defaultColWidth="11" defaultRowHeight="14.4"/>
  <cols>
    <col min="2" max="2" width="21.5740740740741" customWidth="1"/>
    <col min="3" max="3" width="7.28703703703704" customWidth="1"/>
    <col min="8" max="8" width="14.5740740740741" customWidth="1"/>
  </cols>
  <sheetData>
    <row r="3" ht="15.15"/>
    <row r="4" spans="2:8">
      <c r="B4" s="246" t="s">
        <v>122</v>
      </c>
      <c r="C4" s="247"/>
      <c r="D4" s="247"/>
      <c r="E4" s="247"/>
      <c r="F4" s="247"/>
      <c r="G4" s="247"/>
      <c r="H4" s="248"/>
    </row>
    <row r="5" ht="15.15" spans="2:8">
      <c r="B5" s="249" t="s">
        <v>123</v>
      </c>
      <c r="C5" s="250"/>
      <c r="D5" s="250"/>
      <c r="E5" s="250"/>
      <c r="F5" s="250"/>
      <c r="G5" s="250"/>
      <c r="H5" s="251"/>
    </row>
    <row r="6" spans="2:6">
      <c r="B6" s="246" t="s">
        <v>124</v>
      </c>
      <c r="C6" s="247"/>
      <c r="D6" s="247"/>
      <c r="E6" s="247"/>
      <c r="F6" s="248"/>
    </row>
    <row r="7" spans="2:6">
      <c r="B7" s="252" t="s">
        <v>125</v>
      </c>
      <c r="C7" s="253"/>
      <c r="D7" s="253"/>
      <c r="E7" s="253"/>
      <c r="F7" s="254"/>
    </row>
    <row r="8" spans="2:6">
      <c r="B8" s="252" t="s">
        <v>126</v>
      </c>
      <c r="C8" s="253"/>
      <c r="D8" s="253"/>
      <c r="E8" s="253"/>
      <c r="F8" s="254"/>
    </row>
    <row r="9" spans="2:6">
      <c r="B9" s="252" t="s">
        <v>127</v>
      </c>
      <c r="C9" s="253"/>
      <c r="D9" s="253"/>
      <c r="E9" s="253"/>
      <c r="F9" s="254"/>
    </row>
    <row r="10" ht="15.15" spans="2:6">
      <c r="B10" s="249" t="s">
        <v>128</v>
      </c>
      <c r="C10" s="250"/>
      <c r="D10" s="250"/>
      <c r="E10" s="250"/>
      <c r="F10" s="251"/>
    </row>
    <row r="12" ht="15.15"/>
    <row r="13" ht="15.15" spans="2:4">
      <c r="B13" s="255" t="s">
        <v>129</v>
      </c>
      <c r="C13" s="256"/>
      <c r="D13" s="257" t="s">
        <v>130</v>
      </c>
    </row>
    <row r="14" ht="15.15" spans="2:5">
      <c r="B14" s="257" t="s">
        <v>131</v>
      </c>
      <c r="C14" s="258" t="s">
        <v>132</v>
      </c>
      <c r="D14" s="259">
        <v>10</v>
      </c>
      <c r="E14" t="s">
        <v>133</v>
      </c>
    </row>
    <row r="15" ht="15.15" spans="2:4">
      <c r="B15" s="257" t="s">
        <v>134</v>
      </c>
      <c r="C15" s="258" t="s">
        <v>135</v>
      </c>
      <c r="D15" s="260">
        <v>30</v>
      </c>
    </row>
    <row r="16" ht="15.15" spans="2:4">
      <c r="B16" s="257" t="s">
        <v>136</v>
      </c>
      <c r="C16" s="258" t="s">
        <v>137</v>
      </c>
      <c r="D16" s="260">
        <v>50</v>
      </c>
    </row>
    <row r="17" ht="15.15" spans="4:4">
      <c r="D17" s="261">
        <v>90</v>
      </c>
    </row>
    <row r="19" ht="15.15"/>
    <row r="20" spans="3:6">
      <c r="C20" s="262" t="s">
        <v>6</v>
      </c>
      <c r="D20" s="263" t="s">
        <v>138</v>
      </c>
      <c r="E20" s="264">
        <v>10</v>
      </c>
      <c r="F20" s="265">
        <f>E20/E21</f>
        <v>0.111111111111111</v>
      </c>
    </row>
    <row r="21" ht="15.15" spans="3:6">
      <c r="C21" s="266"/>
      <c r="D21" s="267"/>
      <c r="E21" s="268">
        <v>90</v>
      </c>
      <c r="F21" s="269"/>
    </row>
    <row r="22" ht="15.15"/>
    <row r="23" spans="3:8">
      <c r="C23" s="262" t="s">
        <v>76</v>
      </c>
      <c r="D23" s="263" t="s">
        <v>139</v>
      </c>
      <c r="E23" s="270" t="s">
        <v>140</v>
      </c>
      <c r="F23" s="271">
        <f>D15+D16</f>
        <v>80</v>
      </c>
      <c r="G23" s="264">
        <v>80</v>
      </c>
      <c r="H23" s="272">
        <f>G23/G24</f>
        <v>0.888888888888889</v>
      </c>
    </row>
    <row r="24" ht="15.15" spans="3:8">
      <c r="C24" s="266"/>
      <c r="D24" s="267"/>
      <c r="E24" s="273"/>
      <c r="F24" s="274"/>
      <c r="G24" s="268">
        <v>90</v>
      </c>
      <c r="H24" s="275"/>
    </row>
    <row r="25" ht="15.15"/>
    <row r="26" spans="3:6">
      <c r="C26" s="262" t="s">
        <v>50</v>
      </c>
      <c r="D26" s="263" t="s">
        <v>141</v>
      </c>
      <c r="E26" s="264">
        <v>30</v>
      </c>
      <c r="F26" s="272">
        <f>E26/E27</f>
        <v>0.333333333333333</v>
      </c>
    </row>
    <row r="27" ht="15.15" spans="3:6">
      <c r="C27" s="266"/>
      <c r="D27" s="267"/>
      <c r="E27" s="268">
        <v>90</v>
      </c>
      <c r="F27" s="275"/>
    </row>
    <row r="28" ht="15.15" spans="3:3">
      <c r="C28" s="207"/>
    </row>
    <row r="29" spans="3:12">
      <c r="C29" s="263" t="s">
        <v>53</v>
      </c>
      <c r="D29" s="263" t="s">
        <v>142</v>
      </c>
      <c r="E29" s="270" t="s">
        <v>143</v>
      </c>
      <c r="F29" s="270"/>
      <c r="G29" s="270"/>
      <c r="H29" s="276">
        <v>10</v>
      </c>
      <c r="I29" s="270" t="s">
        <v>114</v>
      </c>
      <c r="J29" s="276">
        <v>30</v>
      </c>
      <c r="K29" s="270" t="s">
        <v>116</v>
      </c>
      <c r="L29" s="272">
        <f>40/90</f>
        <v>0.444444444444444</v>
      </c>
    </row>
    <row r="30" ht="15.15" spans="3:12">
      <c r="C30" s="267"/>
      <c r="D30" s="267"/>
      <c r="E30" s="273"/>
      <c r="F30" s="273"/>
      <c r="G30" s="273"/>
      <c r="H30" s="273">
        <v>90</v>
      </c>
      <c r="I30" s="273"/>
      <c r="J30" s="273">
        <v>90</v>
      </c>
      <c r="K30" s="273"/>
      <c r="L30" s="275"/>
    </row>
    <row r="31" ht="15.15" spans="4:12">
      <c r="D31" s="277"/>
      <c r="E31" s="207"/>
      <c r="F31" s="207"/>
      <c r="G31" s="207"/>
      <c r="H31" s="215"/>
      <c r="I31" s="215"/>
      <c r="J31" s="215"/>
      <c r="K31" s="215"/>
      <c r="L31" s="279"/>
    </row>
    <row r="32" spans="4:12">
      <c r="D32" s="263" t="s">
        <v>144</v>
      </c>
      <c r="E32" s="270" t="s">
        <v>145</v>
      </c>
      <c r="F32" s="270"/>
      <c r="G32" s="270"/>
      <c r="H32" s="276">
        <v>10</v>
      </c>
      <c r="I32" s="270" t="s">
        <v>114</v>
      </c>
      <c r="J32" s="276">
        <v>50</v>
      </c>
      <c r="K32" s="270" t="s">
        <v>116</v>
      </c>
      <c r="L32" s="272">
        <f>60/90</f>
        <v>0.666666666666667</v>
      </c>
    </row>
    <row r="33" ht="15.15" spans="4:12">
      <c r="D33" s="267"/>
      <c r="E33" s="273"/>
      <c r="F33" s="273"/>
      <c r="G33" s="273"/>
      <c r="H33" s="273">
        <v>90</v>
      </c>
      <c r="I33" s="273"/>
      <c r="J33" s="273">
        <v>90</v>
      </c>
      <c r="K33" s="273"/>
      <c r="L33" s="275"/>
    </row>
    <row r="34" ht="15.15" spans="4:12">
      <c r="D34" s="277"/>
      <c r="E34" s="207"/>
      <c r="F34" s="207"/>
      <c r="G34" s="207"/>
      <c r="H34" s="207"/>
      <c r="I34" s="207"/>
      <c r="J34" s="207"/>
      <c r="K34" s="207"/>
      <c r="L34" s="224"/>
    </row>
    <row r="35" spans="4:12">
      <c r="D35" s="263" t="s">
        <v>146</v>
      </c>
      <c r="E35" s="270" t="s">
        <v>147</v>
      </c>
      <c r="F35" s="270"/>
      <c r="G35" s="270"/>
      <c r="H35" s="276">
        <v>30</v>
      </c>
      <c r="I35" s="270" t="s">
        <v>114</v>
      </c>
      <c r="J35" s="276">
        <v>10</v>
      </c>
      <c r="K35" s="270" t="s">
        <v>116</v>
      </c>
      <c r="L35" s="272">
        <f>40/90</f>
        <v>0.444444444444444</v>
      </c>
    </row>
    <row r="36" ht="15.15" spans="4:12">
      <c r="D36" s="267"/>
      <c r="E36" s="273"/>
      <c r="F36" s="273"/>
      <c r="G36" s="273"/>
      <c r="H36" s="273">
        <v>90</v>
      </c>
      <c r="I36" s="273"/>
      <c r="J36" s="273">
        <v>90</v>
      </c>
      <c r="K36" s="273"/>
      <c r="L36" s="275"/>
    </row>
    <row r="37" spans="4:4">
      <c r="D37" s="278"/>
    </row>
  </sheetData>
  <mergeCells count="28">
    <mergeCell ref="B13:C13"/>
    <mergeCell ref="C20:C21"/>
    <mergeCell ref="C23:C24"/>
    <mergeCell ref="C26:C27"/>
    <mergeCell ref="C29:C30"/>
    <mergeCell ref="D20:D21"/>
    <mergeCell ref="D23:D24"/>
    <mergeCell ref="D26:D27"/>
    <mergeCell ref="D29:D30"/>
    <mergeCell ref="D32:D33"/>
    <mergeCell ref="D35:D36"/>
    <mergeCell ref="E23:E24"/>
    <mergeCell ref="F20:F21"/>
    <mergeCell ref="F23:F24"/>
    <mergeCell ref="F26:F27"/>
    <mergeCell ref="H23:H24"/>
    <mergeCell ref="I29:I30"/>
    <mergeCell ref="I32:I33"/>
    <mergeCell ref="I35:I36"/>
    <mergeCell ref="K29:K30"/>
    <mergeCell ref="K32:K33"/>
    <mergeCell ref="K35:K36"/>
    <mergeCell ref="L29:L30"/>
    <mergeCell ref="L32:L33"/>
    <mergeCell ref="L35:L36"/>
    <mergeCell ref="E29:G30"/>
    <mergeCell ref="E32:G33"/>
    <mergeCell ref="E35:G3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6"/>
  <sheetViews>
    <sheetView workbookViewId="0">
      <selection activeCell="E23" sqref="E23"/>
    </sheetView>
  </sheetViews>
  <sheetFormatPr defaultColWidth="11" defaultRowHeight="14.4"/>
  <cols>
    <col min="9" max="9" width="15.712962962963" customWidth="1"/>
    <col min="10" max="10" width="12.5740740740741" customWidth="1"/>
  </cols>
  <sheetData>
    <row r="2" ht="15.15"/>
    <row r="3" spans="2:10">
      <c r="B3" s="226" t="s">
        <v>148</v>
      </c>
      <c r="C3" s="227"/>
      <c r="D3" s="227"/>
      <c r="E3" s="227"/>
      <c r="F3" s="227"/>
      <c r="G3" s="227"/>
      <c r="H3" s="227"/>
      <c r="I3" s="227"/>
      <c r="J3" s="242"/>
    </row>
    <row r="4" spans="2:10">
      <c r="B4" s="228" t="s">
        <v>149</v>
      </c>
      <c r="C4" s="229"/>
      <c r="D4" s="229"/>
      <c r="E4" s="229"/>
      <c r="F4" s="229"/>
      <c r="G4" s="229"/>
      <c r="H4" s="229"/>
      <c r="I4" s="229"/>
      <c r="J4" s="243"/>
    </row>
    <row r="5" ht="15.15" spans="2:10">
      <c r="B5" s="230" t="s">
        <v>150</v>
      </c>
      <c r="C5" s="231"/>
      <c r="D5" s="231"/>
      <c r="E5" s="231"/>
      <c r="F5" s="231"/>
      <c r="G5" s="231"/>
      <c r="H5" s="231"/>
      <c r="I5" s="231"/>
      <c r="J5" s="244"/>
    </row>
    <row r="6" ht="15.15" spans="2:3">
      <c r="B6" s="232" t="s">
        <v>151</v>
      </c>
      <c r="C6" s="233"/>
    </row>
    <row r="9" ht="15.15"/>
    <row r="10" ht="15.15" spans="2:5">
      <c r="B10" s="234" t="s">
        <v>152</v>
      </c>
      <c r="C10" s="235">
        <v>0.2</v>
      </c>
      <c r="D10" s="235"/>
      <c r="E10" s="223"/>
    </row>
    <row r="11" ht="15.15" spans="2:14">
      <c r="B11" s="236" t="s">
        <v>153</v>
      </c>
      <c r="C11" s="237">
        <v>0.16</v>
      </c>
      <c r="D11" s="237"/>
      <c r="E11" s="224"/>
      <c r="F11" s="238" t="s">
        <v>154</v>
      </c>
      <c r="G11" s="238"/>
      <c r="H11" s="238"/>
      <c r="I11" s="238"/>
      <c r="J11" s="238"/>
      <c r="K11" s="238"/>
      <c r="L11" s="238"/>
      <c r="M11" s="238"/>
      <c r="N11" s="233"/>
    </row>
    <row r="12" ht="15.15" spans="2:5">
      <c r="B12" s="236" t="s">
        <v>155</v>
      </c>
      <c r="C12" s="237">
        <v>0.14</v>
      </c>
      <c r="D12" s="237"/>
      <c r="E12" s="224"/>
    </row>
    <row r="13" ht="15.15" spans="2:10">
      <c r="B13" s="236" t="s">
        <v>156</v>
      </c>
      <c r="C13" s="237"/>
      <c r="D13" s="237">
        <v>0.05</v>
      </c>
      <c r="E13" s="224"/>
      <c r="G13" s="232" t="s">
        <v>157</v>
      </c>
      <c r="H13" s="238"/>
      <c r="I13" s="238"/>
      <c r="J13" s="245">
        <f>C10+C11+C12-D13-D14-D15+E16</f>
        <v>0.35</v>
      </c>
    </row>
    <row r="14" spans="2:5">
      <c r="B14" s="236" t="s">
        <v>158</v>
      </c>
      <c r="C14" s="237"/>
      <c r="D14" s="237">
        <v>0.04</v>
      </c>
      <c r="E14" s="224"/>
    </row>
    <row r="15" spans="2:5">
      <c r="B15" s="236" t="s">
        <v>159</v>
      </c>
      <c r="C15" s="237"/>
      <c r="D15" s="237">
        <v>0.08</v>
      </c>
      <c r="E15" s="224"/>
    </row>
    <row r="16" ht="15.15" spans="2:5">
      <c r="B16" s="239" t="s">
        <v>160</v>
      </c>
      <c r="C16" s="240"/>
      <c r="D16" s="240"/>
      <c r="E16" s="241">
        <v>0.02</v>
      </c>
    </row>
  </sheetData>
  <mergeCells count="4">
    <mergeCell ref="B13:C13"/>
    <mergeCell ref="B14:C14"/>
    <mergeCell ref="B15:C15"/>
    <mergeCell ref="B16:D1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70"/>
  <sheetViews>
    <sheetView topLeftCell="A58" workbookViewId="0">
      <selection activeCell="J37" sqref="J37"/>
    </sheetView>
  </sheetViews>
  <sheetFormatPr defaultColWidth="11" defaultRowHeight="14.4"/>
  <cols>
    <col min="3" max="3" width="13.712962962963" customWidth="1"/>
    <col min="4" max="4" width="14" customWidth="1"/>
    <col min="5" max="5" width="13.1388888888889" customWidth="1"/>
    <col min="8" max="8" width="14.8518518518519" customWidth="1"/>
    <col min="12" max="12" width="18.8518518518519" customWidth="1"/>
  </cols>
  <sheetData>
    <row r="2" ht="15.15"/>
    <row r="3" spans="2:8">
      <c r="B3" s="156" t="s">
        <v>161</v>
      </c>
      <c r="C3" s="157"/>
      <c r="D3" s="157"/>
      <c r="E3" s="157"/>
      <c r="F3" s="157"/>
      <c r="G3" s="157"/>
      <c r="H3" s="158"/>
    </row>
    <row r="4" ht="15.15" spans="2:8">
      <c r="B4" s="159" t="s">
        <v>162</v>
      </c>
      <c r="C4" s="160"/>
      <c r="D4" s="160"/>
      <c r="E4" s="160"/>
      <c r="F4" s="160"/>
      <c r="G4" s="160"/>
      <c r="H4" s="161"/>
    </row>
    <row r="5" spans="2:5">
      <c r="B5" s="156" t="s">
        <v>163</v>
      </c>
      <c r="C5" s="157"/>
      <c r="D5" s="157"/>
      <c r="E5" s="158"/>
    </row>
    <row r="6" spans="2:5">
      <c r="B6" s="162" t="s">
        <v>164</v>
      </c>
      <c r="C6" s="163"/>
      <c r="D6" s="163"/>
      <c r="E6" s="164"/>
    </row>
    <row r="7" spans="2:5">
      <c r="B7" s="162" t="s">
        <v>165</v>
      </c>
      <c r="C7" s="163"/>
      <c r="D7" s="163"/>
      <c r="E7" s="164"/>
    </row>
    <row r="8" spans="2:5">
      <c r="B8" s="162" t="s">
        <v>166</v>
      </c>
      <c r="C8" s="163"/>
      <c r="D8" s="163"/>
      <c r="E8" s="164"/>
    </row>
    <row r="9" spans="2:5">
      <c r="B9" s="162" t="s">
        <v>167</v>
      </c>
      <c r="C9" s="163"/>
      <c r="D9" s="163"/>
      <c r="E9" s="164"/>
    </row>
    <row r="10" ht="15.15" spans="2:5">
      <c r="B10" s="159" t="s">
        <v>168</v>
      </c>
      <c r="C10" s="160"/>
      <c r="D10" s="160"/>
      <c r="E10" s="161"/>
    </row>
    <row r="11" ht="15.15"/>
    <row r="12" spans="2:6">
      <c r="B12" s="165" t="s">
        <v>169</v>
      </c>
      <c r="C12" s="166"/>
      <c r="D12" s="167" t="s">
        <v>170</v>
      </c>
      <c r="E12" s="167" t="s">
        <v>171</v>
      </c>
      <c r="F12" s="168" t="s">
        <v>66</v>
      </c>
    </row>
    <row r="13" ht="15.15" spans="2:6">
      <c r="B13" s="169"/>
      <c r="C13" s="170"/>
      <c r="D13" s="171" t="s">
        <v>172</v>
      </c>
      <c r="E13" s="171" t="s">
        <v>173</v>
      </c>
      <c r="F13" s="172"/>
    </row>
    <row r="14" ht="15.15" spans="2:6">
      <c r="B14" s="173"/>
      <c r="C14" s="174"/>
      <c r="D14" s="167" t="s">
        <v>174</v>
      </c>
      <c r="E14" s="167" t="s">
        <v>175</v>
      </c>
      <c r="F14" s="167" t="s">
        <v>176</v>
      </c>
    </row>
    <row r="15" ht="15.15" spans="2:6">
      <c r="B15" s="175">
        <v>105</v>
      </c>
      <c r="C15" s="175" t="s">
        <v>177</v>
      </c>
      <c r="D15" s="115">
        <v>720</v>
      </c>
      <c r="E15" s="116">
        <v>480</v>
      </c>
      <c r="F15" s="176">
        <v>1200</v>
      </c>
    </row>
    <row r="16" ht="15.15" spans="2:6">
      <c r="B16" s="175" t="s">
        <v>178</v>
      </c>
      <c r="C16" s="175" t="s">
        <v>179</v>
      </c>
      <c r="D16" s="117">
        <v>240</v>
      </c>
      <c r="E16" s="118">
        <v>960</v>
      </c>
      <c r="F16" s="177">
        <v>1200</v>
      </c>
    </row>
    <row r="17" ht="15.15" spans="2:6">
      <c r="B17" s="175" t="s">
        <v>66</v>
      </c>
      <c r="C17" s="175" t="s">
        <v>180</v>
      </c>
      <c r="D17" s="178">
        <v>960</v>
      </c>
      <c r="E17" s="179">
        <v>1440</v>
      </c>
      <c r="F17" s="149">
        <v>2400</v>
      </c>
    </row>
    <row r="19" ht="15.15"/>
    <row r="20" ht="15.15" spans="2:10">
      <c r="B20" s="180" t="s">
        <v>6</v>
      </c>
      <c r="C20" s="181" t="s">
        <v>181</v>
      </c>
      <c r="D20" s="182"/>
      <c r="E20" s="182"/>
      <c r="F20" s="182"/>
      <c r="G20" s="182"/>
      <c r="H20" s="182"/>
      <c r="I20" s="182"/>
      <c r="J20" s="216"/>
    </row>
    <row r="21" spans="3:10">
      <c r="C21" s="183"/>
      <c r="D21" s="184">
        <v>960</v>
      </c>
      <c r="E21" s="185" t="s">
        <v>114</v>
      </c>
      <c r="F21" s="184">
        <v>1200</v>
      </c>
      <c r="G21" s="185" t="s">
        <v>115</v>
      </c>
      <c r="H21" s="184">
        <v>240</v>
      </c>
      <c r="I21" s="185" t="s">
        <v>116</v>
      </c>
      <c r="J21" s="217">
        <v>0.8</v>
      </c>
    </row>
    <row r="22" spans="3:10">
      <c r="C22" s="183"/>
      <c r="D22" s="185">
        <v>2400</v>
      </c>
      <c r="E22" s="185"/>
      <c r="F22" s="185">
        <v>2400</v>
      </c>
      <c r="G22" s="185"/>
      <c r="H22" s="185">
        <v>2400</v>
      </c>
      <c r="I22" s="185"/>
      <c r="J22" s="217"/>
    </row>
    <row r="23" spans="3:10">
      <c r="C23" s="183"/>
      <c r="D23" s="185"/>
      <c r="E23" s="185"/>
      <c r="F23" s="185"/>
      <c r="G23" s="185"/>
      <c r="H23" s="185"/>
      <c r="I23" s="185"/>
      <c r="J23" s="217"/>
    </row>
    <row r="24" ht="15.15" spans="3:10">
      <c r="C24" s="183"/>
      <c r="D24" s="185">
        <f>D21/D22</f>
        <v>0.4</v>
      </c>
      <c r="E24" s="185" t="s">
        <v>114</v>
      </c>
      <c r="F24" s="185">
        <f>F21/F22</f>
        <v>0.5</v>
      </c>
      <c r="G24" s="185" t="s">
        <v>115</v>
      </c>
      <c r="H24" s="185">
        <f>H21/H22</f>
        <v>0.1</v>
      </c>
      <c r="I24" s="185" t="s">
        <v>116</v>
      </c>
      <c r="J24" s="217">
        <f>D24+F24-H24</f>
        <v>0.8</v>
      </c>
    </row>
    <row r="25" ht="15.15" spans="3:10">
      <c r="C25" s="186"/>
      <c r="D25" s="187"/>
      <c r="E25" s="187"/>
      <c r="F25" s="187"/>
      <c r="G25" s="187"/>
      <c r="H25" s="187"/>
      <c r="I25" s="187"/>
      <c r="J25" s="218"/>
    </row>
    <row r="26" spans="3:10">
      <c r="C26" s="183" t="s">
        <v>182</v>
      </c>
      <c r="D26" s="188"/>
      <c r="E26" s="188"/>
      <c r="F26" s="188"/>
      <c r="G26" s="188"/>
      <c r="H26" s="188"/>
      <c r="I26" s="188"/>
      <c r="J26" s="219"/>
    </row>
    <row r="27" spans="3:10">
      <c r="C27" s="183"/>
      <c r="D27" s="184">
        <v>1440</v>
      </c>
      <c r="E27" s="185" t="s">
        <v>114</v>
      </c>
      <c r="F27" s="184">
        <v>1200</v>
      </c>
      <c r="G27" s="185" t="s">
        <v>115</v>
      </c>
      <c r="H27" s="184">
        <v>960</v>
      </c>
      <c r="I27" s="185" t="s">
        <v>116</v>
      </c>
      <c r="J27" s="217">
        <v>0.7</v>
      </c>
    </row>
    <row r="28" spans="3:10">
      <c r="C28" s="183"/>
      <c r="D28" s="185">
        <v>2400</v>
      </c>
      <c r="E28" s="185"/>
      <c r="F28" s="185">
        <v>2400</v>
      </c>
      <c r="G28" s="185"/>
      <c r="H28" s="185">
        <v>2400</v>
      </c>
      <c r="I28" s="185"/>
      <c r="J28" s="217"/>
    </row>
    <row r="29" spans="3:10">
      <c r="C29" s="183"/>
      <c r="D29" s="188"/>
      <c r="E29" s="188"/>
      <c r="F29" s="188"/>
      <c r="G29" s="188"/>
      <c r="H29" s="188"/>
      <c r="I29" s="188"/>
      <c r="J29" s="219"/>
    </row>
    <row r="30" ht="15.15" spans="3:10">
      <c r="C30" s="189"/>
      <c r="D30" s="190">
        <f>D27/D28</f>
        <v>0.6</v>
      </c>
      <c r="E30" s="190" t="s">
        <v>114</v>
      </c>
      <c r="F30" s="190">
        <f>F27/F28</f>
        <v>0.5</v>
      </c>
      <c r="G30" s="190" t="s">
        <v>115</v>
      </c>
      <c r="H30" s="190">
        <f>H27/H28</f>
        <v>0.4</v>
      </c>
      <c r="I30" s="190" t="s">
        <v>116</v>
      </c>
      <c r="J30" s="220">
        <f>D30+F30-H30</f>
        <v>0.7</v>
      </c>
    </row>
    <row r="32" ht="15.15"/>
    <row r="33" ht="15.15" spans="2:9">
      <c r="B33" s="180" t="s">
        <v>76</v>
      </c>
      <c r="C33" s="191" t="s">
        <v>183</v>
      </c>
      <c r="D33" s="192">
        <v>960</v>
      </c>
      <c r="E33" s="193">
        <f>D33/D34</f>
        <v>0.4</v>
      </c>
      <c r="F33" s="182"/>
      <c r="G33" s="193" t="s">
        <v>184</v>
      </c>
      <c r="H33" s="194">
        <v>1440</v>
      </c>
      <c r="I33" s="204">
        <f>H33/H34</f>
        <v>0.6</v>
      </c>
    </row>
    <row r="34" spans="3:9">
      <c r="C34" s="195"/>
      <c r="D34" s="196">
        <v>2400</v>
      </c>
      <c r="E34" s="185"/>
      <c r="F34" s="188"/>
      <c r="G34" s="185"/>
      <c r="H34" s="197">
        <v>2400</v>
      </c>
      <c r="I34" s="217"/>
    </row>
    <row r="35" spans="3:9">
      <c r="C35" s="183"/>
      <c r="D35" s="188"/>
      <c r="E35" s="188"/>
      <c r="F35" s="188"/>
      <c r="G35" s="188"/>
      <c r="H35" s="188"/>
      <c r="I35" s="219"/>
    </row>
    <row r="36" spans="3:9">
      <c r="C36" s="195" t="s">
        <v>185</v>
      </c>
      <c r="D36" s="198">
        <v>1200</v>
      </c>
      <c r="E36" s="185">
        <f>D36/D37</f>
        <v>0.5</v>
      </c>
      <c r="F36" s="188"/>
      <c r="G36" s="188"/>
      <c r="H36" s="188"/>
      <c r="I36" s="219"/>
    </row>
    <row r="37" ht="15.15" spans="3:9">
      <c r="C37" s="199"/>
      <c r="D37" s="190">
        <v>2400</v>
      </c>
      <c r="E37" s="200"/>
      <c r="F37" s="201"/>
      <c r="G37" s="201"/>
      <c r="H37" s="201"/>
      <c r="I37" s="221"/>
    </row>
    <row r="39" ht="15.15"/>
    <row r="40" ht="15.15" spans="2:13">
      <c r="B40" s="202" t="s">
        <v>50</v>
      </c>
      <c r="C40" s="191" t="s">
        <v>186</v>
      </c>
      <c r="D40" s="203">
        <v>720</v>
      </c>
      <c r="E40" s="204">
        <f>D40/D41</f>
        <v>0.75</v>
      </c>
      <c r="F40" s="205" t="s">
        <v>187</v>
      </c>
      <c r="G40" s="205"/>
      <c r="H40" s="205"/>
      <c r="I40" s="205"/>
      <c r="J40" s="205"/>
      <c r="K40" s="205"/>
      <c r="L40" s="222"/>
      <c r="M40" s="223"/>
    </row>
    <row r="41" ht="15.15" spans="3:13">
      <c r="C41" s="199"/>
      <c r="D41" s="200">
        <v>960</v>
      </c>
      <c r="E41" s="206"/>
      <c r="F41" s="207"/>
      <c r="G41" s="207"/>
      <c r="H41" s="207"/>
      <c r="I41" s="207"/>
      <c r="J41" s="207"/>
      <c r="K41" s="207"/>
      <c r="L41" s="207"/>
      <c r="M41" s="224"/>
    </row>
    <row r="42" ht="15.15" spans="3:13">
      <c r="C42" s="208"/>
      <c r="D42" s="207"/>
      <c r="E42" s="207"/>
      <c r="F42" s="207"/>
      <c r="G42" s="207"/>
      <c r="H42" s="207"/>
      <c r="I42" s="207"/>
      <c r="J42" s="207"/>
      <c r="K42" s="207"/>
      <c r="L42" s="207"/>
      <c r="M42" s="224"/>
    </row>
    <row r="43" ht="15.15" spans="3:13">
      <c r="C43" s="191" t="s">
        <v>188</v>
      </c>
      <c r="D43" s="194">
        <v>240</v>
      </c>
      <c r="E43" s="204">
        <f>D43/D44</f>
        <v>0.25</v>
      </c>
      <c r="F43" s="209" t="s">
        <v>189</v>
      </c>
      <c r="G43" s="205"/>
      <c r="H43" s="205"/>
      <c r="I43" s="205"/>
      <c r="J43" s="205"/>
      <c r="K43" s="205"/>
      <c r="L43" s="205"/>
      <c r="M43" s="222"/>
    </row>
    <row r="44" ht="15.15" spans="3:13">
      <c r="C44" s="199"/>
      <c r="D44" s="210">
        <v>960</v>
      </c>
      <c r="E44" s="206"/>
      <c r="F44" s="207"/>
      <c r="G44" s="207"/>
      <c r="H44" s="207"/>
      <c r="I44" s="207"/>
      <c r="J44" s="207"/>
      <c r="K44" s="207"/>
      <c r="L44" s="207"/>
      <c r="M44" s="224"/>
    </row>
    <row r="45" ht="15.15" spans="3:13">
      <c r="C45" s="208"/>
      <c r="D45" s="207"/>
      <c r="E45" s="207"/>
      <c r="F45" s="207"/>
      <c r="G45" s="207"/>
      <c r="H45" s="207"/>
      <c r="I45" s="207"/>
      <c r="J45" s="207"/>
      <c r="K45" s="207"/>
      <c r="L45" s="207"/>
      <c r="M45" s="224"/>
    </row>
    <row r="46" ht="15.15" spans="3:13">
      <c r="C46" s="191" t="s">
        <v>190</v>
      </c>
      <c r="D46" s="203">
        <v>480</v>
      </c>
      <c r="E46" s="211">
        <f>D46/D47</f>
        <v>0.333333333333333</v>
      </c>
      <c r="F46" s="205" t="s">
        <v>191</v>
      </c>
      <c r="G46" s="205"/>
      <c r="H46" s="205"/>
      <c r="I46" s="205"/>
      <c r="J46" s="205"/>
      <c r="K46" s="205"/>
      <c r="L46" s="222"/>
      <c r="M46" s="224"/>
    </row>
    <row r="47" ht="15.15" spans="3:13">
      <c r="C47" s="199"/>
      <c r="D47" s="200">
        <v>1440</v>
      </c>
      <c r="E47" s="212"/>
      <c r="F47" s="207"/>
      <c r="G47" s="207"/>
      <c r="H47" s="207"/>
      <c r="I47" s="207"/>
      <c r="J47" s="207"/>
      <c r="K47" s="207"/>
      <c r="L47" s="207"/>
      <c r="M47" s="224"/>
    </row>
    <row r="48" ht="15.15" spans="3:13">
      <c r="C48" s="208"/>
      <c r="D48" s="207"/>
      <c r="E48" s="207"/>
      <c r="F48" s="207"/>
      <c r="G48" s="207"/>
      <c r="H48" s="207"/>
      <c r="I48" s="207"/>
      <c r="J48" s="207"/>
      <c r="K48" s="207"/>
      <c r="L48" s="207"/>
      <c r="M48" s="224"/>
    </row>
    <row r="49" ht="15.15" spans="3:13">
      <c r="C49" s="191" t="s">
        <v>192</v>
      </c>
      <c r="D49" s="203">
        <v>960</v>
      </c>
      <c r="E49" s="211">
        <f>D49/D50</f>
        <v>0.666666666666667</v>
      </c>
      <c r="F49" s="205" t="s">
        <v>193</v>
      </c>
      <c r="G49" s="205"/>
      <c r="H49" s="205"/>
      <c r="I49" s="205"/>
      <c r="J49" s="205"/>
      <c r="K49" s="205"/>
      <c r="L49" s="205"/>
      <c r="M49" s="222"/>
    </row>
    <row r="50" ht="15.15" spans="3:13">
      <c r="C50" s="199"/>
      <c r="D50" s="200">
        <v>1440</v>
      </c>
      <c r="E50" s="212"/>
      <c r="F50" s="213"/>
      <c r="G50" s="213"/>
      <c r="H50" s="213"/>
      <c r="I50" s="213"/>
      <c r="J50" s="213"/>
      <c r="K50" s="213"/>
      <c r="L50" s="213"/>
      <c r="M50" s="225"/>
    </row>
    <row r="52" ht="15.15"/>
    <row r="53" ht="15.15" spans="2:13">
      <c r="B53" s="214" t="s">
        <v>53</v>
      </c>
      <c r="C53" s="191" t="s">
        <v>194</v>
      </c>
      <c r="D53" s="203">
        <v>720</v>
      </c>
      <c r="E53" s="204">
        <f>D53/D54</f>
        <v>0.6</v>
      </c>
      <c r="F53" s="205" t="s">
        <v>195</v>
      </c>
      <c r="G53" s="205"/>
      <c r="H53" s="205"/>
      <c r="I53" s="205"/>
      <c r="J53" s="205"/>
      <c r="K53" s="205"/>
      <c r="L53" s="222"/>
      <c r="M53" s="223"/>
    </row>
    <row r="54" ht="15.15" spans="3:13">
      <c r="C54" s="199"/>
      <c r="D54" s="200">
        <v>1200</v>
      </c>
      <c r="E54" s="206"/>
      <c r="F54" s="207"/>
      <c r="G54" s="207"/>
      <c r="H54" s="207"/>
      <c r="I54" s="207"/>
      <c r="J54" s="207"/>
      <c r="K54" s="207"/>
      <c r="L54" s="207"/>
      <c r="M54" s="224"/>
    </row>
    <row r="55" ht="15.15" spans="3:13">
      <c r="C55" s="208"/>
      <c r="D55" s="215"/>
      <c r="E55" s="207"/>
      <c r="F55" s="207"/>
      <c r="G55" s="207"/>
      <c r="H55" s="207"/>
      <c r="I55" s="207"/>
      <c r="J55" s="207"/>
      <c r="K55" s="207"/>
      <c r="L55" s="207"/>
      <c r="M55" s="224"/>
    </row>
    <row r="56" ht="15.15" spans="3:13">
      <c r="C56" s="191" t="s">
        <v>196</v>
      </c>
      <c r="D56" s="203">
        <v>480</v>
      </c>
      <c r="E56" s="204">
        <f>D56/D57</f>
        <v>0.4</v>
      </c>
      <c r="F56" s="205" t="s">
        <v>197</v>
      </c>
      <c r="G56" s="205"/>
      <c r="H56" s="205"/>
      <c r="I56" s="205"/>
      <c r="J56" s="205"/>
      <c r="K56" s="205"/>
      <c r="L56" s="222"/>
      <c r="M56" s="224"/>
    </row>
    <row r="57" ht="15.15" spans="3:13">
      <c r="C57" s="199"/>
      <c r="D57" s="200">
        <v>1200</v>
      </c>
      <c r="E57" s="206"/>
      <c r="F57" s="207"/>
      <c r="G57" s="207"/>
      <c r="H57" s="207"/>
      <c r="I57" s="207"/>
      <c r="J57" s="207"/>
      <c r="K57" s="207"/>
      <c r="L57" s="207"/>
      <c r="M57" s="224"/>
    </row>
    <row r="58" ht="15.15" spans="3:13">
      <c r="C58" s="208"/>
      <c r="D58" s="207"/>
      <c r="E58" s="207"/>
      <c r="F58" s="207"/>
      <c r="G58" s="207"/>
      <c r="H58" s="207"/>
      <c r="I58" s="207"/>
      <c r="J58" s="207"/>
      <c r="K58" s="207"/>
      <c r="L58" s="207"/>
      <c r="M58" s="224"/>
    </row>
    <row r="59" ht="15.15" spans="3:13">
      <c r="C59" s="191" t="s">
        <v>198</v>
      </c>
      <c r="D59" s="192">
        <v>240</v>
      </c>
      <c r="E59" s="204">
        <f>D59/D60</f>
        <v>0.2</v>
      </c>
      <c r="F59" s="205" t="s">
        <v>199</v>
      </c>
      <c r="G59" s="205"/>
      <c r="H59" s="205"/>
      <c r="I59" s="205"/>
      <c r="J59" s="205"/>
      <c r="K59" s="205"/>
      <c r="L59" s="222"/>
      <c r="M59" s="224"/>
    </row>
    <row r="60" ht="15.15" spans="3:13">
      <c r="C60" s="199"/>
      <c r="D60" s="190">
        <v>1200</v>
      </c>
      <c r="E60" s="206"/>
      <c r="F60" s="207"/>
      <c r="G60" s="207"/>
      <c r="H60" s="207"/>
      <c r="I60" s="207"/>
      <c r="J60" s="207"/>
      <c r="K60" s="207"/>
      <c r="L60" s="207"/>
      <c r="M60" s="224"/>
    </row>
    <row r="61" ht="15.15" spans="3:13">
      <c r="C61" s="208"/>
      <c r="D61" s="207"/>
      <c r="E61" s="207"/>
      <c r="F61" s="207"/>
      <c r="G61" s="207"/>
      <c r="H61" s="207"/>
      <c r="I61" s="207"/>
      <c r="J61" s="207"/>
      <c r="K61" s="207"/>
      <c r="L61" s="207"/>
      <c r="M61" s="224"/>
    </row>
    <row r="62" ht="15.15" spans="3:13">
      <c r="C62" s="191" t="s">
        <v>200</v>
      </c>
      <c r="D62" s="203">
        <v>960</v>
      </c>
      <c r="E62" s="204">
        <f>D62/D63</f>
        <v>0.8</v>
      </c>
      <c r="F62" s="209" t="s">
        <v>201</v>
      </c>
      <c r="G62" s="205"/>
      <c r="H62" s="205"/>
      <c r="I62" s="205"/>
      <c r="J62" s="205"/>
      <c r="K62" s="205"/>
      <c r="L62" s="205"/>
      <c r="M62" s="222"/>
    </row>
    <row r="63" ht="15.15" spans="3:13">
      <c r="C63" s="199"/>
      <c r="D63" s="200">
        <v>1200</v>
      </c>
      <c r="E63" s="206"/>
      <c r="F63" s="213"/>
      <c r="G63" s="213"/>
      <c r="H63" s="213"/>
      <c r="I63" s="213"/>
      <c r="J63" s="213"/>
      <c r="K63" s="213"/>
      <c r="L63" s="213"/>
      <c r="M63" s="225"/>
    </row>
    <row r="65" ht="15.15"/>
    <row r="66" ht="15.15" spans="2:14">
      <c r="B66" s="202" t="s">
        <v>202</v>
      </c>
      <c r="C66" s="191" t="s">
        <v>203</v>
      </c>
      <c r="D66" s="193"/>
      <c r="E66" s="203">
        <v>240</v>
      </c>
      <c r="F66" s="204">
        <f>E66/E67</f>
        <v>0.1</v>
      </c>
      <c r="G66" s="205" t="s">
        <v>204</v>
      </c>
      <c r="H66" s="205"/>
      <c r="I66" s="205"/>
      <c r="J66" s="205"/>
      <c r="K66" s="205"/>
      <c r="L66" s="222"/>
      <c r="N66" t="s">
        <v>205</v>
      </c>
    </row>
    <row r="67" ht="15.15" spans="3:12">
      <c r="C67" s="199"/>
      <c r="D67" s="200"/>
      <c r="E67" s="200">
        <v>2400</v>
      </c>
      <c r="F67" s="206"/>
      <c r="G67" s="207"/>
      <c r="H67" s="207"/>
      <c r="I67" s="207"/>
      <c r="J67" s="207"/>
      <c r="K67" s="207"/>
      <c r="L67" s="224"/>
    </row>
    <row r="68" ht="15.15" spans="3:12">
      <c r="C68" s="208"/>
      <c r="D68" s="207"/>
      <c r="E68" s="207"/>
      <c r="F68" s="207"/>
      <c r="G68" s="207"/>
      <c r="H68" s="207"/>
      <c r="I68" s="207"/>
      <c r="J68" s="207"/>
      <c r="K68" s="207"/>
      <c r="L68" s="224"/>
    </row>
    <row r="69" ht="15.15" spans="3:12">
      <c r="C69" s="191" t="s">
        <v>206</v>
      </c>
      <c r="D69" s="193"/>
      <c r="E69" s="203">
        <v>480</v>
      </c>
      <c r="F69" s="204">
        <f>E69/E70</f>
        <v>0.2</v>
      </c>
      <c r="G69" s="209" t="s">
        <v>207</v>
      </c>
      <c r="H69" s="205"/>
      <c r="I69" s="205"/>
      <c r="J69" s="205"/>
      <c r="K69" s="205"/>
      <c r="L69" s="222"/>
    </row>
    <row r="70" ht="15.15" spans="3:12">
      <c r="C70" s="199"/>
      <c r="D70" s="200"/>
      <c r="E70" s="200">
        <v>2400</v>
      </c>
      <c r="F70" s="206"/>
      <c r="G70" s="213"/>
      <c r="H70" s="213"/>
      <c r="I70" s="213"/>
      <c r="J70" s="213"/>
      <c r="K70" s="213"/>
      <c r="L70" s="225"/>
    </row>
  </sheetData>
  <mergeCells count="36">
    <mergeCell ref="C33:C34"/>
    <mergeCell ref="C36:C37"/>
    <mergeCell ref="C40:C41"/>
    <mergeCell ref="C43:C44"/>
    <mergeCell ref="C46:C47"/>
    <mergeCell ref="C49:C50"/>
    <mergeCell ref="C53:C54"/>
    <mergeCell ref="C56:C57"/>
    <mergeCell ref="C59:C60"/>
    <mergeCell ref="C62:C63"/>
    <mergeCell ref="E21:E22"/>
    <mergeCell ref="E27:E28"/>
    <mergeCell ref="E33:E34"/>
    <mergeCell ref="E36:E37"/>
    <mergeCell ref="E40:E41"/>
    <mergeCell ref="E43:E44"/>
    <mergeCell ref="E46:E47"/>
    <mergeCell ref="E49:E50"/>
    <mergeCell ref="E53:E54"/>
    <mergeCell ref="E56:E57"/>
    <mergeCell ref="E59:E60"/>
    <mergeCell ref="E62:E63"/>
    <mergeCell ref="F12:F13"/>
    <mergeCell ref="F66:F67"/>
    <mergeCell ref="F69:F70"/>
    <mergeCell ref="G21:G22"/>
    <mergeCell ref="G27:G28"/>
    <mergeCell ref="G33:G34"/>
    <mergeCell ref="I21:I22"/>
    <mergeCell ref="I27:I28"/>
    <mergeCell ref="I33:I34"/>
    <mergeCell ref="J21:J22"/>
    <mergeCell ref="J27:J28"/>
    <mergeCell ref="C66:D67"/>
    <mergeCell ref="C69:D70"/>
    <mergeCell ref="B12:C14"/>
  </mergeCell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56"/>
  <sheetViews>
    <sheetView topLeftCell="A34" workbookViewId="0">
      <selection activeCell="G18" sqref="G18"/>
    </sheetView>
  </sheetViews>
  <sheetFormatPr defaultColWidth="11" defaultRowHeight="14.4"/>
  <cols>
    <col min="5" max="5" width="14.712962962963" customWidth="1"/>
    <col min="10" max="10" width="14.5740740740741" customWidth="1"/>
  </cols>
  <sheetData>
    <row r="2" ht="15.15"/>
    <row r="3" ht="15.15" spans="2:7">
      <c r="B3" s="93" t="s">
        <v>208</v>
      </c>
      <c r="C3" s="94"/>
      <c r="D3" s="94"/>
      <c r="E3" s="94"/>
      <c r="F3" s="94"/>
      <c r="G3" s="95"/>
    </row>
    <row r="4" spans="2:9">
      <c r="B4" s="93" t="s">
        <v>209</v>
      </c>
      <c r="C4" s="94"/>
      <c r="D4" s="94"/>
      <c r="E4" s="94"/>
      <c r="F4" s="94"/>
      <c r="G4" s="94"/>
      <c r="H4" s="94"/>
      <c r="I4" s="95"/>
    </row>
    <row r="5" spans="2:9">
      <c r="B5" s="96" t="s">
        <v>210</v>
      </c>
      <c r="C5" s="97"/>
      <c r="D5" s="97"/>
      <c r="E5" s="97"/>
      <c r="F5" s="97"/>
      <c r="G5" s="97"/>
      <c r="H5" s="97"/>
      <c r="I5" s="142"/>
    </row>
    <row r="6" spans="2:9">
      <c r="B6" s="96" t="s">
        <v>211</v>
      </c>
      <c r="C6" s="97"/>
      <c r="D6" s="97"/>
      <c r="E6" s="97"/>
      <c r="F6" s="97"/>
      <c r="G6" s="97"/>
      <c r="H6" s="97"/>
      <c r="I6" s="142"/>
    </row>
    <row r="7" spans="2:9">
      <c r="B7" s="96" t="s">
        <v>212</v>
      </c>
      <c r="C7" s="97"/>
      <c r="D7" s="97"/>
      <c r="E7" s="97"/>
      <c r="F7" s="97"/>
      <c r="G7" s="97"/>
      <c r="H7" s="97"/>
      <c r="I7" s="142"/>
    </row>
    <row r="8" spans="2:9">
      <c r="B8" s="96" t="s">
        <v>213</v>
      </c>
      <c r="C8" s="97"/>
      <c r="D8" s="97"/>
      <c r="E8" s="97"/>
      <c r="F8" s="97"/>
      <c r="G8" s="97"/>
      <c r="H8" s="97"/>
      <c r="I8" s="142"/>
    </row>
    <row r="9" spans="2:9">
      <c r="B9" s="96" t="s">
        <v>214</v>
      </c>
      <c r="C9" s="97"/>
      <c r="D9" s="97"/>
      <c r="E9" s="97"/>
      <c r="F9" s="97"/>
      <c r="G9" s="97"/>
      <c r="H9" s="97"/>
      <c r="I9" s="142"/>
    </row>
    <row r="10" spans="2:9">
      <c r="B10" s="96" t="s">
        <v>215</v>
      </c>
      <c r="C10" s="97"/>
      <c r="D10" s="97"/>
      <c r="E10" s="97"/>
      <c r="F10" s="97"/>
      <c r="G10" s="97"/>
      <c r="H10" s="97"/>
      <c r="I10" s="142"/>
    </row>
    <row r="11" spans="2:9">
      <c r="B11" s="96" t="s">
        <v>216</v>
      </c>
      <c r="C11" s="97"/>
      <c r="D11" s="97"/>
      <c r="E11" s="97"/>
      <c r="F11" s="97"/>
      <c r="G11" s="97"/>
      <c r="H11" s="97"/>
      <c r="I11" s="142"/>
    </row>
    <row r="12" ht="15.15" spans="2:9">
      <c r="B12" s="98" t="s">
        <v>217</v>
      </c>
      <c r="C12" s="99"/>
      <c r="D12" s="99"/>
      <c r="E12" s="99"/>
      <c r="F12" s="99"/>
      <c r="G12" s="99"/>
      <c r="H12" s="99"/>
      <c r="I12" s="143"/>
    </row>
    <row r="13" ht="15.15"/>
    <row r="14" ht="15.15" spans="2:12">
      <c r="B14" s="100" t="s">
        <v>218</v>
      </c>
      <c r="C14" s="101"/>
      <c r="D14" s="102" t="s">
        <v>219</v>
      </c>
      <c r="E14" s="103" t="s">
        <v>220</v>
      </c>
      <c r="F14" s="104"/>
      <c r="G14" s="104"/>
      <c r="H14" s="104"/>
      <c r="I14" s="104"/>
      <c r="J14" s="104"/>
      <c r="K14" s="104"/>
      <c r="L14" s="108"/>
    </row>
    <row r="15" ht="15.15" spans="2:12">
      <c r="B15" s="105"/>
      <c r="C15" s="106"/>
      <c r="D15" s="107"/>
      <c r="E15" s="103" t="s">
        <v>221</v>
      </c>
      <c r="F15" s="108"/>
      <c r="G15" s="103" t="s">
        <v>222</v>
      </c>
      <c r="H15" s="108"/>
      <c r="I15" s="103" t="s">
        <v>223</v>
      </c>
      <c r="J15" s="108"/>
      <c r="K15" s="103" t="s">
        <v>224</v>
      </c>
      <c r="L15" s="108"/>
    </row>
    <row r="16" ht="15.15" spans="2:12">
      <c r="B16" s="109"/>
      <c r="C16" s="110"/>
      <c r="D16" s="111"/>
      <c r="E16" s="112" t="s">
        <v>225</v>
      </c>
      <c r="F16" s="112" t="s">
        <v>226</v>
      </c>
      <c r="G16" s="112" t="s">
        <v>225</v>
      </c>
      <c r="H16" s="112" t="s">
        <v>226</v>
      </c>
      <c r="I16" s="112" t="s">
        <v>225</v>
      </c>
      <c r="J16" s="112" t="s">
        <v>226</v>
      </c>
      <c r="K16" s="112" t="s">
        <v>225</v>
      </c>
      <c r="L16" s="112" t="s">
        <v>226</v>
      </c>
    </row>
    <row r="17" ht="15.15" spans="2:12">
      <c r="B17" s="113" t="s">
        <v>227</v>
      </c>
      <c r="C17" s="114"/>
      <c r="D17" s="112" t="s">
        <v>106</v>
      </c>
      <c r="E17" s="115">
        <v>2</v>
      </c>
      <c r="F17" s="116">
        <v>1</v>
      </c>
      <c r="G17" s="116">
        <v>1</v>
      </c>
      <c r="H17" s="116">
        <v>0</v>
      </c>
      <c r="I17" s="116">
        <v>3</v>
      </c>
      <c r="J17" s="116">
        <v>2</v>
      </c>
      <c r="K17" s="144">
        <v>6</v>
      </c>
      <c r="L17" s="145">
        <v>3</v>
      </c>
    </row>
    <row r="18" ht="15.15" spans="2:13">
      <c r="B18" s="113" t="s">
        <v>228</v>
      </c>
      <c r="C18" s="114"/>
      <c r="D18" s="112" t="s">
        <v>108</v>
      </c>
      <c r="E18" s="117">
        <v>3</v>
      </c>
      <c r="F18" s="118">
        <v>4</v>
      </c>
      <c r="G18" s="119">
        <v>2</v>
      </c>
      <c r="H18" s="118">
        <v>2</v>
      </c>
      <c r="I18" s="118">
        <v>7</v>
      </c>
      <c r="J18" s="118">
        <v>9</v>
      </c>
      <c r="K18" s="146">
        <v>12</v>
      </c>
      <c r="L18" s="147">
        <v>15</v>
      </c>
      <c r="M18" s="148" t="s">
        <v>229</v>
      </c>
    </row>
    <row r="19" ht="15.15" spans="2:12">
      <c r="B19" s="113" t="s">
        <v>230</v>
      </c>
      <c r="C19" s="114"/>
      <c r="D19" s="112" t="s">
        <v>110</v>
      </c>
      <c r="E19" s="117">
        <v>7</v>
      </c>
      <c r="F19" s="118">
        <v>8</v>
      </c>
      <c r="G19" s="118">
        <v>6</v>
      </c>
      <c r="H19" s="118">
        <v>4</v>
      </c>
      <c r="I19" s="118">
        <v>6</v>
      </c>
      <c r="J19" s="118">
        <v>13</v>
      </c>
      <c r="K19" s="146">
        <v>19</v>
      </c>
      <c r="L19" s="147">
        <v>25</v>
      </c>
    </row>
    <row r="20" ht="15.15" spans="2:12">
      <c r="B20" s="113" t="s">
        <v>231</v>
      </c>
      <c r="C20" s="114"/>
      <c r="D20" s="112" t="s">
        <v>232</v>
      </c>
      <c r="E20" s="117">
        <v>2</v>
      </c>
      <c r="F20" s="118">
        <v>3</v>
      </c>
      <c r="G20" s="118">
        <v>7</v>
      </c>
      <c r="H20" s="118">
        <v>3</v>
      </c>
      <c r="I20" s="118">
        <v>4</v>
      </c>
      <c r="J20" s="118">
        <v>1</v>
      </c>
      <c r="K20" s="146">
        <v>13</v>
      </c>
      <c r="L20" s="147">
        <v>7</v>
      </c>
    </row>
    <row r="21" spans="2:12">
      <c r="B21" s="113" t="s">
        <v>233</v>
      </c>
      <c r="C21" s="114"/>
      <c r="D21" s="112"/>
      <c r="E21" s="120">
        <v>14</v>
      </c>
      <c r="F21" s="121">
        <v>16</v>
      </c>
      <c r="G21" s="121">
        <v>16</v>
      </c>
      <c r="H21" s="121">
        <v>9</v>
      </c>
      <c r="I21" s="121">
        <v>20</v>
      </c>
      <c r="J21" s="121">
        <v>25</v>
      </c>
      <c r="K21" s="121">
        <v>50</v>
      </c>
      <c r="L21" s="149">
        <v>50</v>
      </c>
    </row>
    <row r="22" spans="2:12">
      <c r="B22" s="113" t="s">
        <v>234</v>
      </c>
      <c r="C22" s="114"/>
      <c r="D22" s="112"/>
      <c r="E22" s="122">
        <v>30</v>
      </c>
      <c r="F22" s="123"/>
      <c r="G22" s="122">
        <v>25</v>
      </c>
      <c r="H22" s="123"/>
      <c r="I22" s="122">
        <v>45</v>
      </c>
      <c r="J22" s="123"/>
      <c r="K22" s="122">
        <v>100</v>
      </c>
      <c r="L22" s="123"/>
    </row>
    <row r="24" ht="15.15"/>
    <row r="25" ht="15.15" spans="2:11">
      <c r="B25" s="124" t="s">
        <v>6</v>
      </c>
      <c r="C25" s="125" t="s">
        <v>235</v>
      </c>
      <c r="D25" s="126">
        <v>50</v>
      </c>
      <c r="E25" s="127">
        <f>D25/D26</f>
        <v>0.5</v>
      </c>
      <c r="H25" s="128" t="s">
        <v>236</v>
      </c>
      <c r="I25" s="150"/>
      <c r="J25" s="150"/>
      <c r="K25" s="151"/>
    </row>
    <row r="26" ht="15.15" spans="3:5">
      <c r="C26" s="129"/>
      <c r="D26" s="130">
        <v>100</v>
      </c>
      <c r="E26" s="131"/>
    </row>
    <row r="28" ht="15.15"/>
    <row r="29" ht="15.15" spans="2:5">
      <c r="B29" s="132" t="s">
        <v>76</v>
      </c>
      <c r="C29" s="125" t="s">
        <v>237</v>
      </c>
      <c r="D29" s="126">
        <v>30</v>
      </c>
      <c r="E29" s="127">
        <f>D29/D30</f>
        <v>0.3</v>
      </c>
    </row>
    <row r="30" ht="15.15" spans="3:5">
      <c r="C30" s="129"/>
      <c r="D30" s="130">
        <v>100</v>
      </c>
      <c r="E30" s="131"/>
    </row>
    <row r="32" ht="15.15"/>
    <row r="33" ht="15.15" spans="2:6">
      <c r="B33" s="133" t="s">
        <v>50</v>
      </c>
      <c r="C33" s="125" t="s">
        <v>238</v>
      </c>
      <c r="D33" s="126" t="s">
        <v>239</v>
      </c>
      <c r="E33" s="134">
        <v>20</v>
      </c>
      <c r="F33" s="127">
        <f>E33/E34</f>
        <v>0.2</v>
      </c>
    </row>
    <row r="34" ht="15.15" spans="3:6">
      <c r="C34" s="129"/>
      <c r="D34" s="130">
        <v>100</v>
      </c>
      <c r="E34" s="135">
        <v>100</v>
      </c>
      <c r="F34" s="131"/>
    </row>
    <row r="36" ht="15.15"/>
    <row r="37" ht="15.15" spans="2:12">
      <c r="B37" s="132" t="s">
        <v>53</v>
      </c>
      <c r="C37" s="125" t="s">
        <v>240</v>
      </c>
      <c r="D37" s="136"/>
      <c r="E37" s="136"/>
      <c r="F37" s="126">
        <v>25</v>
      </c>
      <c r="G37" s="136" t="s">
        <v>114</v>
      </c>
      <c r="H37" s="126" t="s">
        <v>241</v>
      </c>
      <c r="I37" s="136" t="s">
        <v>115</v>
      </c>
      <c r="J37" s="126" t="s">
        <v>242</v>
      </c>
      <c r="K37" s="136" t="s">
        <v>116</v>
      </c>
      <c r="L37" s="127">
        <v>0.59</v>
      </c>
    </row>
    <row r="38" spans="3:12">
      <c r="C38" s="137"/>
      <c r="D38" s="138"/>
      <c r="E38" s="138"/>
      <c r="F38" s="138">
        <v>100</v>
      </c>
      <c r="G38" s="138"/>
      <c r="H38" s="138">
        <v>100</v>
      </c>
      <c r="I38" s="138"/>
      <c r="J38" s="138">
        <v>100</v>
      </c>
      <c r="K38" s="138"/>
      <c r="L38" s="152"/>
    </row>
    <row r="39" spans="3:12">
      <c r="C39" s="96"/>
      <c r="D39" s="97"/>
      <c r="E39" s="97"/>
      <c r="F39" s="138"/>
      <c r="G39" s="138"/>
      <c r="H39" s="138"/>
      <c r="I39" s="138"/>
      <c r="J39" s="138"/>
      <c r="K39" s="138"/>
      <c r="L39" s="152"/>
    </row>
    <row r="40" ht="15.15" spans="3:12">
      <c r="C40" s="98"/>
      <c r="D40" s="99"/>
      <c r="E40" s="99"/>
      <c r="F40" s="130">
        <f>F37/F38</f>
        <v>0.25</v>
      </c>
      <c r="G40" s="130" t="s">
        <v>114</v>
      </c>
      <c r="H40" s="130">
        <f>(19+25)/H38</f>
        <v>0.44</v>
      </c>
      <c r="I40" s="130" t="s">
        <v>115</v>
      </c>
      <c r="J40" s="130">
        <f>(6+4)/100</f>
        <v>0.1</v>
      </c>
      <c r="K40" s="130" t="s">
        <v>116</v>
      </c>
      <c r="L40" s="131">
        <f>F40+H40-J40</f>
        <v>0.59</v>
      </c>
    </row>
    <row r="42" ht="15.15"/>
    <row r="43" ht="15.15" spans="2:12">
      <c r="B43" s="133" t="s">
        <v>202</v>
      </c>
      <c r="C43" s="125" t="s">
        <v>243</v>
      </c>
      <c r="D43" s="136"/>
      <c r="E43" s="136"/>
      <c r="F43" s="126">
        <v>30</v>
      </c>
      <c r="G43" s="136" t="s">
        <v>114</v>
      </c>
      <c r="H43" s="126">
        <v>45</v>
      </c>
      <c r="I43" s="136" t="s">
        <v>115</v>
      </c>
      <c r="J43" s="136" t="s">
        <v>244</v>
      </c>
      <c r="K43" s="136" t="s">
        <v>116</v>
      </c>
      <c r="L43" s="127">
        <v>0.75</v>
      </c>
    </row>
    <row r="44" ht="15.15" spans="3:15">
      <c r="C44" s="137"/>
      <c r="D44" s="138"/>
      <c r="E44" s="138"/>
      <c r="F44" s="138">
        <v>100</v>
      </c>
      <c r="G44" s="138"/>
      <c r="H44" s="138">
        <v>100</v>
      </c>
      <c r="I44" s="138"/>
      <c r="J44" s="138"/>
      <c r="K44" s="138"/>
      <c r="L44" s="152"/>
      <c r="N44" s="153" t="s">
        <v>245</v>
      </c>
      <c r="O44" s="154"/>
    </row>
    <row r="45" spans="3:12">
      <c r="C45" s="96"/>
      <c r="D45" s="97"/>
      <c r="E45" s="97"/>
      <c r="F45" s="97"/>
      <c r="G45" s="97"/>
      <c r="H45" s="97"/>
      <c r="I45" s="97"/>
      <c r="J45" s="97"/>
      <c r="K45" s="97"/>
      <c r="L45" s="142"/>
    </row>
    <row r="46" spans="3:12">
      <c r="C46" s="96"/>
      <c r="D46" s="97"/>
      <c r="E46" s="97"/>
      <c r="F46" s="139">
        <f>F43/F44</f>
        <v>0.3</v>
      </c>
      <c r="G46" s="139" t="s">
        <v>114</v>
      </c>
      <c r="H46" s="139">
        <f>H43/H44</f>
        <v>0.45</v>
      </c>
      <c r="I46" s="139" t="s">
        <v>115</v>
      </c>
      <c r="J46" s="139" t="s">
        <v>246</v>
      </c>
      <c r="K46" s="139" t="s">
        <v>116</v>
      </c>
      <c r="L46" s="155">
        <f>F46+H46</f>
        <v>0.75</v>
      </c>
    </row>
    <row r="47" spans="3:12">
      <c r="C47" s="96"/>
      <c r="D47" s="97"/>
      <c r="E47" s="97"/>
      <c r="F47" s="97"/>
      <c r="G47" s="97"/>
      <c r="H47" s="97"/>
      <c r="I47" s="97"/>
      <c r="J47" s="97" t="s">
        <v>247</v>
      </c>
      <c r="K47" s="97"/>
      <c r="L47" s="142"/>
    </row>
    <row r="48" ht="15.15" spans="3:12">
      <c r="C48" s="98"/>
      <c r="D48" s="99"/>
      <c r="E48" s="99"/>
      <c r="F48" s="99"/>
      <c r="G48" s="99"/>
      <c r="H48" s="99"/>
      <c r="I48" s="99"/>
      <c r="J48" s="99" t="s">
        <v>248</v>
      </c>
      <c r="K48" s="99"/>
      <c r="L48" s="143"/>
    </row>
    <row r="50" ht="15.15"/>
    <row r="51" ht="15.15" spans="2:6">
      <c r="B51" s="133" t="s">
        <v>249</v>
      </c>
      <c r="C51" s="125" t="s">
        <v>250</v>
      </c>
      <c r="D51" s="136"/>
      <c r="E51" s="140" t="s">
        <v>251</v>
      </c>
      <c r="F51" s="127">
        <f>5/100</f>
        <v>0.05</v>
      </c>
    </row>
    <row r="52" ht="15.15" spans="3:6">
      <c r="C52" s="129"/>
      <c r="D52" s="130"/>
      <c r="E52" s="141">
        <v>100</v>
      </c>
      <c r="F52" s="131"/>
    </row>
    <row r="54" ht="15.15"/>
    <row r="55" ht="15.15" spans="2:7">
      <c r="B55" s="133" t="s">
        <v>229</v>
      </c>
      <c r="C55" s="125" t="s">
        <v>252</v>
      </c>
      <c r="D55" s="136"/>
      <c r="E55" s="136"/>
      <c r="F55" s="140">
        <v>2</v>
      </c>
      <c r="G55" s="127">
        <f>2/100</f>
        <v>0.02</v>
      </c>
    </row>
    <row r="56" ht="15.15" spans="3:7">
      <c r="C56" s="129"/>
      <c r="D56" s="130"/>
      <c r="E56" s="130"/>
      <c r="F56" s="141">
        <v>100</v>
      </c>
      <c r="G56" s="131"/>
    </row>
  </sheetData>
  <mergeCells count="39">
    <mergeCell ref="E14:L14"/>
    <mergeCell ref="E15:F15"/>
    <mergeCell ref="G15:H15"/>
    <mergeCell ref="I15:J15"/>
    <mergeCell ref="K15:L15"/>
    <mergeCell ref="B17:C17"/>
    <mergeCell ref="B18:C18"/>
    <mergeCell ref="B19:C19"/>
    <mergeCell ref="B20:C20"/>
    <mergeCell ref="B21:C21"/>
    <mergeCell ref="B22:C22"/>
    <mergeCell ref="E22:F22"/>
    <mergeCell ref="G22:H22"/>
    <mergeCell ref="I22:J22"/>
    <mergeCell ref="K22:L22"/>
    <mergeCell ref="N44:O44"/>
    <mergeCell ref="C25:C26"/>
    <mergeCell ref="C29:C30"/>
    <mergeCell ref="C33:C34"/>
    <mergeCell ref="D14:D16"/>
    <mergeCell ref="E25:E26"/>
    <mergeCell ref="E29:E30"/>
    <mergeCell ref="F33:F34"/>
    <mergeCell ref="F51:F52"/>
    <mergeCell ref="G37:G38"/>
    <mergeCell ref="G43:G44"/>
    <mergeCell ref="G55:G56"/>
    <mergeCell ref="I37:I38"/>
    <mergeCell ref="I43:I44"/>
    <mergeCell ref="J43:J44"/>
    <mergeCell ref="K37:K38"/>
    <mergeCell ref="K43:K44"/>
    <mergeCell ref="L37:L38"/>
    <mergeCell ref="L43:L44"/>
    <mergeCell ref="B14:C16"/>
    <mergeCell ref="C37:E38"/>
    <mergeCell ref="C51:D52"/>
    <mergeCell ref="C55:E56"/>
    <mergeCell ref="C43:E44"/>
  </mergeCell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30"/>
  <sheetViews>
    <sheetView topLeftCell="A7" workbookViewId="0">
      <selection activeCell="J18" sqref="J18"/>
    </sheetView>
  </sheetViews>
  <sheetFormatPr defaultColWidth="11" defaultRowHeight="14.4"/>
  <cols>
    <col min="8" max="8" width="14.8518518518519" customWidth="1"/>
  </cols>
  <sheetData>
    <row r="8" ht="15.15"/>
    <row r="9" spans="2:8">
      <c r="B9" s="54" t="s">
        <v>253</v>
      </c>
      <c r="C9" s="55"/>
      <c r="D9" s="55"/>
      <c r="E9" s="55"/>
      <c r="F9" s="55"/>
      <c r="G9" s="55"/>
      <c r="H9" s="56"/>
    </row>
    <row r="10" ht="15.15" spans="2:8">
      <c r="B10" s="57" t="s">
        <v>254</v>
      </c>
      <c r="C10" s="58"/>
      <c r="D10" s="58"/>
      <c r="E10" s="58"/>
      <c r="F10" s="58"/>
      <c r="G10" s="58"/>
      <c r="H10" s="59"/>
    </row>
    <row r="11" spans="2:5">
      <c r="B11" s="60" t="s">
        <v>255</v>
      </c>
      <c r="C11" s="61"/>
      <c r="D11" s="61"/>
      <c r="E11" s="62"/>
    </row>
    <row r="12" ht="15.15" spans="2:5">
      <c r="B12" s="63" t="s">
        <v>256</v>
      </c>
      <c r="C12" s="64"/>
      <c r="D12" s="64"/>
      <c r="E12" s="65"/>
    </row>
    <row r="13" ht="15.15" spans="7:8">
      <c r="G13" s="66" t="s">
        <v>257</v>
      </c>
      <c r="H13" s="67"/>
    </row>
    <row r="15" ht="15.15"/>
    <row r="16" ht="15.15" spans="2:7">
      <c r="B16" s="68"/>
      <c r="C16" s="69"/>
      <c r="D16" s="69"/>
      <c r="E16" s="69"/>
      <c r="F16" s="70"/>
      <c r="G16" s="71" t="s">
        <v>258</v>
      </c>
    </row>
    <row r="17" ht="15.15" spans="2:6">
      <c r="B17" s="72"/>
      <c r="C17" s="73"/>
      <c r="D17" s="73"/>
      <c r="E17" s="73"/>
      <c r="F17" s="74"/>
    </row>
    <row r="19" ht="15.15"/>
    <row r="20" ht="15.15" spans="2:11">
      <c r="B20" s="75" t="s">
        <v>6</v>
      </c>
      <c r="C20" s="76" t="s">
        <v>259</v>
      </c>
      <c r="D20" s="77"/>
      <c r="E20" s="77"/>
      <c r="F20" s="77"/>
      <c r="G20" s="78">
        <v>2</v>
      </c>
      <c r="H20" s="77" t="s">
        <v>260</v>
      </c>
      <c r="I20" s="78">
        <v>1</v>
      </c>
      <c r="J20" s="77" t="s">
        <v>116</v>
      </c>
      <c r="K20" s="86">
        <v>0.022</v>
      </c>
    </row>
    <row r="21" spans="3:11">
      <c r="C21" s="79"/>
      <c r="D21" s="80"/>
      <c r="E21" s="80"/>
      <c r="F21" s="80"/>
      <c r="G21" s="80">
        <v>10</v>
      </c>
      <c r="H21" s="80"/>
      <c r="I21" s="80">
        <v>9</v>
      </c>
      <c r="J21" s="80"/>
      <c r="K21" s="87"/>
    </row>
    <row r="22" spans="3:11">
      <c r="C22" s="81"/>
      <c r="D22" s="82"/>
      <c r="E22" s="82"/>
      <c r="F22" s="82"/>
      <c r="G22" s="82"/>
      <c r="H22" s="82"/>
      <c r="I22" s="82"/>
      <c r="J22" s="82"/>
      <c r="K22" s="88"/>
    </row>
    <row r="23" ht="15.15" spans="3:11">
      <c r="C23" s="57"/>
      <c r="D23" s="58"/>
      <c r="E23" s="58"/>
      <c r="F23" s="58"/>
      <c r="G23" s="83">
        <f>G20/G21</f>
        <v>0.2</v>
      </c>
      <c r="H23" s="83" t="s">
        <v>260</v>
      </c>
      <c r="I23" s="89">
        <f>1/9</f>
        <v>0.111111111111111</v>
      </c>
      <c r="J23" s="83" t="s">
        <v>116</v>
      </c>
      <c r="K23" s="90">
        <f>G23*I23</f>
        <v>0.0222222222222222</v>
      </c>
    </row>
    <row r="25" ht="15.15"/>
    <row r="26" ht="15.15" spans="2:11">
      <c r="B26" s="75" t="s">
        <v>76</v>
      </c>
      <c r="C26" s="76" t="s">
        <v>261</v>
      </c>
      <c r="D26" s="77"/>
      <c r="E26" s="77"/>
      <c r="F26" s="77"/>
      <c r="G26" s="78">
        <v>2</v>
      </c>
      <c r="H26" s="77" t="s">
        <v>260</v>
      </c>
      <c r="I26" s="78">
        <v>8</v>
      </c>
      <c r="J26" s="77" t="s">
        <v>116</v>
      </c>
      <c r="K26" s="86">
        <v>0.178</v>
      </c>
    </row>
    <row r="27" spans="3:11">
      <c r="C27" s="79"/>
      <c r="D27" s="80"/>
      <c r="E27" s="80"/>
      <c r="F27" s="80"/>
      <c r="G27" s="80">
        <v>10</v>
      </c>
      <c r="H27" s="80"/>
      <c r="I27" s="80">
        <v>9</v>
      </c>
      <c r="J27" s="80"/>
      <c r="K27" s="87"/>
    </row>
    <row r="28" spans="3:11">
      <c r="C28" s="81"/>
      <c r="D28" s="82"/>
      <c r="E28" s="82"/>
      <c r="F28" s="82"/>
      <c r="G28" s="80"/>
      <c r="H28" s="80"/>
      <c r="I28" s="80"/>
      <c r="J28" s="80"/>
      <c r="K28" s="87"/>
    </row>
    <row r="29" ht="15.15" spans="3:11">
      <c r="C29" s="57"/>
      <c r="D29" s="58"/>
      <c r="E29" s="58"/>
      <c r="F29" s="58"/>
      <c r="G29" s="84">
        <f>2/10</f>
        <v>0.2</v>
      </c>
      <c r="H29" s="84" t="s">
        <v>260</v>
      </c>
      <c r="I29" s="91">
        <f>8/9</f>
        <v>0.888888888888889</v>
      </c>
      <c r="J29" s="84" t="s">
        <v>116</v>
      </c>
      <c r="K29" s="92">
        <f>G29*I29</f>
        <v>0.177777777777778</v>
      </c>
    </row>
    <row r="30" spans="7:11">
      <c r="G30" s="85"/>
      <c r="H30" s="85"/>
      <c r="I30" s="85"/>
      <c r="J30" s="85"/>
      <c r="K30" s="85"/>
    </row>
  </sheetData>
  <mergeCells count="9">
    <mergeCell ref="G13:H13"/>
    <mergeCell ref="H20:H21"/>
    <mergeCell ref="H26:H27"/>
    <mergeCell ref="J20:J21"/>
    <mergeCell ref="J26:J27"/>
    <mergeCell ref="K20:K21"/>
    <mergeCell ref="K26:K27"/>
    <mergeCell ref="C20:F21"/>
    <mergeCell ref="C26:F2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2"/>
  <sheetViews>
    <sheetView tabSelected="1" workbookViewId="0">
      <selection activeCell="G21" sqref="G21"/>
    </sheetView>
  </sheetViews>
  <sheetFormatPr defaultColWidth="11" defaultRowHeight="14.4"/>
  <cols>
    <col min="10" max="10" width="12.5740740740741" customWidth="1"/>
    <col min="14" max="14" width="13.287037037037" customWidth="1"/>
  </cols>
  <sheetData>
    <row r="2" ht="15.15"/>
    <row r="3" ht="15.15" spans="2:12">
      <c r="B3" s="27" t="s">
        <v>262</v>
      </c>
      <c r="C3" s="28"/>
      <c r="D3" s="28"/>
      <c r="E3" s="28"/>
      <c r="F3" s="28"/>
      <c r="G3" s="28"/>
      <c r="H3" s="28"/>
      <c r="I3" s="45"/>
      <c r="J3" s="46" t="s">
        <v>263</v>
      </c>
      <c r="K3" s="47"/>
      <c r="L3" s="48"/>
    </row>
    <row r="4" ht="15.15" spans="2:9">
      <c r="B4" s="29" t="s">
        <v>264</v>
      </c>
      <c r="C4" s="30"/>
      <c r="D4" s="30"/>
      <c r="E4" s="30"/>
      <c r="F4" s="30"/>
      <c r="G4" s="30"/>
      <c r="H4" s="30"/>
      <c r="I4" s="49"/>
    </row>
    <row r="5" ht="15.15" spans="2:15">
      <c r="B5" s="31" t="s">
        <v>265</v>
      </c>
      <c r="C5" s="32"/>
      <c r="D5" s="32"/>
      <c r="E5" s="32"/>
      <c r="F5" s="32"/>
      <c r="G5" s="32"/>
      <c r="H5" s="32"/>
      <c r="I5" s="50"/>
      <c r="J5" s="33" t="s">
        <v>266</v>
      </c>
      <c r="K5" s="34"/>
      <c r="L5" s="34"/>
      <c r="M5" s="34"/>
      <c r="N5" s="34"/>
      <c r="O5" s="51"/>
    </row>
    <row r="6" spans="2:9">
      <c r="B6" s="27" t="s">
        <v>267</v>
      </c>
      <c r="C6" s="28"/>
      <c r="D6" s="28"/>
      <c r="E6" s="28"/>
      <c r="F6" s="28"/>
      <c r="G6" s="28"/>
      <c r="H6" s="28"/>
      <c r="I6" s="45"/>
    </row>
    <row r="7" ht="15.15" spans="2:9">
      <c r="B7" s="31" t="s">
        <v>268</v>
      </c>
      <c r="C7" s="32"/>
      <c r="D7" s="32"/>
      <c r="E7" s="32"/>
      <c r="F7" s="32"/>
      <c r="G7" s="32"/>
      <c r="H7" s="32"/>
      <c r="I7" s="50"/>
    </row>
    <row r="8" ht="15.15"/>
    <row r="9" ht="15.15" spans="6:14">
      <c r="F9" s="33" t="s">
        <v>269</v>
      </c>
      <c r="G9" s="34"/>
      <c r="H9" s="34"/>
      <c r="I9" s="34"/>
      <c r="J9" s="34"/>
      <c r="K9" s="34"/>
      <c r="L9" s="34"/>
      <c r="M9" s="34"/>
      <c r="N9" s="51"/>
    </row>
    <row r="10" spans="2:12">
      <c r="B10" s="35" t="s">
        <v>270</v>
      </c>
      <c r="C10" s="36">
        <v>0.9</v>
      </c>
      <c r="E10" s="37" t="s">
        <v>6</v>
      </c>
      <c r="F10" s="38" t="s">
        <v>271</v>
      </c>
      <c r="G10" s="38"/>
      <c r="H10" s="38"/>
      <c r="I10" s="38"/>
      <c r="J10" s="38"/>
      <c r="K10" s="38"/>
      <c r="L10" s="52"/>
    </row>
    <row r="11" ht="15.15" spans="2:12">
      <c r="B11" s="39" t="s">
        <v>272</v>
      </c>
      <c r="C11" s="40">
        <v>0.8</v>
      </c>
      <c r="E11" s="41"/>
      <c r="F11" s="42">
        <v>0.9</v>
      </c>
      <c r="G11" s="42" t="s">
        <v>260</v>
      </c>
      <c r="H11" s="42">
        <v>0.8</v>
      </c>
      <c r="I11" s="42" t="s">
        <v>260</v>
      </c>
      <c r="J11" s="42">
        <v>0.85</v>
      </c>
      <c r="K11" s="42" t="s">
        <v>116</v>
      </c>
      <c r="L11" s="53">
        <f>F11*H11*J11</f>
        <v>0.612</v>
      </c>
    </row>
    <row r="12" ht="15.15" spans="2:10">
      <c r="B12" s="43" t="s">
        <v>273</v>
      </c>
      <c r="C12" s="44">
        <v>0.85</v>
      </c>
      <c r="F12" s="33" t="s">
        <v>274</v>
      </c>
      <c r="G12" s="34"/>
      <c r="H12" s="34"/>
      <c r="I12" s="34"/>
      <c r="J12" s="51"/>
    </row>
  </sheetData>
  <mergeCells count="1">
    <mergeCell ref="J3:L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9"/>
  <sheetViews>
    <sheetView workbookViewId="0">
      <selection activeCell="P22" sqref="P22"/>
    </sheetView>
  </sheetViews>
  <sheetFormatPr defaultColWidth="11" defaultRowHeight="14.4"/>
  <cols>
    <col min="12" max="12" width="14.712962962963" customWidth="1"/>
  </cols>
  <sheetData>
    <row r="2" ht="15.15"/>
    <row r="3" spans="2:9">
      <c r="B3" s="1" t="s">
        <v>275</v>
      </c>
      <c r="C3" s="2"/>
      <c r="D3" s="2"/>
      <c r="E3" s="2"/>
      <c r="F3" s="2"/>
      <c r="G3" s="2"/>
      <c r="H3" s="2"/>
      <c r="I3" s="21"/>
    </row>
    <row r="4" ht="15.15" spans="2:9">
      <c r="B4" s="3" t="s">
        <v>276</v>
      </c>
      <c r="C4" s="4"/>
      <c r="D4" s="4"/>
      <c r="E4" s="4"/>
      <c r="F4" s="4"/>
      <c r="G4" s="4"/>
      <c r="H4" s="4"/>
      <c r="I4" s="22"/>
    </row>
    <row r="6" ht="15.15"/>
    <row r="7" ht="15.15" spans="2:3">
      <c r="B7" s="5" t="s">
        <v>277</v>
      </c>
      <c r="C7" s="6"/>
    </row>
    <row r="8" ht="15.15" spans="3:12">
      <c r="C8" s="5" t="s">
        <v>6</v>
      </c>
      <c r="D8" s="7" t="s">
        <v>278</v>
      </c>
      <c r="E8" s="8"/>
      <c r="F8" s="8"/>
      <c r="G8" s="8"/>
      <c r="H8" s="8"/>
      <c r="I8" s="8"/>
      <c r="J8" s="2"/>
      <c r="K8" s="2"/>
      <c r="L8" s="21"/>
    </row>
    <row r="9" spans="4:12">
      <c r="D9" s="9">
        <v>4</v>
      </c>
      <c r="E9" s="10" t="s">
        <v>260</v>
      </c>
      <c r="F9" s="11">
        <v>2</v>
      </c>
      <c r="G9" s="10" t="s">
        <v>114</v>
      </c>
      <c r="H9" s="11">
        <v>2</v>
      </c>
      <c r="I9" s="10" t="s">
        <v>260</v>
      </c>
      <c r="J9" s="11">
        <v>4</v>
      </c>
      <c r="K9" s="10" t="s">
        <v>116</v>
      </c>
      <c r="L9" s="23">
        <v>0.44</v>
      </c>
    </row>
    <row r="10" spans="4:12">
      <c r="D10" s="12">
        <v>6</v>
      </c>
      <c r="E10" s="10"/>
      <c r="F10" s="10">
        <v>6</v>
      </c>
      <c r="G10" s="10"/>
      <c r="H10" s="10">
        <v>6</v>
      </c>
      <c r="I10" s="10"/>
      <c r="J10" s="10">
        <v>6</v>
      </c>
      <c r="K10" s="10"/>
      <c r="L10" s="23"/>
    </row>
    <row r="11" spans="4:12">
      <c r="D11" s="13"/>
      <c r="E11" s="14"/>
      <c r="F11" s="14"/>
      <c r="G11" s="14"/>
      <c r="H11" s="14"/>
      <c r="I11" s="14"/>
      <c r="J11" s="14"/>
      <c r="K11" s="14"/>
      <c r="L11" s="24"/>
    </row>
    <row r="12" ht="15.15" spans="4:12">
      <c r="D12" s="15">
        <f>D9/D10</f>
        <v>0.666666666666667</v>
      </c>
      <c r="E12" s="16" t="s">
        <v>260</v>
      </c>
      <c r="F12" s="16">
        <f>F9/F10</f>
        <v>0.333333333333333</v>
      </c>
      <c r="G12" s="16" t="s">
        <v>114</v>
      </c>
      <c r="H12" s="16">
        <f>H9/H10</f>
        <v>0.333333333333333</v>
      </c>
      <c r="I12" s="16" t="s">
        <v>260</v>
      </c>
      <c r="J12" s="16">
        <f>J9/J10</f>
        <v>0.666666666666667</v>
      </c>
      <c r="K12" s="16" t="s">
        <v>116</v>
      </c>
      <c r="L12" s="25">
        <f>(D12*F12)+(H12*J12)</f>
        <v>0.444444444444444</v>
      </c>
    </row>
    <row r="13" ht="15.15"/>
    <row r="14" ht="15.15" spans="2:3">
      <c r="B14" s="5" t="s">
        <v>279</v>
      </c>
      <c r="C14" s="6"/>
    </row>
    <row r="15" ht="15.15" spans="3:12">
      <c r="C15" s="17" t="s">
        <v>6</v>
      </c>
      <c r="D15" s="1" t="s">
        <v>280</v>
      </c>
      <c r="E15" s="2"/>
      <c r="F15" s="2"/>
      <c r="G15" s="2"/>
      <c r="H15" s="2"/>
      <c r="I15" s="2"/>
      <c r="J15" s="2"/>
      <c r="K15" s="2"/>
      <c r="L15" s="21"/>
    </row>
    <row r="16" spans="4:12">
      <c r="D16" s="9">
        <v>4</v>
      </c>
      <c r="E16" s="10" t="s">
        <v>260</v>
      </c>
      <c r="F16" s="11">
        <v>2</v>
      </c>
      <c r="G16" s="10" t="s">
        <v>114</v>
      </c>
      <c r="H16" s="11">
        <v>2</v>
      </c>
      <c r="I16" s="10" t="s">
        <v>260</v>
      </c>
      <c r="J16" s="11">
        <v>4</v>
      </c>
      <c r="K16" s="10" t="s">
        <v>116</v>
      </c>
      <c r="L16" s="23">
        <v>0.533</v>
      </c>
    </row>
    <row r="17" spans="4:12">
      <c r="D17" s="12">
        <v>6</v>
      </c>
      <c r="E17" s="10"/>
      <c r="F17" s="10">
        <v>5</v>
      </c>
      <c r="G17" s="10"/>
      <c r="H17" s="10">
        <v>6</v>
      </c>
      <c r="I17" s="10"/>
      <c r="J17" s="10">
        <v>5</v>
      </c>
      <c r="K17" s="10"/>
      <c r="L17" s="23"/>
    </row>
    <row r="18" spans="4:12">
      <c r="D18" s="13"/>
      <c r="E18" s="14"/>
      <c r="F18" s="14"/>
      <c r="G18" s="14"/>
      <c r="H18" s="14" t="s">
        <v>281</v>
      </c>
      <c r="I18" s="14"/>
      <c r="J18" s="14"/>
      <c r="K18" s="14"/>
      <c r="L18" s="24"/>
    </row>
    <row r="19" ht="15.15" spans="4:12">
      <c r="D19" s="18">
        <f>D16/6</f>
        <v>0.666666666666667</v>
      </c>
      <c r="E19" s="19" t="s">
        <v>260</v>
      </c>
      <c r="F19" s="19">
        <f>2/5</f>
        <v>0.4</v>
      </c>
      <c r="G19" s="19" t="s">
        <v>114</v>
      </c>
      <c r="H19" s="20">
        <f>2/6</f>
        <v>0.333333333333333</v>
      </c>
      <c r="I19" s="19" t="s">
        <v>260</v>
      </c>
      <c r="J19" s="19">
        <f>4/5</f>
        <v>0.8</v>
      </c>
      <c r="K19" s="19" t="s">
        <v>116</v>
      </c>
      <c r="L19" s="26">
        <f>(D19*F19)+(H19*J19)</f>
        <v>0.533333333333333</v>
      </c>
    </row>
  </sheetData>
  <mergeCells count="13">
    <mergeCell ref="B7:C7"/>
    <mergeCell ref="D8:I8"/>
    <mergeCell ref="B14:C14"/>
    <mergeCell ref="E9:E10"/>
    <mergeCell ref="E16:E17"/>
    <mergeCell ref="G9:G10"/>
    <mergeCell ref="G16:G17"/>
    <mergeCell ref="I9:I10"/>
    <mergeCell ref="I16:I17"/>
    <mergeCell ref="K9:K10"/>
    <mergeCell ref="K16:K17"/>
    <mergeCell ref="L9:L10"/>
    <mergeCell ref="L16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EJ1</vt:lpstr>
      <vt:lpstr>EJ2</vt:lpstr>
      <vt:lpstr>EJ3</vt:lpstr>
      <vt:lpstr>EJ4</vt:lpstr>
      <vt:lpstr>EJ5</vt:lpstr>
      <vt:lpstr>EJ6</vt:lpstr>
      <vt:lpstr>EJ7</vt:lpstr>
      <vt:lpstr>EJ8</vt:lpstr>
      <vt:lpstr>EJ9</vt:lpstr>
      <vt:lpstr>EJ10</vt:lpstr>
      <vt:lpstr>EJ11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</dc:creator>
  <cp:lastModifiedBy>El Viajero Interdimensional Bi</cp:lastModifiedBy>
  <dcterms:created xsi:type="dcterms:W3CDTF">2024-04-19T12:56:00Z</dcterms:created>
  <dcterms:modified xsi:type="dcterms:W3CDTF">2024-05-08T02:22:47Z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C34DBECF96A14E379300496D4010D89B_12</vt:lpwstr>
  </property>
  <property fmtid="{D5CDD505-2E9C-101B-9397-08002B2CF9AE}" pid="3" name="KSOProductBuildVer">
    <vt:lpwstr>1033-12.2.0.16909</vt:lpwstr>
  </property>
</Properties>
</file>