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C:\UNTDF-Sistemas\Estadistica\Felix - Resoluciones\"/>
    </mc:Choice>
  </mc:AlternateContent>
  <xr:revisionPtr revIDLastSave="0" documentId="13_ncr:1_{63F9C61E-BE70-42C2-B763-599B4DDB8D62}"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Hoja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9" i="2" l="1"/>
  <c r="C22" i="2"/>
  <c r="C16" i="2"/>
  <c r="C14" i="2"/>
  <c r="M37" i="1"/>
  <c r="M36" i="1"/>
  <c r="M35" i="1"/>
  <c r="G33" i="1"/>
  <c r="H33" i="1"/>
  <c r="I33" i="1"/>
  <c r="J33" i="1"/>
  <c r="F33" i="1"/>
  <c r="H18" i="1"/>
  <c r="M24" i="1"/>
  <c r="L26" i="1" s="1"/>
  <c r="P20" i="1"/>
  <c r="G18" i="1"/>
  <c r="F18" i="1"/>
  <c r="G24" i="1"/>
  <c r="F10" i="1"/>
  <c r="O12" i="1" s="1"/>
  <c r="C13" i="1"/>
  <c r="F9" i="1" s="1"/>
  <c r="C12" i="1"/>
</calcChain>
</file>

<file path=xl/sharedStrings.xml><?xml version="1.0" encoding="utf-8"?>
<sst xmlns="http://schemas.openxmlformats.org/spreadsheetml/2006/main" count="51" uniqueCount="38">
  <si>
    <r>
      <t>Ejercicio 1.</t>
    </r>
    <r>
      <rPr>
        <sz val="11"/>
        <color theme="1"/>
        <rFont val="Times New Roman"/>
        <charset val="134"/>
      </rPr>
      <t xml:space="preserve"> Para un determinado tipo de radar, en la zona de fallas por desgaste, la vida útil de las unidades que lo componen se puede representar por la distribución normal, con media 150 horas y desviación estándar de 10 horas. Se dispone de toda el área de tránsito aéreo de una zona del país con 40 radares. Se desea saber cuántos radares se espera que fallen entre las 131 y las 179 horas.</t>
    </r>
  </si>
  <si>
    <t>media =</t>
  </si>
  <si>
    <t>de =</t>
  </si>
  <si>
    <t>n =</t>
  </si>
  <si>
    <t>P(131&lt;=x&lt;=179) =</t>
  </si>
  <si>
    <t>x</t>
  </si>
  <si>
    <t>z</t>
  </si>
  <si>
    <t>P(-1,9&lt;=z&lt;=2,9) =</t>
  </si>
  <si>
    <r>
      <rPr>
        <b/>
        <sz val="11"/>
        <color theme="1"/>
        <rFont val="Calibri"/>
        <family val="2"/>
        <scheme val="minor"/>
      </rPr>
      <t xml:space="preserve">Ejercicio 2. </t>
    </r>
    <r>
      <rPr>
        <sz val="11"/>
        <color theme="1"/>
        <rFont val="Calibri"/>
        <charset val="134"/>
        <scheme val="minor"/>
      </rPr>
      <t>Una empresa paga a sus empleados un salario promedio de $300 por hora, con una desviación estándar de $20. Si los salarios se distribuyen aproximadamente de forma normal y se redondean al centavo más cercano.</t>
    </r>
  </si>
  <si>
    <t>La cantidad de radares que se esperan que fallen entre las 131 y las 179 horas del total de 40 es:</t>
  </si>
  <si>
    <t>a) ¿qué porcentaje de los trabajadores recibe salarios de entre $250,75 y $343,22 por hora?</t>
  </si>
  <si>
    <t>b) ¿el 5 % de los salarios más altos por hora de los empleados es mayor a qué cantidad?</t>
  </si>
  <si>
    <t>El 5% de los más altos serían</t>
  </si>
  <si>
    <t>P(250,75&lt;=x&lt;=343,22) = P(z&lt;=2,161)-P(z&lt;=-2,4625) =</t>
  </si>
  <si>
    <t>P(z=z1) =</t>
  </si>
  <si>
    <t>-&gt;</t>
  </si>
  <si>
    <t>Vuelvo a la variable x =</t>
  </si>
  <si>
    <t>a) ¿Cuál es la probabilidad de que un empleado termine el programa entre 33 y 42 días?</t>
  </si>
  <si>
    <t>b) ¿Cuál es la probabilidad de que un empleado termine el programa en menos de 30 días?</t>
  </si>
  <si>
    <t>c) ¿Cuál es la probabilidad de que un empleado termine el programa en menos de 25 o</t>
  </si>
  <si>
    <t>más de 60 días?</t>
  </si>
  <si>
    <t>P(33&lt;x&lt;42)</t>
  </si>
  <si>
    <t>P(x&lt;30)</t>
  </si>
  <si>
    <t>P(x&lt;25) + P(x&gt;60) =</t>
  </si>
  <si>
    <t>100% - 5%</t>
  </si>
  <si>
    <t>=</t>
  </si>
  <si>
    <t>El 5% de los salarios más altos por hora de los empleados es mayor a 332,89$</t>
  </si>
  <si>
    <r>
      <rPr>
        <b/>
        <sz val="11"/>
        <color theme="1"/>
        <rFont val="Calibri"/>
        <family val="2"/>
        <scheme val="minor"/>
      </rPr>
      <t>Ejercicio 3.</t>
    </r>
    <r>
      <rPr>
        <sz val="11"/>
        <color theme="1"/>
        <rFont val="Calibri"/>
        <family val="2"/>
        <scheme val="minor"/>
      </rPr>
      <t xml:space="preserve"> El vicepresidente de personal de una compañía de seguros ha ideado un nuevo programa de capacitación cuyo ritmo es regulado por los propios participantes. Los nuevos empleados trabajan varias etapas a su ritmo personal. El programa finaliza cuando aprenden los contenidos. El programa ha dado buenos resultados sobre todo en la aceleración del proceso de capacitación, pues el sueldo durante ese periodo es apenas 67 % de lo que percibe al acabar el programa. En los últimos 12 años, la terminación promedio del programa dura 44 días, con una desviación estándar de 12 días.</t>
    </r>
  </si>
  <si>
    <r>
      <rPr>
        <b/>
        <sz val="11"/>
        <color theme="1"/>
        <rFont val="Calibri"/>
        <family val="2"/>
        <scheme val="minor"/>
      </rPr>
      <t>Ejercicio 4.</t>
    </r>
    <r>
      <rPr>
        <sz val="11"/>
        <color theme="1"/>
        <rFont val="Calibri"/>
        <family val="2"/>
        <scheme val="minor"/>
      </rPr>
      <t xml:space="preserve"> Un grupo de estudiantes realizó un examen de matemática avanzada. Se seleccionó una muestra aleatoria de 15 estudiantes y se encontró que la puntuación promedio fue de 78 con una desviación estándar de 10. Si se asume que las puntuaciones siguen una distribución t de Student con 14 grados de libertad, ¿cuál es la probabilidad de que un estudiante seleccionado al azar tenga una puntuación menor a 70?</t>
    </r>
  </si>
  <si>
    <t>grados =</t>
  </si>
  <si>
    <t>estandarización</t>
  </si>
  <si>
    <t>t = (x-media)/(de/n^1/2)</t>
  </si>
  <si>
    <t>t =</t>
  </si>
  <si>
    <t>P(t&lt;-3,098) =</t>
  </si>
  <si>
    <r>
      <t>Ejercicio 5.</t>
    </r>
    <r>
      <rPr>
        <sz val="11"/>
        <color theme="1"/>
        <rFont val="Calibri"/>
        <family val="2"/>
        <scheme val="minor"/>
      </rPr>
      <t xml:space="preserve"> Un investigador desea estudiar la variabilidad en los tiempos de respuesta de un sistema informático. Si los tiempos de respuesta siguen una distribución chi-cuadrado con 19 grados de libertad, ¿cuál es la probabilidad de que la suma de las varianzas sea menor a 30?</t>
    </r>
  </si>
  <si>
    <t>P(x&lt;=30) =</t>
  </si>
  <si>
    <r>
      <t>Ejercicio 6.</t>
    </r>
    <r>
      <rPr>
        <sz val="11"/>
        <color theme="1"/>
        <rFont val="Calibri"/>
        <family val="2"/>
        <scheme val="minor"/>
      </rPr>
      <t xml:space="preserve"> En un análisis de calidad de productos manufacturados, se midieron las desviaciones respecto a la longitud estándar de ciertas piezas. Si se asume que las desviaciones siguen una distribución chi-cuadrado con 14 grados de libertad, ¿cuál es la probabilidad de que la suma de las desviaciones al cuadrado sea mayor a 35?</t>
    </r>
  </si>
  <si>
    <t>P(x&gt;35)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</si>
</sst>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charset val="134"/>
      <scheme val="minor"/>
    </font>
    <font>
      <sz val="11"/>
      <color theme="1"/>
      <name val="Calibri"/>
      <family val="2"/>
      <scheme val="minor"/>
    </font>
    <font>
      <b/>
      <sz val="11"/>
      <color theme="1"/>
      <name val="Times New Roman"/>
      <charset val="134"/>
    </font>
    <font>
      <sz val="11"/>
      <color theme="1"/>
      <name val="Times New Roman"/>
      <charset val="134"/>
    </font>
    <font>
      <b/>
      <sz val="11"/>
      <color theme="1"/>
      <name val="Calibri"/>
      <family val="2"/>
      <scheme val="minor"/>
    </font>
    <font>
      <sz val="12"/>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2" fillId="0" borderId="0" xfId="0" applyFont="1" applyAlignment="1">
      <alignment horizontal="left" wrapText="1"/>
    </xf>
    <xf numFmtId="0" fontId="0" fillId="0" borderId="1" xfId="0" applyBorder="1"/>
    <xf numFmtId="0" fontId="0" fillId="0" borderId="1" xfId="0" applyBorder="1" applyAlignment="1">
      <alignment horizontal="center"/>
    </xf>
    <xf numFmtId="0" fontId="1" fillId="0" borderId="0" xfId="0" applyFont="1"/>
    <xf numFmtId="0" fontId="1" fillId="0" borderId="0" xfId="0" applyFont="1" applyAlignment="1">
      <alignment horizontal="center"/>
    </xf>
    <xf numFmtId="0" fontId="1" fillId="0" borderId="0" xfId="0" applyFont="1" applyAlignment="1">
      <alignment horizontal="left" wrapText="1"/>
    </xf>
    <xf numFmtId="0" fontId="5" fillId="0" borderId="0" xfId="0" applyFont="1" applyAlignment="1">
      <alignment horizontal="left" vertical="center"/>
    </xf>
    <xf numFmtId="0" fontId="0" fillId="0" borderId="0" xfId="0" applyAlignment="1">
      <alignment horizontal="left"/>
    </xf>
    <xf numFmtId="0" fontId="1" fillId="0" borderId="0" xfId="0" applyFont="1" applyAlignment="1">
      <alignment horizontal="left"/>
    </xf>
    <xf numFmtId="10" fontId="0" fillId="0" borderId="0" xfId="0" applyNumberFormat="1"/>
    <xf numFmtId="0" fontId="1" fillId="0" borderId="1" xfId="0" applyFont="1" applyBorder="1" applyAlignment="1">
      <alignment horizontal="center"/>
    </xf>
    <xf numFmtId="0" fontId="1" fillId="0" borderId="0" xfId="0" quotePrefix="1" applyFont="1" applyAlignment="1">
      <alignment horizontal="center"/>
    </xf>
    <xf numFmtId="0" fontId="5" fillId="0" borderId="0" xfId="0" applyFont="1"/>
    <xf numFmtId="9" fontId="1" fillId="0" borderId="0" xfId="0" applyNumberFormat="1" applyFont="1"/>
    <xf numFmtId="0" fontId="4" fillId="0" borderId="0" xfId="0" applyFont="1" applyAlignment="1">
      <alignment horizontal="left" wrapText="1"/>
    </xf>
    <xf numFmtId="0" fontId="4"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P38"/>
  <sheetViews>
    <sheetView workbookViewId="0">
      <selection activeCell="M35" sqref="M35"/>
    </sheetView>
  </sheetViews>
  <sheetFormatPr baseColWidth="10" defaultColWidth="9" defaultRowHeight="14.4"/>
  <cols>
    <col min="6" max="6" width="11.33203125" bestFit="1" customWidth="1"/>
    <col min="10" max="10" width="11.33203125" bestFit="1" customWidth="1"/>
    <col min="11" max="11" width="10.77734375" customWidth="1"/>
    <col min="13" max="13" width="11.33203125" bestFit="1" customWidth="1"/>
  </cols>
  <sheetData>
    <row r="2" spans="2:16" ht="51" customHeight="1">
      <c r="B2" s="1" t="s">
        <v>0</v>
      </c>
      <c r="C2" s="1"/>
      <c r="D2" s="1"/>
      <c r="E2" s="1"/>
      <c r="F2" s="1"/>
      <c r="G2" s="1"/>
      <c r="H2" s="1"/>
      <c r="I2" s="1"/>
      <c r="J2" s="1"/>
      <c r="K2" s="1"/>
      <c r="L2" s="1"/>
      <c r="M2" s="1"/>
      <c r="N2" s="1"/>
      <c r="O2" s="1"/>
      <c r="P2" s="1"/>
    </row>
    <row r="4" spans="2:16">
      <c r="B4" t="s">
        <v>1</v>
      </c>
      <c r="C4">
        <v>150</v>
      </c>
    </row>
    <row r="5" spans="2:16">
      <c r="B5" t="s">
        <v>2</v>
      </c>
      <c r="C5">
        <v>10</v>
      </c>
    </row>
    <row r="7" spans="2:16">
      <c r="B7" t="s">
        <v>3</v>
      </c>
      <c r="C7">
        <v>40</v>
      </c>
    </row>
    <row r="9" spans="2:16">
      <c r="B9" t="s">
        <v>4</v>
      </c>
      <c r="D9" t="s">
        <v>7</v>
      </c>
      <c r="F9">
        <f>_xlfn.NORM.S.DIST(C13,1)-_xlfn.NORM.S.DIST(C12,1)</f>
        <v>0.9694176268836141</v>
      </c>
    </row>
    <row r="10" spans="2:16">
      <c r="F10">
        <f>_xlfn.NORM.DIST(B13,$C$4,$C$5,1)-_xlfn.NORM.DIST(B12,$C$4,$C$5,1)</f>
        <v>0.9694176268836141</v>
      </c>
    </row>
    <row r="11" spans="2:16">
      <c r="B11" s="3" t="s">
        <v>5</v>
      </c>
      <c r="C11" s="3" t="s">
        <v>6</v>
      </c>
    </row>
    <row r="12" spans="2:16">
      <c r="B12" s="3">
        <v>131</v>
      </c>
      <c r="C12" s="3">
        <f>(B12-$C$4)/$C$5</f>
        <v>-1.9</v>
      </c>
      <c r="F12" s="4" t="s">
        <v>9</v>
      </c>
      <c r="O12">
        <f>F10*40</f>
        <v>38.776705075344566</v>
      </c>
    </row>
    <row r="13" spans="2:16">
      <c r="B13" s="3">
        <v>179</v>
      </c>
      <c r="C13" s="3">
        <f>(B13-$C$4)/$C$5</f>
        <v>2.9</v>
      </c>
    </row>
    <row r="15" spans="2:16" ht="29.4" customHeight="1">
      <c r="B15" s="6" t="s">
        <v>8</v>
      </c>
      <c r="C15" s="6"/>
      <c r="D15" s="6"/>
      <c r="E15" s="6"/>
      <c r="F15" s="6"/>
      <c r="G15" s="6"/>
      <c r="H15" s="6"/>
      <c r="I15" s="6"/>
      <c r="J15" s="6"/>
      <c r="K15" s="6"/>
      <c r="L15" s="6"/>
      <c r="M15" s="6"/>
      <c r="N15" s="6"/>
      <c r="O15" s="6"/>
      <c r="P15" s="6"/>
    </row>
    <row r="17" spans="2:16">
      <c r="B17" s="4" t="s">
        <v>1</v>
      </c>
      <c r="C17">
        <v>300</v>
      </c>
      <c r="E17" s="11" t="s">
        <v>5</v>
      </c>
      <c r="F17" s="2">
        <v>250.75</v>
      </c>
      <c r="G17" s="2">
        <v>343.22</v>
      </c>
      <c r="H17" s="2">
        <v>332.89710000000002</v>
      </c>
    </row>
    <row r="18" spans="2:16">
      <c r="B18" s="4" t="s">
        <v>2</v>
      </c>
      <c r="C18">
        <v>20</v>
      </c>
      <c r="E18" s="11" t="s">
        <v>6</v>
      </c>
      <c r="F18" s="2">
        <f>(F17-$C$17)/$C$18</f>
        <v>-2.4624999999999999</v>
      </c>
      <c r="G18" s="2">
        <f>(G17-$C$17)/$C$18</f>
        <v>2.1610000000000014</v>
      </c>
      <c r="H18" s="2">
        <f>(H17-$C$17)/$C$18</f>
        <v>1.6448550000000011</v>
      </c>
    </row>
    <row r="20" spans="2:16" ht="15.6">
      <c r="B20" s="7" t="s">
        <v>10</v>
      </c>
      <c r="C20" s="8"/>
      <c r="D20" s="8"/>
      <c r="E20" s="8"/>
      <c r="F20" s="8"/>
      <c r="G20" s="8"/>
      <c r="H20" s="8"/>
      <c r="I20" s="8"/>
      <c r="J20" s="8"/>
      <c r="K20" s="9" t="s">
        <v>13</v>
      </c>
      <c r="L20" s="8"/>
      <c r="M20" s="8"/>
      <c r="N20" s="9"/>
      <c r="P20">
        <f>_xlfn.NORM.S.DIST(G18,1)-_xlfn.NORM.S.DIST(F18,1)</f>
        <v>0.97775372164868601</v>
      </c>
    </row>
    <row r="22" spans="2:16" ht="15.6">
      <c r="B22" s="7" t="s">
        <v>11</v>
      </c>
      <c r="K22" s="4"/>
    </row>
    <row r="24" spans="2:16">
      <c r="B24" s="4" t="s">
        <v>12</v>
      </c>
      <c r="E24" s="14" t="s">
        <v>24</v>
      </c>
      <c r="F24" s="5" t="s">
        <v>25</v>
      </c>
      <c r="G24" s="10">
        <f>100%-5%</f>
        <v>0.95</v>
      </c>
      <c r="J24" s="4" t="s">
        <v>14</v>
      </c>
      <c r="K24">
        <v>0.95</v>
      </c>
      <c r="L24" s="12" t="s">
        <v>15</v>
      </c>
      <c r="M24">
        <f>NORMSINV(K24)</f>
        <v>1.6448536269514715</v>
      </c>
    </row>
    <row r="26" spans="2:16">
      <c r="J26" s="4" t="s">
        <v>16</v>
      </c>
      <c r="L26">
        <f>M24*C18+C17</f>
        <v>332.89707253902941</v>
      </c>
    </row>
    <row r="28" spans="2:16">
      <c r="B28" s="4" t="s">
        <v>26</v>
      </c>
    </row>
    <row r="30" spans="2:16" ht="61.2" customHeight="1">
      <c r="B30" s="6" t="s">
        <v>27</v>
      </c>
      <c r="C30" s="6"/>
      <c r="D30" s="6"/>
      <c r="E30" s="6"/>
      <c r="F30" s="6"/>
      <c r="G30" s="6"/>
      <c r="H30" s="6"/>
      <c r="I30" s="6"/>
      <c r="J30" s="6"/>
      <c r="K30" s="6"/>
      <c r="L30" s="6"/>
      <c r="M30" s="6"/>
      <c r="N30" s="6"/>
      <c r="O30" s="6"/>
      <c r="P30" s="6"/>
    </row>
    <row r="32" spans="2:16">
      <c r="B32" s="4" t="s">
        <v>1</v>
      </c>
      <c r="C32">
        <v>44</v>
      </c>
      <c r="E32" s="11" t="s">
        <v>5</v>
      </c>
      <c r="F32" s="3">
        <v>33</v>
      </c>
      <c r="G32" s="3">
        <v>42</v>
      </c>
      <c r="H32" s="3">
        <v>30</v>
      </c>
      <c r="I32" s="3">
        <v>25</v>
      </c>
      <c r="J32" s="3">
        <v>60</v>
      </c>
    </row>
    <row r="33" spans="2:13">
      <c r="B33" s="4" t="s">
        <v>2</v>
      </c>
      <c r="C33">
        <v>12</v>
      </c>
      <c r="E33" s="11" t="s">
        <v>6</v>
      </c>
      <c r="F33" s="2">
        <f>(F32-$C$32)/$C$33</f>
        <v>-0.91666666666666663</v>
      </c>
      <c r="G33" s="2">
        <f t="shared" ref="G33:J33" si="0">(G32-$C$32)/$C$33</f>
        <v>-0.16666666666666666</v>
      </c>
      <c r="H33" s="2">
        <f t="shared" si="0"/>
        <v>-1.1666666666666667</v>
      </c>
      <c r="I33" s="2">
        <f t="shared" si="0"/>
        <v>-1.5833333333333333</v>
      </c>
      <c r="J33" s="2">
        <f t="shared" si="0"/>
        <v>1.3333333333333333</v>
      </c>
    </row>
    <row r="35" spans="2:13" ht="15.6">
      <c r="B35" s="13" t="s">
        <v>17</v>
      </c>
      <c r="K35" s="4" t="s">
        <v>21</v>
      </c>
      <c r="M35">
        <f>_xlfn.NORM.S.DIST(G33,1)-_xlfn.NORM.S.DIST(F33,1)</f>
        <v>0.25415749822431094</v>
      </c>
    </row>
    <row r="36" spans="2:13" ht="15.6">
      <c r="B36" s="13" t="s">
        <v>18</v>
      </c>
      <c r="K36" s="4" t="s">
        <v>22</v>
      </c>
      <c r="M36">
        <f>_xlfn.NORM.S.DIST(H33,1)</f>
        <v>0.12167250457438125</v>
      </c>
    </row>
    <row r="37" spans="2:13" ht="15.6">
      <c r="B37" s="7" t="s">
        <v>19</v>
      </c>
      <c r="K37" s="4" t="s">
        <v>23</v>
      </c>
      <c r="M37">
        <f>_xlfn.NORM.S.DIST(I33,1)+(1-_xlfn.NORM.S.DIST(J33,1))</f>
        <v>0.14788397433563077</v>
      </c>
    </row>
    <row r="38" spans="2:13" ht="15.6">
      <c r="B38" s="7" t="s">
        <v>20</v>
      </c>
    </row>
  </sheetData>
  <mergeCells count="3">
    <mergeCell ref="B2:P2"/>
    <mergeCell ref="B15:P15"/>
    <mergeCell ref="B30:P3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FA974-2E13-42A6-9D9B-8756E96072A7}">
  <dimension ref="B2:N29"/>
  <sheetViews>
    <sheetView tabSelected="1" workbookViewId="0">
      <selection activeCell="C30" sqref="C30"/>
    </sheetView>
  </sheetViews>
  <sheetFormatPr baseColWidth="10" defaultRowHeight="14.4"/>
  <sheetData>
    <row r="2" spans="2:14" ht="47.4" customHeight="1">
      <c r="B2" s="6" t="s">
        <v>28</v>
      </c>
      <c r="C2" s="6"/>
      <c r="D2" s="6"/>
      <c r="E2" s="6"/>
      <c r="F2" s="6"/>
      <c r="G2" s="6"/>
      <c r="H2" s="6"/>
      <c r="I2" s="6"/>
      <c r="J2" s="6"/>
      <c r="K2" s="6"/>
      <c r="L2" s="6"/>
      <c r="M2" s="6"/>
      <c r="N2" s="6"/>
    </row>
    <row r="4" spans="2:14">
      <c r="B4" s="4" t="s">
        <v>3</v>
      </c>
      <c r="C4">
        <v>15</v>
      </c>
    </row>
    <row r="5" spans="2:14">
      <c r="B5" s="4" t="s">
        <v>1</v>
      </c>
      <c r="C5">
        <v>78</v>
      </c>
    </row>
    <row r="6" spans="2:14">
      <c r="B6" s="4" t="s">
        <v>2</v>
      </c>
      <c r="C6">
        <v>10</v>
      </c>
    </row>
    <row r="8" spans="2:14">
      <c r="B8" s="4" t="s">
        <v>29</v>
      </c>
      <c r="C8">
        <v>14</v>
      </c>
    </row>
    <row r="10" spans="2:14">
      <c r="B10" s="4" t="s">
        <v>30</v>
      </c>
    </row>
    <row r="11" spans="2:14">
      <c r="B11" s="4"/>
      <c r="C11" s="4"/>
    </row>
    <row r="12" spans="2:14">
      <c r="B12" s="4" t="s">
        <v>31</v>
      </c>
    </row>
    <row r="14" spans="2:14">
      <c r="B14" s="4" t="s">
        <v>32</v>
      </c>
      <c r="C14">
        <f>(70-C5)/(C6/POWER(C4,0.5))</f>
        <v>-3.0983866769659336</v>
      </c>
    </row>
    <row r="16" spans="2:14">
      <c r="B16" s="4" t="s">
        <v>33</v>
      </c>
      <c r="C16">
        <f>_xlfn.NORM.S.DIST(C14,1)</f>
        <v>9.7288684686957431E-4</v>
      </c>
    </row>
    <row r="18" spans="2:14" ht="31.8" customHeight="1">
      <c r="B18" s="15" t="s">
        <v>34</v>
      </c>
      <c r="C18" s="15"/>
      <c r="D18" s="15"/>
      <c r="E18" s="15"/>
      <c r="F18" s="15"/>
      <c r="G18" s="15"/>
      <c r="H18" s="15"/>
      <c r="I18" s="15"/>
      <c r="J18" s="15"/>
      <c r="K18" s="15"/>
      <c r="L18" s="15"/>
      <c r="M18" s="15"/>
      <c r="N18" s="15"/>
    </row>
    <row r="20" spans="2:14">
      <c r="B20" s="4" t="s">
        <v>3</v>
      </c>
      <c r="C20">
        <v>19</v>
      </c>
    </row>
    <row r="22" spans="2:14">
      <c r="B22" s="4" t="s">
        <v>35</v>
      </c>
      <c r="C22">
        <f>_xlfn.CHISQ.DIST(30,19,TRUE)</f>
        <v>0.94820154110697619</v>
      </c>
    </row>
    <row r="25" spans="2:14" ht="40.799999999999997" customHeight="1">
      <c r="B25" s="16" t="s">
        <v>36</v>
      </c>
      <c r="C25" s="16"/>
      <c r="D25" s="16"/>
      <c r="E25" s="16"/>
      <c r="F25" s="16"/>
      <c r="G25" s="16"/>
      <c r="H25" s="16"/>
      <c r="I25" s="16"/>
      <c r="J25" s="16"/>
      <c r="K25" s="16"/>
      <c r="L25" s="16"/>
      <c r="M25" s="16"/>
      <c r="N25" s="16"/>
    </row>
    <row r="27" spans="2:14">
      <c r="B27" s="4" t="s">
        <v>3</v>
      </c>
      <c r="C27">
        <v>14</v>
      </c>
    </row>
    <row r="29" spans="2:14">
      <c r="B29" s="4" t="s">
        <v>37</v>
      </c>
      <c r="C29">
        <f>_xlfn.CHISQ.DIST.RT(35,14)</f>
        <v>1.4700197748761966E-3</v>
      </c>
    </row>
  </sheetData>
  <mergeCells count="3">
    <mergeCell ref="B2:N2"/>
    <mergeCell ref="B18:N18"/>
    <mergeCell ref="B25:N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Oscar Matto</cp:lastModifiedBy>
  <dcterms:created xsi:type="dcterms:W3CDTF">2024-06-13T11:33:27Z</dcterms:created>
  <dcterms:modified xsi:type="dcterms:W3CDTF">2024-06-13T22:13:42Z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5D442D34912E4FB6BBE89A5AE0A46735_12</vt:lpwstr>
  </property>
  <property fmtid="{D5CDD505-2E9C-101B-9397-08002B2CF9AE}" pid="3" name="KSOProductBuildVer">
    <vt:lpwstr>3082-12.2.0.17119</vt:lpwstr>
  </property>
</Properties>
</file>