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iego\Documents\Alex\"/>
    </mc:Choice>
  </mc:AlternateContent>
  <xr:revisionPtr revIDLastSave="0" documentId="13_ncr:1_{0143208A-438A-49A9-BEA9-5F30142D4A26}" xr6:coauthVersionLast="47" xr6:coauthVersionMax="47" xr10:uidLastSave="{00000000-0000-0000-0000-000000000000}"/>
  <bookViews>
    <workbookView xWindow="-110" yWindow="-110" windowWidth="38620" windowHeight="21820" activeTab="4" xr2:uid="{00000000-000D-0000-FFFF-FFFF00000000}"/>
  </bookViews>
  <sheets>
    <sheet name="La bendición (2)" sheetId="11" r:id="rId1"/>
    <sheet name="Agefrio s.a.s (2)" sheetId="10" r:id="rId2"/>
    <sheet name="ELMAR SAS" sheetId="8" r:id="rId3"/>
    <sheet name="Productora de alimentos Pa  (2)" sheetId="7" r:id="rId4"/>
    <sheet name="La bendición" sheetId="6" r:id="rId5"/>
    <sheet name="Agefrio s.a.s" sheetId="5" r:id="rId6"/>
    <sheet name="Productora de alimentos Pa 2" sheetId="4" r:id="rId7"/>
    <sheet name="Productora de alimentos Pa 1" sheetId="3" r:id="rId8"/>
    <sheet name="Constructora bolivar" sheetId="1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6" l="1"/>
  <c r="B13" i="6"/>
  <c r="B14" i="6"/>
  <c r="B15" i="6"/>
  <c r="B16" i="6"/>
  <c r="B17" i="6"/>
  <c r="B18" i="6"/>
  <c r="B12" i="6"/>
  <c r="M12" i="6"/>
  <c r="L10" i="6"/>
  <c r="M13" i="6"/>
  <c r="M14" i="6"/>
  <c r="M15" i="6"/>
  <c r="M16" i="6"/>
  <c r="M17" i="6"/>
  <c r="M18" i="6"/>
  <c r="G13" i="6"/>
  <c r="G19" i="6" s="1"/>
  <c r="G14" i="6"/>
  <c r="G15" i="6"/>
  <c r="G16" i="6"/>
  <c r="G17" i="6"/>
  <c r="G18" i="6"/>
  <c r="G12" i="6"/>
  <c r="G20" i="11"/>
  <c r="C54" i="11"/>
  <c r="G17" i="11"/>
  <c r="G16" i="11"/>
  <c r="G18" i="11"/>
  <c r="G14" i="11"/>
  <c r="H23" i="10"/>
  <c r="G15" i="11"/>
  <c r="G13" i="11"/>
  <c r="G12" i="11"/>
  <c r="H15" i="10"/>
  <c r="H13" i="10"/>
  <c r="H21" i="10"/>
  <c r="H20" i="10"/>
  <c r="H19" i="10"/>
  <c r="H18" i="10"/>
  <c r="H17" i="10"/>
  <c r="H16" i="10"/>
  <c r="H14" i="10"/>
  <c r="H12" i="10"/>
  <c r="J15" i="8"/>
  <c r="H13" i="8"/>
  <c r="H15" i="8"/>
  <c r="I13" i="8"/>
  <c r="J12" i="8"/>
  <c r="H12" i="8"/>
  <c r="H20" i="7"/>
  <c r="H15" i="7"/>
  <c r="H16" i="7"/>
  <c r="H17" i="7"/>
  <c r="H18" i="7"/>
  <c r="H14" i="7"/>
  <c r="H13" i="7"/>
  <c r="H12" i="7"/>
  <c r="H21" i="5"/>
  <c r="H18" i="5"/>
  <c r="H17" i="5"/>
  <c r="H19" i="5"/>
  <c r="H16" i="5"/>
  <c r="H15" i="5"/>
  <c r="H14" i="5"/>
  <c r="H13" i="5"/>
  <c r="H12" i="5"/>
  <c r="N32" i="1"/>
  <c r="G23" i="1"/>
  <c r="G18" i="1"/>
  <c r="G22" i="1"/>
  <c r="G24" i="1"/>
  <c r="G26" i="1" s="1"/>
  <c r="G21" i="1"/>
  <c r="G20" i="1"/>
  <c r="G19" i="1"/>
  <c r="G12" i="3"/>
  <c r="G13" i="3"/>
  <c r="G14" i="3"/>
  <c r="G15" i="3"/>
  <c r="G16" i="3"/>
  <c r="G17" i="3"/>
  <c r="G18" i="3"/>
  <c r="G20" i="3"/>
  <c r="G22" i="3"/>
  <c r="H22" i="4"/>
  <c r="H18" i="4"/>
  <c r="H19" i="4"/>
  <c r="H20" i="4"/>
  <c r="H17" i="4"/>
  <c r="H16" i="4"/>
  <c r="H14" i="4"/>
  <c r="H15" i="4"/>
  <c r="H13" i="4"/>
  <c r="H12" i="4"/>
  <c r="G17" i="1"/>
  <c r="G16" i="1"/>
  <c r="G15" i="1"/>
  <c r="G13" i="1"/>
  <c r="G14" i="1"/>
  <c r="G12" i="1"/>
  <c r="G21" i="6" l="1"/>
  <c r="G22" i="11"/>
  <c r="H25" i="10"/>
  <c r="H19" i="8"/>
  <c r="H22" i="7"/>
  <c r="H23" i="5"/>
  <c r="G28" i="1"/>
  <c r="H24" i="4"/>
</calcChain>
</file>

<file path=xl/sharedStrings.xml><?xml version="1.0" encoding="utf-8"?>
<sst xmlns="http://schemas.openxmlformats.org/spreadsheetml/2006/main" count="456" uniqueCount="118">
  <si>
    <r>
      <rPr>
        <b/>
        <sz val="10"/>
        <color rgb="FFFFFFFF"/>
        <rFont val="Arial"/>
        <family val="2"/>
      </rPr>
      <t>Cotización</t>
    </r>
  </si>
  <si>
    <r>
      <rPr>
        <b/>
        <sz val="10"/>
        <color rgb="FFFFFFFF"/>
        <rFont val="Arial"/>
        <family val="2"/>
      </rPr>
      <t>Fecha de cotización</t>
    </r>
  </si>
  <si>
    <r>
      <rPr>
        <b/>
        <sz val="10"/>
        <rFont val="Arial"/>
        <family val="2"/>
      </rPr>
      <t>Datos del cliente</t>
    </r>
  </si>
  <si>
    <r>
      <rPr>
        <b/>
        <sz val="10"/>
        <color rgb="FFFFFFFF"/>
        <rFont val="Arial"/>
        <family val="2"/>
      </rPr>
      <t>Nombre del cliente</t>
    </r>
  </si>
  <si>
    <r>
      <rPr>
        <b/>
        <sz val="10"/>
        <color rgb="FFFFFFFF"/>
        <rFont val="Arial"/>
        <family val="2"/>
      </rPr>
      <t>Nombre de la empresa</t>
    </r>
  </si>
  <si>
    <r>
      <rPr>
        <b/>
        <sz val="10"/>
        <color rgb="FFFFFFFF"/>
        <rFont val="Arial"/>
        <family val="2"/>
      </rPr>
      <t>Teléfono:</t>
    </r>
  </si>
  <si>
    <r>
      <rPr>
        <b/>
        <sz val="10"/>
        <color rgb="FFFFFFFF"/>
        <rFont val="Arial"/>
        <family val="2"/>
      </rPr>
      <t>Dirección</t>
    </r>
  </si>
  <si>
    <r>
      <rPr>
        <b/>
        <sz val="10"/>
        <color rgb="FFFFFFFF"/>
        <rFont val="Arial"/>
        <family val="2"/>
      </rPr>
      <t>Email</t>
    </r>
  </si>
  <si>
    <r>
      <rPr>
        <b/>
        <sz val="10"/>
        <color rgb="FFFFFFFF"/>
        <rFont val="Arial"/>
        <family val="2"/>
      </rPr>
      <t>Forma de pago</t>
    </r>
  </si>
  <si>
    <r>
      <rPr>
        <sz val="10"/>
        <rFont val="Arial MT"/>
        <family val="2"/>
      </rPr>
      <t>-</t>
    </r>
  </si>
  <si>
    <r>
      <rPr>
        <b/>
        <sz val="10"/>
        <rFont val="Arial"/>
        <family val="2"/>
      </rPr>
      <t>Datos del vendedor</t>
    </r>
  </si>
  <si>
    <r>
      <rPr>
        <b/>
        <sz val="10"/>
        <color rgb="FFFFFFFF"/>
        <rFont val="Arial"/>
        <family val="2"/>
      </rPr>
      <t>Nombre prestador de servicio</t>
    </r>
  </si>
  <si>
    <r>
      <rPr>
        <b/>
        <sz val="10"/>
        <color rgb="FFFFFFFF"/>
        <rFont val="Arial"/>
        <family val="2"/>
      </rPr>
      <t>Horario</t>
    </r>
  </si>
  <si>
    <r>
      <rPr>
        <sz val="10"/>
        <rFont val="Arial MT"/>
        <family val="2"/>
      </rPr>
      <t>John Alexander Rodríguez Mendoza</t>
    </r>
  </si>
  <si>
    <r>
      <rPr>
        <sz val="10"/>
        <rFont val="Arial MT"/>
        <family val="2"/>
      </rPr>
      <t>Calle 4 #79 b 54 Apt 101</t>
    </r>
  </si>
  <si>
    <r>
      <rPr>
        <sz val="10"/>
        <color rgb="FF1154CC"/>
        <rFont val="Arial MT"/>
        <family val="2"/>
      </rPr>
      <t>jm4146370@gmail.com</t>
    </r>
  </si>
  <si>
    <r>
      <rPr>
        <b/>
        <sz val="10"/>
        <color rgb="FFFFFFFF"/>
        <rFont val="Arial"/>
        <family val="2"/>
      </rPr>
      <t>Item</t>
    </r>
  </si>
  <si>
    <r>
      <rPr>
        <b/>
        <sz val="10"/>
        <color rgb="FFFFFFFF"/>
        <rFont val="Arial"/>
        <family val="2"/>
      </rPr>
      <t>Descripción</t>
    </r>
  </si>
  <si>
    <r>
      <rPr>
        <b/>
        <sz val="10"/>
        <color rgb="FFFFFFFF"/>
        <rFont val="Arial"/>
        <family val="2"/>
      </rPr>
      <t>Cantidad</t>
    </r>
  </si>
  <si>
    <r>
      <rPr>
        <b/>
        <sz val="10"/>
        <color rgb="FFFFFFFF"/>
        <rFont val="Arial"/>
        <family val="2"/>
      </rPr>
      <t>Precio unitario</t>
    </r>
  </si>
  <si>
    <r>
      <rPr>
        <b/>
        <sz val="10"/>
        <color rgb="FFFFFFFF"/>
        <rFont val="Arial"/>
        <family val="2"/>
      </rPr>
      <t>Precio mayorista</t>
    </r>
  </si>
  <si>
    <r>
      <rPr>
        <b/>
        <sz val="10"/>
        <color rgb="FFFFFFFF"/>
        <rFont val="Arial"/>
        <family val="2"/>
      </rPr>
      <t>Precio</t>
    </r>
  </si>
  <si>
    <r>
      <rPr>
        <sz val="10"/>
        <rFont val="Arial MT"/>
        <family val="2"/>
      </rPr>
      <t>Subtotal de la factura</t>
    </r>
  </si>
  <si>
    <r>
      <rPr>
        <sz val="10"/>
        <rFont val="Arial MT"/>
        <family val="2"/>
      </rPr>
      <t>IVA</t>
    </r>
  </si>
  <si>
    <r>
      <rPr>
        <sz val="10"/>
        <rFont val="Arial MT"/>
        <family val="2"/>
      </rPr>
      <t>Total</t>
    </r>
  </si>
  <si>
    <r>
      <rPr>
        <b/>
        <sz val="10"/>
        <color rgb="FFFFFFFF"/>
        <rFont val="Arial"/>
        <family val="2"/>
      </rPr>
      <t>Nota:</t>
    </r>
  </si>
  <si>
    <r>
      <rPr>
        <b/>
        <sz val="10"/>
        <color rgb="FFFFFFFF"/>
        <rFont val="Arial"/>
        <family val="2"/>
      </rPr>
      <t>Autorizado por:</t>
    </r>
  </si>
  <si>
    <t>CONSTRUCTORA BOLIVAR</t>
  </si>
  <si>
    <t>-</t>
  </si>
  <si>
    <t>Puerta cava, armado e instalación</t>
  </si>
  <si>
    <t>Instalación 23 metros lineales de paneleria</t>
  </si>
  <si>
    <t>U de acero inoxidable x3 metros</t>
  </si>
  <si>
    <t>Cartera externa x3 metros</t>
  </si>
  <si>
    <t>John Alexander Rodríguez Mendoza</t>
  </si>
  <si>
    <t>Firma __________________________</t>
  </si>
  <si>
    <t>Media caña x3 metros</t>
  </si>
  <si>
    <t>U de acero inoxidable calibre 24 x2.40 metros 5.5mm de ancho</t>
  </si>
  <si>
    <t>Dos Millones ciento veintiún mil pesos</t>
  </si>
  <si>
    <t>#746</t>
  </si>
  <si>
    <t>Instalación ventana</t>
  </si>
  <si>
    <t>14/2/2024</t>
  </si>
  <si>
    <t>PRODUCTORA DE ALIMENTOS PA S.A.S</t>
  </si>
  <si>
    <t>CL 72 # 44 - 51</t>
  </si>
  <si>
    <t>contabilidadprodealimen tos@gmail.com</t>
  </si>
  <si>
    <t>#747</t>
  </si>
  <si>
    <t>Cortina para cava</t>
  </si>
  <si>
    <t>Mano de obra armado e instalación de cortinas de plástico</t>
  </si>
  <si>
    <t>Firma ________________</t>
  </si>
  <si>
    <t>40 tornillos de 1/4 en acero inoxidable, 40 tuercas 1/4 acero inoxidable, 20 Arandelas acero inoxidable</t>
  </si>
  <si>
    <t>Platina lisa 1.1/2 x 2.5MM importado crudo.</t>
  </si>
  <si>
    <t>En letras</t>
  </si>
  <si>
    <t xml:space="preserve">Caja de remaches 1/8 x 4/6 </t>
  </si>
  <si>
    <t>Tornilleria en acero para puertas</t>
  </si>
  <si>
    <t>Poliestileno de 1.95 x.80 de 4mm transparente</t>
  </si>
  <si>
    <t>Perfil x 6 metros aluminio 2" x 1/8</t>
  </si>
  <si>
    <t>Perfil x 6 metros aluminio 3/4</t>
  </si>
  <si>
    <t>Un millón setecientos diesciséis mil trescientos ocho pesos</t>
  </si>
  <si>
    <t>Dos Millones Setescientos treintaisiete mil doscientos pesos</t>
  </si>
  <si>
    <t xml:space="preserve">Puerta corrediza (Insumos e instalación) </t>
  </si>
  <si>
    <t>Tornilleria</t>
  </si>
  <si>
    <t>Caja de remaches 3/16</t>
  </si>
  <si>
    <t>Silicona SIKA</t>
  </si>
  <si>
    <t>Thinner y estopa</t>
  </si>
  <si>
    <t>Tornillos de teflón</t>
  </si>
  <si>
    <t>Mano de obra</t>
  </si>
  <si>
    <t>Transporte Materiales</t>
  </si>
  <si>
    <t>AGE FRIO SAS</t>
  </si>
  <si>
    <t>#750</t>
  </si>
  <si>
    <t>U de acero 4,5 x 2.40</t>
  </si>
  <si>
    <t>Un millón trescientos ocho mil pesos</t>
  </si>
  <si>
    <t>GAS REFRIG R507*25lb REFRIGERANT</t>
  </si>
  <si>
    <t>TRAMPA DE COBRE 5/8</t>
  </si>
  <si>
    <t>TM TUB COBRE 5/8 F</t>
  </si>
  <si>
    <t>RUBATEX 5/8 X 1/2</t>
  </si>
  <si>
    <t>SOLDADURA DE PLATA 5% HARRIS</t>
  </si>
  <si>
    <t>FILTRO 3/8R DANFOSS 083R-DML083R</t>
  </si>
  <si>
    <t>Quinientos doce mil seis cientos noventa y cinco pesos</t>
  </si>
  <si>
    <t>#752</t>
  </si>
  <si>
    <t>13/3/2024</t>
  </si>
  <si>
    <t>Nueve millones trescientos mil pesos</t>
  </si>
  <si>
    <t>14/3/2024</t>
  </si>
  <si>
    <t>#753</t>
  </si>
  <si>
    <t>EL MAR ALIMENTOS SAS</t>
  </si>
  <si>
    <t xml:space="preserve">LAMINA DE ACERO CAL 24 ; 2.40 X 1.22 </t>
  </si>
  <si>
    <t>FIBRA DE VIDRIO 2mt x 1.22</t>
  </si>
  <si>
    <t xml:space="preserve">TORNILLERIA; CHAZOS EN ACERO </t>
  </si>
  <si>
    <t>#754</t>
  </si>
  <si>
    <t>21/3/2024</t>
  </si>
  <si>
    <t>Lámina de acero calibra 24 2.40x1.22</t>
  </si>
  <si>
    <t>Fibra de vidrio 2mt x 1.22</t>
  </si>
  <si>
    <t>Chazos en acero inoxidable</t>
  </si>
  <si>
    <t>Tinner</t>
  </si>
  <si>
    <t>Estopa</t>
  </si>
  <si>
    <t>Visagra x 2 unidades</t>
  </si>
  <si>
    <t>Silicona SIKA color blanco</t>
  </si>
  <si>
    <t>Rodamientos en teflón</t>
  </si>
  <si>
    <t>Doblez de láminas</t>
  </si>
  <si>
    <t>Caja remaches 1/8</t>
  </si>
  <si>
    <t>#755</t>
  </si>
  <si>
    <t>Leonardo Pérez</t>
  </si>
  <si>
    <t xml:space="preserve">Armada cajón con división y dos puertas batibles con cerramiento para cuarto de desposte y puerta sencilla </t>
  </si>
  <si>
    <t>Sika flex blanco</t>
  </si>
  <si>
    <t>Perfil acero inóxidable</t>
  </si>
  <si>
    <t>Transporte media caña y perfiles</t>
  </si>
  <si>
    <t>Doblez y corte de material blanco</t>
  </si>
  <si>
    <t>Tornillería en acero y copa rosca</t>
  </si>
  <si>
    <t>Tornillos golosos</t>
  </si>
  <si>
    <t>Dos millones quinientos sesenta y cinco mil pesos</t>
  </si>
  <si>
    <t>Tornillos de teflon 1</t>
  </si>
  <si>
    <t xml:space="preserve">2 tópes riel principal </t>
  </si>
  <si>
    <t>Alfajor 1.30 x 1 mt ;</t>
  </si>
  <si>
    <t>Tarro de sika</t>
  </si>
  <si>
    <t xml:space="preserve">u de 40mm en acero inoxidable </t>
  </si>
  <si>
    <t>Mano de Obra</t>
  </si>
  <si>
    <t>transporte</t>
  </si>
  <si>
    <t>AGE FRIO</t>
  </si>
  <si>
    <t>#781</t>
  </si>
  <si>
    <t>UN MILLON CUATROCIENTOS SETENTA Y CINCO MIL QUINCE 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</si>
</sst>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mm/dd/yy;@"/>
    <numFmt numFmtId="166" formatCode="\$#,##0.00"/>
    <numFmt numFmtId="167" formatCode="\$0.00"/>
    <numFmt numFmtId="168" formatCode="\$#,##0"/>
    <numFmt numFmtId="169" formatCode="0.0"/>
  </numFmts>
  <fonts count="11">
    <font>
      <sz val="10"/>
      <color rgb="FF000000"/>
      <name val="Times New Roman"/>
      <charset val="204"/>
    </font>
    <font>
      <b/>
      <sz val="10"/>
      <name val="Arial"/>
    </font>
    <font>
      <sz val="10"/>
      <name val="Arial MT"/>
    </font>
    <font>
      <sz val="10"/>
      <color rgb="FF000000"/>
      <name val="Arial MT"/>
      <family val="2"/>
    </font>
    <font>
      <b/>
      <sz val="10"/>
      <color rgb="FFFFFFFF"/>
      <name val="Arial"/>
      <family val="2"/>
    </font>
    <font>
      <sz val="10"/>
      <name val="Arial MT"/>
      <family val="2"/>
    </font>
    <font>
      <b/>
      <sz val="10"/>
      <name val="Arial"/>
      <family val="2"/>
    </font>
    <font>
      <u/>
      <sz val="10"/>
      <color rgb="FF1154CC"/>
      <name val="Arial MT"/>
      <family val="2"/>
    </font>
    <font>
      <sz val="10"/>
      <color rgb="FF1154CC"/>
      <name val="Arial MT"/>
      <family val="2"/>
    </font>
    <font>
      <sz val="10"/>
      <color rgb="FF000000"/>
      <name val="Arial MT"/>
    </font>
    <font>
      <sz val="10"/>
      <color rgb="FF000000"/>
      <name val="Times New Roman"/>
      <charset val="204"/>
    </font>
  </fonts>
  <fills count="7">
    <fill>
      <patternFill patternType="none"/>
    </fill>
    <fill>
      <patternFill patternType="gray125"/>
    </fill>
    <fill>
      <patternFill patternType="solid">
        <fgColor rgb="FF1C4586"/>
      </patternFill>
    </fill>
    <fill>
      <patternFill patternType="solid">
        <fgColor rgb="FFC8DAF8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1C4586"/>
      </bottom>
      <diagonal/>
    </border>
    <border>
      <left/>
      <right style="thin">
        <color theme="0" tint="-0.14999847407452621"/>
      </right>
      <top style="thin">
        <color rgb="FF000000"/>
      </top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164" fontId="10" fillId="0" borderId="0" applyFont="0" applyFill="0" applyBorder="0" applyAlignment="0" applyProtection="0"/>
  </cellStyleXfs>
  <cellXfs count="101"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left" vertical="top" wrapText="1" indent="2"/>
    </xf>
    <xf numFmtId="0" fontId="0" fillId="0" borderId="0" xfId="0" applyAlignment="1">
      <alignment horizontal="left" vertical="center" wrapText="1"/>
    </xf>
    <xf numFmtId="165" fontId="3" fillId="3" borderId="0" xfId="0" applyNumberFormat="1" applyFont="1" applyFill="1" applyAlignment="1">
      <alignment horizontal="left" vertical="top" indent="3" shrinkToFit="1"/>
    </xf>
    <xf numFmtId="0" fontId="1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1" fontId="3" fillId="3" borderId="0" xfId="0" applyNumberFormat="1" applyFont="1" applyFill="1" applyAlignment="1">
      <alignment horizontal="left" vertical="top" shrinkToFi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 indent="3"/>
    </xf>
    <xf numFmtId="0" fontId="1" fillId="2" borderId="1" xfId="0" applyFont="1" applyFill="1" applyBorder="1" applyAlignment="1">
      <alignment horizontal="left" vertical="top" wrapText="1" indent="2"/>
    </xf>
    <xf numFmtId="1" fontId="3" fillId="0" borderId="1" xfId="0" applyNumberFormat="1" applyFont="1" applyBorder="1" applyAlignment="1">
      <alignment horizontal="right" vertical="center" shrinkToFit="1"/>
    </xf>
    <xf numFmtId="166" fontId="3" fillId="0" borderId="1" xfId="0" applyNumberFormat="1" applyFont="1" applyBorder="1" applyAlignment="1">
      <alignment horizontal="right" vertical="center" shrinkToFit="1"/>
    </xf>
    <xf numFmtId="2" fontId="3" fillId="0" borderId="1" xfId="0" applyNumberFormat="1" applyFont="1" applyBorder="1" applyAlignment="1">
      <alignment horizontal="right" vertical="center" shrinkToFit="1"/>
    </xf>
    <xf numFmtId="0" fontId="0" fillId="0" borderId="4" xfId="0" applyBorder="1" applyAlignment="1">
      <alignment horizontal="left" wrapText="1"/>
    </xf>
    <xf numFmtId="9" fontId="3" fillId="0" borderId="0" xfId="0" applyNumberFormat="1" applyFont="1" applyAlignment="1">
      <alignment horizontal="right" vertical="top" shrinkToFit="1"/>
    </xf>
    <xf numFmtId="0" fontId="5" fillId="3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1" fontId="3" fillId="4" borderId="1" xfId="0" applyNumberFormat="1" applyFont="1" applyFill="1" applyBorder="1" applyAlignment="1">
      <alignment horizontal="right" vertical="center" shrinkToFit="1"/>
    </xf>
    <xf numFmtId="0" fontId="5" fillId="4" borderId="1" xfId="0" applyFont="1" applyFill="1" applyBorder="1" applyAlignment="1">
      <alignment horizontal="left" vertical="top" wrapText="1"/>
    </xf>
    <xf numFmtId="2" fontId="3" fillId="4" borderId="1" xfId="0" applyNumberFormat="1" applyFont="1" applyFill="1" applyBorder="1" applyAlignment="1">
      <alignment horizontal="right" vertical="center" shrinkToFit="1"/>
    </xf>
    <xf numFmtId="166" fontId="3" fillId="4" borderId="1" xfId="0" applyNumberFormat="1" applyFont="1" applyFill="1" applyBorder="1" applyAlignment="1">
      <alignment horizontal="right" vertical="center" shrinkToFit="1"/>
    </xf>
    <xf numFmtId="166" fontId="3" fillId="0" borderId="6" xfId="0" applyNumberFormat="1" applyFont="1" applyBorder="1" applyAlignment="1">
      <alignment horizontal="right" vertical="top" shrinkToFit="1"/>
    </xf>
    <xf numFmtId="167" fontId="3" fillId="0" borderId="7" xfId="0" applyNumberFormat="1" applyFont="1" applyBorder="1" applyAlignment="1">
      <alignment horizontal="right" vertical="top" shrinkToFit="1"/>
    </xf>
    <xf numFmtId="0" fontId="0" fillId="0" borderId="7" xfId="0" applyBorder="1" applyAlignment="1">
      <alignment horizontal="left" vertical="top"/>
    </xf>
    <xf numFmtId="0" fontId="5" fillId="3" borderId="0" xfId="0" applyFont="1" applyFill="1" applyAlignment="1">
      <alignment horizontal="left" vertical="top" wrapText="1" indent="3"/>
    </xf>
    <xf numFmtId="1" fontId="3" fillId="4" borderId="4" xfId="0" applyNumberFormat="1" applyFont="1" applyFill="1" applyBorder="1" applyAlignment="1">
      <alignment horizontal="right" vertical="center" shrinkToFit="1"/>
    </xf>
    <xf numFmtId="0" fontId="5" fillId="4" borderId="4" xfId="0" applyFont="1" applyFill="1" applyBorder="1" applyAlignment="1">
      <alignment horizontal="left" vertical="top" wrapText="1"/>
    </xf>
    <xf numFmtId="166" fontId="3" fillId="4" borderId="4" xfId="0" applyNumberFormat="1" applyFont="1" applyFill="1" applyBorder="1" applyAlignment="1">
      <alignment horizontal="right" vertical="center" shrinkToFit="1"/>
    </xf>
    <xf numFmtId="2" fontId="3" fillId="4" borderId="4" xfId="0" applyNumberFormat="1" applyFont="1" applyFill="1" applyBorder="1" applyAlignment="1">
      <alignment horizontal="right" vertical="center" shrinkToFit="1"/>
    </xf>
    <xf numFmtId="164" fontId="0" fillId="0" borderId="0" xfId="1" applyFont="1" applyAlignment="1">
      <alignment horizontal="left" vertical="top"/>
    </xf>
    <xf numFmtId="0" fontId="7" fillId="3" borderId="0" xfId="0" quotePrefix="1" applyFont="1" applyFill="1" applyAlignment="1">
      <alignment horizontal="left" vertical="top" wrapText="1"/>
    </xf>
    <xf numFmtId="164" fontId="3" fillId="0" borderId="7" xfId="1" applyFont="1" applyBorder="1" applyAlignment="1">
      <alignment horizontal="right" vertical="top" shrinkToFit="1"/>
    </xf>
    <xf numFmtId="166" fontId="3" fillId="4" borderId="2" xfId="0" applyNumberFormat="1" applyFont="1" applyFill="1" applyBorder="1" applyAlignment="1">
      <alignment horizontal="right" vertical="center" shrinkToFit="1"/>
    </xf>
    <xf numFmtId="166" fontId="3" fillId="4" borderId="3" xfId="0" applyNumberFormat="1" applyFont="1" applyFill="1" applyBorder="1" applyAlignment="1">
      <alignment horizontal="right" vertical="center" shrinkToFit="1"/>
    </xf>
    <xf numFmtId="2" fontId="3" fillId="4" borderId="8" xfId="0" applyNumberFormat="1" applyFont="1" applyFill="1" applyBorder="1" applyAlignment="1">
      <alignment horizontal="right" vertical="center" shrinkToFit="1"/>
    </xf>
    <xf numFmtId="166" fontId="3" fillId="4" borderId="10" xfId="0" applyNumberFormat="1" applyFont="1" applyFill="1" applyBorder="1" applyAlignment="1">
      <alignment horizontal="right" vertical="center" shrinkToFit="1"/>
    </xf>
    <xf numFmtId="4" fontId="0" fillId="0" borderId="0" xfId="0" applyNumberFormat="1" applyAlignment="1">
      <alignment horizontal="left" vertical="top"/>
    </xf>
    <xf numFmtId="1" fontId="3" fillId="4" borderId="2" xfId="0" applyNumberFormat="1" applyFont="1" applyFill="1" applyBorder="1" applyAlignment="1">
      <alignment horizontal="right" vertical="center" shrinkToFit="1"/>
    </xf>
    <xf numFmtId="0" fontId="1" fillId="2" borderId="13" xfId="0" applyFont="1" applyFill="1" applyBorder="1" applyAlignment="1">
      <alignment horizontal="left" vertical="top" wrapText="1" indent="2"/>
    </xf>
    <xf numFmtId="0" fontId="1" fillId="2" borderId="13" xfId="0" applyFont="1" applyFill="1" applyBorder="1" applyAlignment="1">
      <alignment horizontal="left" vertical="top" wrapText="1" indent="3"/>
    </xf>
    <xf numFmtId="2" fontId="3" fillId="4" borderId="14" xfId="0" applyNumberFormat="1" applyFont="1" applyFill="1" applyBorder="1" applyAlignment="1">
      <alignment horizontal="right" vertical="center" shrinkToFit="1"/>
    </xf>
    <xf numFmtId="2" fontId="3" fillId="4" borderId="17" xfId="0" applyNumberFormat="1" applyFont="1" applyFill="1" applyBorder="1" applyAlignment="1">
      <alignment horizontal="right" vertical="center" shrinkToFit="1"/>
    </xf>
    <xf numFmtId="166" fontId="3" fillId="4" borderId="18" xfId="0" applyNumberFormat="1" applyFont="1" applyFill="1" applyBorder="1" applyAlignment="1">
      <alignment horizontal="right" vertical="center" shrinkToFit="1"/>
    </xf>
    <xf numFmtId="0" fontId="5" fillId="0" borderId="13" xfId="0" applyFont="1" applyBorder="1" applyAlignment="1">
      <alignment horizontal="left" vertical="top" wrapText="1"/>
    </xf>
    <xf numFmtId="1" fontId="3" fillId="0" borderId="11" xfId="0" applyNumberFormat="1" applyFont="1" applyBorder="1" applyAlignment="1">
      <alignment horizontal="right" vertical="center" shrinkToFit="1"/>
    </xf>
    <xf numFmtId="2" fontId="3" fillId="0" borderId="21" xfId="0" applyNumberFormat="1" applyFont="1" applyBorder="1" applyAlignment="1">
      <alignment horizontal="right" vertical="center" shrinkToFit="1"/>
    </xf>
    <xf numFmtId="166" fontId="3" fillId="0" borderId="22" xfId="0" applyNumberFormat="1" applyFont="1" applyBorder="1" applyAlignment="1">
      <alignment horizontal="right" vertical="center" shrinkToFit="1"/>
    </xf>
    <xf numFmtId="0" fontId="5" fillId="4" borderId="14" xfId="0" applyFont="1" applyFill="1" applyBorder="1" applyAlignment="1">
      <alignment horizontal="left" vertical="top" wrapText="1"/>
    </xf>
    <xf numFmtId="1" fontId="3" fillId="4" borderId="14" xfId="0" applyNumberFormat="1" applyFont="1" applyFill="1" applyBorder="1" applyAlignment="1">
      <alignment horizontal="right" vertical="center" shrinkToFit="1"/>
    </xf>
    <xf numFmtId="0" fontId="5" fillId="4" borderId="23" xfId="0" applyFont="1" applyFill="1" applyBorder="1" applyAlignment="1">
      <alignment horizontal="left" vertical="top" wrapText="1"/>
    </xf>
    <xf numFmtId="1" fontId="3" fillId="4" borderId="24" xfId="0" applyNumberFormat="1" applyFont="1" applyFill="1" applyBorder="1" applyAlignment="1">
      <alignment horizontal="right" vertical="center" shrinkToFit="1"/>
    </xf>
    <xf numFmtId="2" fontId="3" fillId="4" borderId="27" xfId="0" applyNumberFormat="1" applyFont="1" applyFill="1" applyBorder="1" applyAlignment="1">
      <alignment horizontal="right" vertical="center" shrinkToFit="1"/>
    </xf>
    <xf numFmtId="166" fontId="3" fillId="4" borderId="28" xfId="0" applyNumberFormat="1" applyFont="1" applyFill="1" applyBorder="1" applyAlignment="1">
      <alignment horizontal="right" vertical="center" shrinkToFit="1"/>
    </xf>
    <xf numFmtId="0" fontId="5" fillId="4" borderId="8" xfId="0" applyFont="1" applyFill="1" applyBorder="1" applyAlignment="1">
      <alignment horizontal="left" vertical="top" wrapText="1"/>
    </xf>
    <xf numFmtId="166" fontId="3" fillId="4" borderId="29" xfId="0" applyNumberFormat="1" applyFont="1" applyFill="1" applyBorder="1" applyAlignment="1">
      <alignment horizontal="right" vertical="center" shrinkToFit="1"/>
    </xf>
    <xf numFmtId="0" fontId="5" fillId="4" borderId="30" xfId="0" applyFont="1" applyFill="1" applyBorder="1" applyAlignment="1">
      <alignment horizontal="left" vertical="top" wrapText="1"/>
    </xf>
    <xf numFmtId="1" fontId="3" fillId="4" borderId="17" xfId="0" applyNumberFormat="1" applyFont="1" applyFill="1" applyBorder="1" applyAlignment="1">
      <alignment horizontal="right" vertical="center" shrinkToFit="1"/>
    </xf>
    <xf numFmtId="0" fontId="1" fillId="0" borderId="0" xfId="0" applyFont="1" applyAlignment="1">
      <alignment vertical="top" wrapText="1"/>
    </xf>
    <xf numFmtId="0" fontId="1" fillId="6" borderId="0" xfId="0" applyFont="1" applyFill="1" applyAlignment="1">
      <alignment vertical="top" wrapText="1"/>
    </xf>
    <xf numFmtId="168" fontId="3" fillId="0" borderId="1" xfId="0" applyNumberFormat="1" applyFont="1" applyBorder="1" applyAlignment="1">
      <alignment horizontal="right" vertical="center" shrinkToFit="1"/>
    </xf>
    <xf numFmtId="166" fontId="3" fillId="0" borderId="0" xfId="0" applyNumberFormat="1" applyFont="1" applyAlignment="1">
      <alignment horizontal="right" vertical="top" shrinkToFit="1"/>
    </xf>
    <xf numFmtId="167" fontId="3" fillId="0" borderId="0" xfId="0" applyNumberFormat="1" applyFont="1" applyAlignment="1">
      <alignment horizontal="right" vertical="top" shrinkToFit="1"/>
    </xf>
    <xf numFmtId="0" fontId="1" fillId="2" borderId="0" xfId="0" applyFont="1" applyFill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top" wrapText="1"/>
    </xf>
    <xf numFmtId="166" fontId="3" fillId="4" borderId="25" xfId="0" applyNumberFormat="1" applyFont="1" applyFill="1" applyBorder="1" applyAlignment="1">
      <alignment horizontal="right" vertical="center" shrinkToFit="1"/>
    </xf>
    <xf numFmtId="166" fontId="3" fillId="4" borderId="26" xfId="0" applyNumberFormat="1" applyFont="1" applyFill="1" applyBorder="1" applyAlignment="1">
      <alignment horizontal="right" vertical="center" shrinkToFit="1"/>
    </xf>
    <xf numFmtId="166" fontId="3" fillId="4" borderId="24" xfId="0" applyNumberFormat="1" applyFont="1" applyFill="1" applyBorder="1" applyAlignment="1">
      <alignment horizontal="right" vertical="center" shrinkToFit="1"/>
    </xf>
    <xf numFmtId="166" fontId="3" fillId="4" borderId="15" xfId="0" applyNumberFormat="1" applyFont="1" applyFill="1" applyBorder="1" applyAlignment="1">
      <alignment horizontal="right" vertical="center" shrinkToFit="1"/>
    </xf>
    <xf numFmtId="166" fontId="3" fillId="4" borderId="31" xfId="0" applyNumberFormat="1" applyFont="1" applyFill="1" applyBorder="1" applyAlignment="1">
      <alignment horizontal="right" vertical="center" shrinkToFit="1"/>
    </xf>
    <xf numFmtId="166" fontId="3" fillId="4" borderId="16" xfId="0" applyNumberFormat="1" applyFont="1" applyFill="1" applyBorder="1" applyAlignment="1">
      <alignment horizontal="right" vertical="center" shrinkToFit="1"/>
    </xf>
    <xf numFmtId="0" fontId="5" fillId="3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1" fillId="2" borderId="11" xfId="0" applyFont="1" applyFill="1" applyBorder="1" applyAlignment="1">
      <alignment horizontal="left" vertical="top" wrapText="1" indent="3"/>
    </xf>
    <xf numFmtId="0" fontId="1" fillId="2" borderId="12" xfId="0" applyFont="1" applyFill="1" applyBorder="1" applyAlignment="1">
      <alignment horizontal="left" vertical="top" wrapText="1" indent="3"/>
    </xf>
    <xf numFmtId="166" fontId="3" fillId="0" borderId="19" xfId="0" applyNumberFormat="1" applyFont="1" applyBorder="1" applyAlignment="1">
      <alignment horizontal="right" vertical="center" shrinkToFit="1"/>
    </xf>
    <xf numFmtId="166" fontId="3" fillId="0" borderId="20" xfId="0" applyNumberFormat="1" applyFont="1" applyBorder="1" applyAlignment="1">
      <alignment horizontal="right" vertical="center" shrinkToFit="1"/>
    </xf>
    <xf numFmtId="0" fontId="2" fillId="0" borderId="0" xfId="0" applyFont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166" fontId="3" fillId="4" borderId="2" xfId="0" applyNumberFormat="1" applyFont="1" applyFill="1" applyBorder="1" applyAlignment="1">
      <alignment horizontal="right" vertical="center" shrinkToFit="1"/>
    </xf>
    <xf numFmtId="166" fontId="3" fillId="4" borderId="3" xfId="0" applyNumberFormat="1" applyFont="1" applyFill="1" applyBorder="1" applyAlignment="1">
      <alignment horizontal="right" vertical="center" shrinkToFit="1"/>
    </xf>
    <xf numFmtId="0" fontId="2" fillId="0" borderId="0" xfId="0" applyFont="1" applyAlignment="1">
      <alignment horizontal="left" vertical="top" wrapText="1"/>
    </xf>
    <xf numFmtId="0" fontId="1" fillId="5" borderId="0" xfId="0" applyFont="1" applyFill="1" applyAlignment="1">
      <alignment horizontal="center" vertical="top" wrapText="1"/>
    </xf>
    <xf numFmtId="0" fontId="0" fillId="4" borderId="0" xfId="0" applyFill="1" applyAlignment="1">
      <alignment horizontal="center" vertical="top"/>
    </xf>
    <xf numFmtId="0" fontId="1" fillId="2" borderId="0" xfId="0" applyFont="1" applyFill="1" applyAlignment="1">
      <alignment horizontal="center" vertical="top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166" fontId="3" fillId="0" borderId="2" xfId="0" applyNumberFormat="1" applyFont="1" applyBorder="1" applyAlignment="1">
      <alignment horizontal="right" vertical="center" shrinkToFit="1"/>
    </xf>
    <xf numFmtId="166" fontId="3" fillId="0" borderId="3" xfId="0" applyNumberFormat="1" applyFont="1" applyBorder="1" applyAlignment="1">
      <alignment horizontal="right" vertical="center" shrinkToFit="1"/>
    </xf>
    <xf numFmtId="0" fontId="1" fillId="2" borderId="2" xfId="0" applyFont="1" applyFill="1" applyBorder="1" applyAlignment="1">
      <alignment horizontal="left" vertical="top" wrapText="1" indent="3"/>
    </xf>
    <xf numFmtId="0" fontId="1" fillId="2" borderId="3" xfId="0" applyFont="1" applyFill="1" applyBorder="1" applyAlignment="1">
      <alignment horizontal="left" vertical="top" wrapText="1" indent="3"/>
    </xf>
    <xf numFmtId="0" fontId="9" fillId="4" borderId="0" xfId="0" applyFont="1" applyFill="1" applyAlignment="1">
      <alignment horizontal="center"/>
    </xf>
    <xf numFmtId="166" fontId="3" fillId="4" borderId="9" xfId="0" applyNumberFormat="1" applyFont="1" applyFill="1" applyBorder="1" applyAlignment="1">
      <alignment horizontal="right" vertical="center" shrinkToFit="1"/>
    </xf>
    <xf numFmtId="0" fontId="5" fillId="0" borderId="0" xfId="0" applyFont="1" applyAlignment="1">
      <alignment horizontal="center" vertical="top" wrapText="1"/>
    </xf>
    <xf numFmtId="169" fontId="3" fillId="4" borderId="1" xfId="0" applyNumberFormat="1" applyFont="1" applyFill="1" applyBorder="1" applyAlignment="1">
      <alignment horizontal="right" vertical="center" shrinkToFit="1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5257</xdr:colOff>
      <xdr:row>0</xdr:row>
      <xdr:rowOff>0</xdr:rowOff>
    </xdr:from>
    <xdr:ext cx="2888780" cy="803655"/>
    <xdr:pic>
      <xdr:nvPicPr>
        <xdr:cNvPr id="2" name="image1.jpeg">
          <a:extLst>
            <a:ext uri="{FF2B5EF4-FFF2-40B4-BE49-F238E27FC236}">
              <a16:creationId xmlns:a16="http://schemas.microsoft.com/office/drawing/2014/main" id="{F76658A1-8834-4730-A0E6-A5E1DEE12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" y="0"/>
          <a:ext cx="2888780" cy="803655"/>
        </a:xfrm>
        <a:prstGeom prst="rect">
          <a:avLst/>
        </a:prstGeom>
      </xdr:spPr>
    </xdr:pic>
    <xdr:clientData/>
  </xdr:oneCellAnchor>
  <xdr:oneCellAnchor>
    <xdr:from>
      <xdr:col>5</xdr:col>
      <xdr:colOff>24384</xdr:colOff>
      <xdr:row>9</xdr:row>
      <xdr:rowOff>220980</xdr:rowOff>
    </xdr:from>
    <xdr:ext cx="1336675" cy="95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286300F4-900B-4874-A216-BAD58869C5FD}"/>
            </a:ext>
          </a:extLst>
        </xdr:cNvPr>
        <xdr:cNvSpPr/>
      </xdr:nvSpPr>
      <xdr:spPr>
        <a:xfrm>
          <a:off x="6018784" y="2627630"/>
          <a:ext cx="1336675" cy="9525"/>
        </a:xfrm>
        <a:custGeom>
          <a:avLst/>
          <a:gdLst/>
          <a:ahLst/>
          <a:cxnLst/>
          <a:rect l="0" t="0" r="0" b="0"/>
          <a:pathLst>
            <a:path w="1336675" h="9525">
              <a:moveTo>
                <a:pt x="1336548" y="0"/>
              </a:moveTo>
              <a:lnTo>
                <a:pt x="0" y="0"/>
              </a:lnTo>
              <a:lnTo>
                <a:pt x="0" y="9144"/>
              </a:lnTo>
              <a:lnTo>
                <a:pt x="1336548" y="9144"/>
              </a:lnTo>
              <a:lnTo>
                <a:pt x="1336548" y="0"/>
              </a:lnTo>
              <a:close/>
            </a:path>
          </a:pathLst>
        </a:custGeom>
        <a:solidFill>
          <a:srgbClr val="1154CC">
            <a:alpha val="50000"/>
          </a:srgbClr>
        </a:solidFill>
      </xdr:spPr>
    </xdr:sp>
    <xdr:clientData/>
  </xdr:oneCellAnchor>
  <xdr:twoCellAnchor editAs="oneCell">
    <xdr:from>
      <xdr:col>5</xdr:col>
      <xdr:colOff>552451</xdr:colOff>
      <xdr:row>22</xdr:row>
      <xdr:rowOff>139701</xdr:rowOff>
    </xdr:from>
    <xdr:to>
      <xdr:col>5</xdr:col>
      <xdr:colOff>1306471</xdr:colOff>
      <xdr:row>25</xdr:row>
      <xdr:rowOff>295276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4F14622-D10F-40E5-9F08-2AE2FD21B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6851" y="9461501"/>
          <a:ext cx="754020" cy="1336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511176</xdr:colOff>
      <xdr:row>25</xdr:row>
      <xdr:rowOff>177801</xdr:rowOff>
    </xdr:from>
    <xdr:to>
      <xdr:col>6</xdr:col>
      <xdr:colOff>1268371</xdr:colOff>
      <xdr:row>28</xdr:row>
      <xdr:rowOff>333376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6D2D24-5AAF-401A-AF5A-FD2307A0D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4376" y="9042401"/>
          <a:ext cx="757195" cy="1336675"/>
        </a:xfrm>
        <a:prstGeom prst="rect">
          <a:avLst/>
        </a:prstGeom>
      </xdr:spPr>
    </xdr:pic>
    <xdr:clientData/>
  </xdr:twoCellAnchor>
  <xdr:oneCellAnchor>
    <xdr:from>
      <xdr:col>1</xdr:col>
      <xdr:colOff>5257</xdr:colOff>
      <xdr:row>0</xdr:row>
      <xdr:rowOff>0</xdr:rowOff>
    </xdr:from>
    <xdr:ext cx="2888780" cy="803655"/>
    <xdr:pic>
      <xdr:nvPicPr>
        <xdr:cNvPr id="3" name="image1.jpeg">
          <a:extLst>
            <a:ext uri="{FF2B5EF4-FFF2-40B4-BE49-F238E27FC236}">
              <a16:creationId xmlns:a16="http://schemas.microsoft.com/office/drawing/2014/main" id="{CD125A22-F80B-44C9-A72A-952220683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057" y="0"/>
          <a:ext cx="2888780" cy="803655"/>
        </a:xfrm>
        <a:prstGeom prst="rect">
          <a:avLst/>
        </a:prstGeom>
      </xdr:spPr>
    </xdr:pic>
    <xdr:clientData/>
  </xdr:oneCellAnchor>
  <xdr:oneCellAnchor>
    <xdr:from>
      <xdr:col>6</xdr:col>
      <xdr:colOff>24384</xdr:colOff>
      <xdr:row>9</xdr:row>
      <xdr:rowOff>220980</xdr:rowOff>
    </xdr:from>
    <xdr:ext cx="1336675" cy="9525"/>
    <xdr:sp macro="" textlink="">
      <xdr:nvSpPr>
        <xdr:cNvPr id="4" name="Shape 3">
          <a:extLst>
            <a:ext uri="{FF2B5EF4-FFF2-40B4-BE49-F238E27FC236}">
              <a16:creationId xmlns:a16="http://schemas.microsoft.com/office/drawing/2014/main" id="{70D5FCA1-D30B-4C99-B380-10A7C611533F}"/>
            </a:ext>
          </a:extLst>
        </xdr:cNvPr>
        <xdr:cNvSpPr/>
      </xdr:nvSpPr>
      <xdr:spPr>
        <a:xfrm>
          <a:off x="6577584" y="2627630"/>
          <a:ext cx="1336675" cy="9525"/>
        </a:xfrm>
        <a:custGeom>
          <a:avLst/>
          <a:gdLst/>
          <a:ahLst/>
          <a:cxnLst/>
          <a:rect l="0" t="0" r="0" b="0"/>
          <a:pathLst>
            <a:path w="1336675" h="9525">
              <a:moveTo>
                <a:pt x="1336548" y="0"/>
              </a:moveTo>
              <a:lnTo>
                <a:pt x="0" y="0"/>
              </a:lnTo>
              <a:lnTo>
                <a:pt x="0" y="9144"/>
              </a:lnTo>
              <a:lnTo>
                <a:pt x="1336548" y="9144"/>
              </a:lnTo>
              <a:lnTo>
                <a:pt x="1336548" y="0"/>
              </a:lnTo>
              <a:close/>
            </a:path>
          </a:pathLst>
        </a:custGeom>
        <a:solidFill>
          <a:srgbClr val="1154CC">
            <a:alpha val="50000"/>
          </a:srgbClr>
        </a:solidFill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511176</xdr:colOff>
      <xdr:row>19</xdr:row>
      <xdr:rowOff>177801</xdr:rowOff>
    </xdr:from>
    <xdr:to>
      <xdr:col>6</xdr:col>
      <xdr:colOff>1268371</xdr:colOff>
      <xdr:row>22</xdr:row>
      <xdr:rowOff>333376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B517C1-2B78-41FC-A086-3200F2394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4376" y="8616951"/>
          <a:ext cx="757195" cy="1336675"/>
        </a:xfrm>
        <a:prstGeom prst="rect">
          <a:avLst/>
        </a:prstGeom>
      </xdr:spPr>
    </xdr:pic>
    <xdr:clientData/>
  </xdr:twoCellAnchor>
  <xdr:oneCellAnchor>
    <xdr:from>
      <xdr:col>6</xdr:col>
      <xdr:colOff>24384</xdr:colOff>
      <xdr:row>9</xdr:row>
      <xdr:rowOff>220980</xdr:rowOff>
    </xdr:from>
    <xdr:ext cx="1336675" cy="9525"/>
    <xdr:sp macro="" textlink="">
      <xdr:nvSpPr>
        <xdr:cNvPr id="4" name="Shape 3">
          <a:extLst>
            <a:ext uri="{FF2B5EF4-FFF2-40B4-BE49-F238E27FC236}">
              <a16:creationId xmlns:a16="http://schemas.microsoft.com/office/drawing/2014/main" id="{80260361-18B7-40AD-B22B-3F9CEF7312B0}"/>
            </a:ext>
          </a:extLst>
        </xdr:cNvPr>
        <xdr:cNvSpPr/>
      </xdr:nvSpPr>
      <xdr:spPr>
        <a:xfrm>
          <a:off x="6577584" y="2627630"/>
          <a:ext cx="1336675" cy="9525"/>
        </a:xfrm>
        <a:custGeom>
          <a:avLst/>
          <a:gdLst/>
          <a:ahLst/>
          <a:cxnLst/>
          <a:rect l="0" t="0" r="0" b="0"/>
          <a:pathLst>
            <a:path w="1336675" h="9525">
              <a:moveTo>
                <a:pt x="1336548" y="0"/>
              </a:moveTo>
              <a:lnTo>
                <a:pt x="0" y="0"/>
              </a:lnTo>
              <a:lnTo>
                <a:pt x="0" y="9144"/>
              </a:lnTo>
              <a:lnTo>
                <a:pt x="1336548" y="9144"/>
              </a:lnTo>
              <a:lnTo>
                <a:pt x="1336548" y="0"/>
              </a:lnTo>
              <a:close/>
            </a:path>
          </a:pathLst>
        </a:custGeom>
        <a:solidFill>
          <a:srgbClr val="1154CC">
            <a:alpha val="50000"/>
          </a:srgbClr>
        </a:solidFill>
      </xdr:spPr>
    </xdr:sp>
    <xdr:clientData/>
  </xdr:oneCellAnchor>
  <xdr:twoCellAnchor editAs="oneCell">
    <xdr:from>
      <xdr:col>1</xdr:col>
      <xdr:colOff>19049</xdr:colOff>
      <xdr:row>0</xdr:row>
      <xdr:rowOff>6351</xdr:rowOff>
    </xdr:from>
    <xdr:to>
      <xdr:col>3</xdr:col>
      <xdr:colOff>31750</xdr:colOff>
      <xdr:row>3</xdr:row>
      <xdr:rowOff>63500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736C91-E9C3-3AF8-D66B-C4C6A1D041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71" b="24123"/>
        <a:stretch/>
      </xdr:blipFill>
      <xdr:spPr>
        <a:xfrm>
          <a:off x="577849" y="6351"/>
          <a:ext cx="3327401" cy="7810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511176</xdr:colOff>
      <xdr:row>22</xdr:row>
      <xdr:rowOff>177801</xdr:rowOff>
    </xdr:from>
    <xdr:to>
      <xdr:col>6</xdr:col>
      <xdr:colOff>1268371</xdr:colOff>
      <xdr:row>25</xdr:row>
      <xdr:rowOff>333376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82901C-BD6F-4A91-A1D4-C3E089B1F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4376" y="9645651"/>
          <a:ext cx="757195" cy="1336675"/>
        </a:xfrm>
        <a:prstGeom prst="rect">
          <a:avLst/>
        </a:prstGeom>
      </xdr:spPr>
    </xdr:pic>
    <xdr:clientData/>
  </xdr:twoCellAnchor>
  <xdr:oneCellAnchor>
    <xdr:from>
      <xdr:col>1</xdr:col>
      <xdr:colOff>5257</xdr:colOff>
      <xdr:row>0</xdr:row>
      <xdr:rowOff>0</xdr:rowOff>
    </xdr:from>
    <xdr:ext cx="2888780" cy="803655"/>
    <xdr:pic>
      <xdr:nvPicPr>
        <xdr:cNvPr id="3" name="image1.jpeg">
          <a:extLst>
            <a:ext uri="{FF2B5EF4-FFF2-40B4-BE49-F238E27FC236}">
              <a16:creationId xmlns:a16="http://schemas.microsoft.com/office/drawing/2014/main" id="{8A32D2A8-0BD0-40D6-9485-FB0671A81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057" y="0"/>
          <a:ext cx="2888780" cy="803655"/>
        </a:xfrm>
        <a:prstGeom prst="rect">
          <a:avLst/>
        </a:prstGeom>
      </xdr:spPr>
    </xdr:pic>
    <xdr:clientData/>
  </xdr:oneCellAnchor>
  <xdr:oneCellAnchor>
    <xdr:from>
      <xdr:col>6</xdr:col>
      <xdr:colOff>24384</xdr:colOff>
      <xdr:row>9</xdr:row>
      <xdr:rowOff>220980</xdr:rowOff>
    </xdr:from>
    <xdr:ext cx="1336675" cy="9525"/>
    <xdr:sp macro="" textlink="">
      <xdr:nvSpPr>
        <xdr:cNvPr id="4" name="Shape 3">
          <a:extLst>
            <a:ext uri="{FF2B5EF4-FFF2-40B4-BE49-F238E27FC236}">
              <a16:creationId xmlns:a16="http://schemas.microsoft.com/office/drawing/2014/main" id="{D02D724B-37CA-49DC-A5D7-D8F718BC13A3}"/>
            </a:ext>
          </a:extLst>
        </xdr:cNvPr>
        <xdr:cNvSpPr/>
      </xdr:nvSpPr>
      <xdr:spPr>
        <a:xfrm>
          <a:off x="6577584" y="2627630"/>
          <a:ext cx="1336675" cy="9525"/>
        </a:xfrm>
        <a:custGeom>
          <a:avLst/>
          <a:gdLst/>
          <a:ahLst/>
          <a:cxnLst/>
          <a:rect l="0" t="0" r="0" b="0"/>
          <a:pathLst>
            <a:path w="1336675" h="9525">
              <a:moveTo>
                <a:pt x="1336548" y="0"/>
              </a:moveTo>
              <a:lnTo>
                <a:pt x="0" y="0"/>
              </a:lnTo>
              <a:lnTo>
                <a:pt x="0" y="9144"/>
              </a:lnTo>
              <a:lnTo>
                <a:pt x="1336548" y="9144"/>
              </a:lnTo>
              <a:lnTo>
                <a:pt x="1336548" y="0"/>
              </a:lnTo>
              <a:close/>
            </a:path>
          </a:pathLst>
        </a:custGeom>
        <a:solidFill>
          <a:srgbClr val="1154CC">
            <a:alpha val="50000"/>
          </a:srgbClr>
        </a:solidFill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24384</xdr:colOff>
      <xdr:row>9</xdr:row>
      <xdr:rowOff>220980</xdr:rowOff>
    </xdr:from>
    <xdr:ext cx="1336675" cy="95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3956D471-5664-40CA-8A76-BAC3917691CD}"/>
            </a:ext>
          </a:extLst>
        </xdr:cNvPr>
        <xdr:cNvSpPr/>
      </xdr:nvSpPr>
      <xdr:spPr>
        <a:xfrm>
          <a:off x="6018784" y="2627630"/>
          <a:ext cx="1336675" cy="9525"/>
        </a:xfrm>
        <a:custGeom>
          <a:avLst/>
          <a:gdLst/>
          <a:ahLst/>
          <a:cxnLst/>
          <a:rect l="0" t="0" r="0" b="0"/>
          <a:pathLst>
            <a:path w="1336675" h="9525">
              <a:moveTo>
                <a:pt x="1336548" y="0"/>
              </a:moveTo>
              <a:lnTo>
                <a:pt x="0" y="0"/>
              </a:lnTo>
              <a:lnTo>
                <a:pt x="0" y="9144"/>
              </a:lnTo>
              <a:lnTo>
                <a:pt x="1336548" y="9144"/>
              </a:lnTo>
              <a:lnTo>
                <a:pt x="1336548" y="0"/>
              </a:lnTo>
              <a:close/>
            </a:path>
          </a:pathLst>
        </a:custGeom>
        <a:solidFill>
          <a:srgbClr val="1154CC">
            <a:alpha val="50000"/>
          </a:srgbClr>
        </a:solidFill>
      </xdr:spPr>
    </xdr:sp>
    <xdr:clientData/>
  </xdr:oneCellAnchor>
  <xdr:twoCellAnchor editAs="oneCell">
    <xdr:from>
      <xdr:col>5</xdr:col>
      <xdr:colOff>552451</xdr:colOff>
      <xdr:row>21</xdr:row>
      <xdr:rowOff>139701</xdr:rowOff>
    </xdr:from>
    <xdr:to>
      <xdr:col>5</xdr:col>
      <xdr:colOff>1312821</xdr:colOff>
      <xdr:row>24</xdr:row>
      <xdr:rowOff>301628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A97DB42-A01E-4F12-B8CB-857CA90CE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6851" y="8255001"/>
          <a:ext cx="754020" cy="1336675"/>
        </a:xfrm>
        <a:prstGeom prst="rect">
          <a:avLst/>
        </a:prstGeom>
      </xdr:spPr>
    </xdr:pic>
    <xdr:clientData/>
  </xdr:twoCellAnchor>
  <xdr:oneCellAnchor>
    <xdr:from>
      <xdr:col>0</xdr:col>
      <xdr:colOff>5257</xdr:colOff>
      <xdr:row>0</xdr:row>
      <xdr:rowOff>0</xdr:rowOff>
    </xdr:from>
    <xdr:ext cx="4875559" cy="1086971"/>
    <xdr:pic>
      <xdr:nvPicPr>
        <xdr:cNvPr id="2" name="image1.jpeg">
          <a:extLst>
            <a:ext uri="{FF2B5EF4-FFF2-40B4-BE49-F238E27FC236}">
              <a16:creationId xmlns:a16="http://schemas.microsoft.com/office/drawing/2014/main" id="{A711F4AE-B59D-4EE7-ABE2-935AA01BC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" y="0"/>
          <a:ext cx="4875559" cy="1086971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511176</xdr:colOff>
      <xdr:row>23</xdr:row>
      <xdr:rowOff>177801</xdr:rowOff>
    </xdr:from>
    <xdr:to>
      <xdr:col>6</xdr:col>
      <xdr:colOff>1268371</xdr:colOff>
      <xdr:row>26</xdr:row>
      <xdr:rowOff>333376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3F6CC9-8827-43A1-8945-57B0C40DA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4376" y="9645651"/>
          <a:ext cx="757195" cy="1336675"/>
        </a:xfrm>
        <a:prstGeom prst="rect">
          <a:avLst/>
        </a:prstGeom>
      </xdr:spPr>
    </xdr:pic>
    <xdr:clientData/>
  </xdr:twoCellAnchor>
  <xdr:oneCellAnchor>
    <xdr:from>
      <xdr:col>1</xdr:col>
      <xdr:colOff>5257</xdr:colOff>
      <xdr:row>0</xdr:row>
      <xdr:rowOff>0</xdr:rowOff>
    </xdr:from>
    <xdr:ext cx="2888780" cy="803655"/>
    <xdr:pic>
      <xdr:nvPicPr>
        <xdr:cNvPr id="3" name="image1.jpeg">
          <a:extLst>
            <a:ext uri="{FF2B5EF4-FFF2-40B4-BE49-F238E27FC236}">
              <a16:creationId xmlns:a16="http://schemas.microsoft.com/office/drawing/2014/main" id="{BB32EB94-823D-4DAA-80DF-695044884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057" y="0"/>
          <a:ext cx="2888780" cy="803655"/>
        </a:xfrm>
        <a:prstGeom prst="rect">
          <a:avLst/>
        </a:prstGeom>
      </xdr:spPr>
    </xdr:pic>
    <xdr:clientData/>
  </xdr:oneCellAnchor>
  <xdr:oneCellAnchor>
    <xdr:from>
      <xdr:col>6</xdr:col>
      <xdr:colOff>24384</xdr:colOff>
      <xdr:row>9</xdr:row>
      <xdr:rowOff>220980</xdr:rowOff>
    </xdr:from>
    <xdr:ext cx="1336675" cy="9525"/>
    <xdr:sp macro="" textlink="">
      <xdr:nvSpPr>
        <xdr:cNvPr id="4" name="Shape 3">
          <a:extLst>
            <a:ext uri="{FF2B5EF4-FFF2-40B4-BE49-F238E27FC236}">
              <a16:creationId xmlns:a16="http://schemas.microsoft.com/office/drawing/2014/main" id="{BDD89F53-76C5-4581-9427-08BFF234838F}"/>
            </a:ext>
          </a:extLst>
        </xdr:cNvPr>
        <xdr:cNvSpPr/>
      </xdr:nvSpPr>
      <xdr:spPr>
        <a:xfrm>
          <a:off x="6577584" y="2627630"/>
          <a:ext cx="1336675" cy="9525"/>
        </a:xfrm>
        <a:custGeom>
          <a:avLst/>
          <a:gdLst/>
          <a:ahLst/>
          <a:cxnLst/>
          <a:rect l="0" t="0" r="0" b="0"/>
          <a:pathLst>
            <a:path w="1336675" h="9525">
              <a:moveTo>
                <a:pt x="1336548" y="0"/>
              </a:moveTo>
              <a:lnTo>
                <a:pt x="0" y="0"/>
              </a:lnTo>
              <a:lnTo>
                <a:pt x="0" y="9144"/>
              </a:lnTo>
              <a:lnTo>
                <a:pt x="1336548" y="9144"/>
              </a:lnTo>
              <a:lnTo>
                <a:pt x="1336548" y="0"/>
              </a:lnTo>
              <a:close/>
            </a:path>
          </a:pathLst>
        </a:custGeom>
        <a:solidFill>
          <a:srgbClr val="1154CC">
            <a:alpha val="50000"/>
          </a:srgbClr>
        </a:solidFill>
      </xdr:spPr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511176</xdr:colOff>
      <xdr:row>24</xdr:row>
      <xdr:rowOff>177801</xdr:rowOff>
    </xdr:from>
    <xdr:to>
      <xdr:col>6</xdr:col>
      <xdr:colOff>1268371</xdr:colOff>
      <xdr:row>27</xdr:row>
      <xdr:rowOff>333376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AE68BB8-CEDA-4AC9-9C6E-5730039C3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02401" y="8302626"/>
          <a:ext cx="757195" cy="1346200"/>
        </a:xfrm>
        <a:prstGeom prst="rect">
          <a:avLst/>
        </a:prstGeom>
      </xdr:spPr>
    </xdr:pic>
    <xdr:clientData/>
  </xdr:twoCellAnchor>
  <xdr:oneCellAnchor>
    <xdr:from>
      <xdr:col>1</xdr:col>
      <xdr:colOff>5257</xdr:colOff>
      <xdr:row>0</xdr:row>
      <xdr:rowOff>0</xdr:rowOff>
    </xdr:from>
    <xdr:ext cx="2888780" cy="803655"/>
    <xdr:pic>
      <xdr:nvPicPr>
        <xdr:cNvPr id="2" name="image1.jpeg">
          <a:extLst>
            <a:ext uri="{FF2B5EF4-FFF2-40B4-BE49-F238E27FC236}">
              <a16:creationId xmlns:a16="http://schemas.microsoft.com/office/drawing/2014/main" id="{8A238651-0126-44E4-9A60-DF8514FC0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32" y="0"/>
          <a:ext cx="2888780" cy="803655"/>
        </a:xfrm>
        <a:prstGeom prst="rect">
          <a:avLst/>
        </a:prstGeom>
      </xdr:spPr>
    </xdr:pic>
    <xdr:clientData/>
  </xdr:oneCellAnchor>
  <xdr:oneCellAnchor>
    <xdr:from>
      <xdr:col>6</xdr:col>
      <xdr:colOff>24384</xdr:colOff>
      <xdr:row>9</xdr:row>
      <xdr:rowOff>220980</xdr:rowOff>
    </xdr:from>
    <xdr:ext cx="1336675" cy="95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6DEF35D7-B869-4D8C-8126-9987EDF594CF}"/>
            </a:ext>
          </a:extLst>
        </xdr:cNvPr>
        <xdr:cNvSpPr/>
      </xdr:nvSpPr>
      <xdr:spPr>
        <a:xfrm>
          <a:off x="6018784" y="2627630"/>
          <a:ext cx="1336675" cy="9525"/>
        </a:xfrm>
        <a:custGeom>
          <a:avLst/>
          <a:gdLst/>
          <a:ahLst/>
          <a:cxnLst/>
          <a:rect l="0" t="0" r="0" b="0"/>
          <a:pathLst>
            <a:path w="1336675" h="9525">
              <a:moveTo>
                <a:pt x="1336548" y="0"/>
              </a:moveTo>
              <a:lnTo>
                <a:pt x="0" y="0"/>
              </a:lnTo>
              <a:lnTo>
                <a:pt x="0" y="9144"/>
              </a:lnTo>
              <a:lnTo>
                <a:pt x="1336548" y="9144"/>
              </a:lnTo>
              <a:lnTo>
                <a:pt x="1336548" y="0"/>
              </a:lnTo>
              <a:close/>
            </a:path>
          </a:pathLst>
        </a:custGeom>
        <a:solidFill>
          <a:srgbClr val="1154CC">
            <a:alpha val="50000"/>
          </a:srgbClr>
        </a:solidFill>
      </xdr:spPr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5257</xdr:colOff>
      <xdr:row>0</xdr:row>
      <xdr:rowOff>0</xdr:rowOff>
    </xdr:from>
    <xdr:ext cx="2888780" cy="803655"/>
    <xdr:pic>
      <xdr:nvPicPr>
        <xdr:cNvPr id="2" name="image1.jpeg">
          <a:extLst>
            <a:ext uri="{FF2B5EF4-FFF2-40B4-BE49-F238E27FC236}">
              <a16:creationId xmlns:a16="http://schemas.microsoft.com/office/drawing/2014/main" id="{F0FE28F9-5A84-4ACA-9910-FFEBCF1CC2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" y="0"/>
          <a:ext cx="2888780" cy="803655"/>
        </a:xfrm>
        <a:prstGeom prst="rect">
          <a:avLst/>
        </a:prstGeom>
      </xdr:spPr>
    </xdr:pic>
    <xdr:clientData/>
  </xdr:oneCellAnchor>
  <xdr:oneCellAnchor>
    <xdr:from>
      <xdr:col>5</xdr:col>
      <xdr:colOff>24384</xdr:colOff>
      <xdr:row>9</xdr:row>
      <xdr:rowOff>220980</xdr:rowOff>
    </xdr:from>
    <xdr:ext cx="1336675" cy="95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F532471A-D4E6-4F73-BA1F-CB465F74CCA9}"/>
            </a:ext>
          </a:extLst>
        </xdr:cNvPr>
        <xdr:cNvSpPr/>
      </xdr:nvSpPr>
      <xdr:spPr>
        <a:xfrm>
          <a:off x="6018784" y="2627630"/>
          <a:ext cx="1336675" cy="9525"/>
        </a:xfrm>
        <a:custGeom>
          <a:avLst/>
          <a:gdLst/>
          <a:ahLst/>
          <a:cxnLst/>
          <a:rect l="0" t="0" r="0" b="0"/>
          <a:pathLst>
            <a:path w="1336675" h="9525">
              <a:moveTo>
                <a:pt x="1336548" y="0"/>
              </a:moveTo>
              <a:lnTo>
                <a:pt x="0" y="0"/>
              </a:lnTo>
              <a:lnTo>
                <a:pt x="0" y="9144"/>
              </a:lnTo>
              <a:lnTo>
                <a:pt x="1336548" y="9144"/>
              </a:lnTo>
              <a:lnTo>
                <a:pt x="1336548" y="0"/>
              </a:lnTo>
              <a:close/>
            </a:path>
          </a:pathLst>
        </a:custGeom>
        <a:solidFill>
          <a:srgbClr val="1154CC">
            <a:alpha val="50000"/>
          </a:srgbClr>
        </a:solidFill>
      </xdr:spPr>
    </xdr:sp>
    <xdr:clientData/>
  </xdr:oneCellAnchor>
  <xdr:twoCellAnchor editAs="oneCell">
    <xdr:from>
      <xdr:col>5</xdr:col>
      <xdr:colOff>552451</xdr:colOff>
      <xdr:row>22</xdr:row>
      <xdr:rowOff>139701</xdr:rowOff>
    </xdr:from>
    <xdr:to>
      <xdr:col>5</xdr:col>
      <xdr:colOff>1306471</xdr:colOff>
      <xdr:row>25</xdr:row>
      <xdr:rowOff>295276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CB0FE71-B731-4087-9044-99E4DA938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6851" y="8255001"/>
          <a:ext cx="754020" cy="13366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5257</xdr:colOff>
      <xdr:row>0</xdr:row>
      <xdr:rowOff>0</xdr:rowOff>
    </xdr:from>
    <xdr:ext cx="2888780" cy="803655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88780" cy="803655"/>
        </a:xfrm>
        <a:prstGeom prst="rect">
          <a:avLst/>
        </a:prstGeom>
      </xdr:spPr>
    </xdr:pic>
    <xdr:clientData/>
  </xdr:oneCellAnchor>
  <xdr:oneCellAnchor>
    <xdr:from>
      <xdr:col>5</xdr:col>
      <xdr:colOff>24384</xdr:colOff>
      <xdr:row>9</xdr:row>
      <xdr:rowOff>220980</xdr:rowOff>
    </xdr:from>
    <xdr:ext cx="1336675" cy="95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1336675" cy="9525"/>
        </a:xfrm>
        <a:custGeom>
          <a:avLst/>
          <a:gdLst/>
          <a:ahLst/>
          <a:cxnLst/>
          <a:rect l="0" t="0" r="0" b="0"/>
          <a:pathLst>
            <a:path w="1336675" h="9525">
              <a:moveTo>
                <a:pt x="1336548" y="0"/>
              </a:moveTo>
              <a:lnTo>
                <a:pt x="0" y="0"/>
              </a:lnTo>
              <a:lnTo>
                <a:pt x="0" y="9144"/>
              </a:lnTo>
              <a:lnTo>
                <a:pt x="1336548" y="9144"/>
              </a:lnTo>
              <a:lnTo>
                <a:pt x="1336548" y="0"/>
              </a:lnTo>
              <a:close/>
            </a:path>
          </a:pathLst>
        </a:custGeom>
        <a:solidFill>
          <a:srgbClr val="1154CC">
            <a:alpha val="50000"/>
          </a:srgbClr>
        </a:solidFill>
      </xdr:spPr>
    </xdr:sp>
    <xdr:clientData/>
  </xdr:oneCellAnchor>
  <xdr:twoCellAnchor editAs="oneCell">
    <xdr:from>
      <xdr:col>5</xdr:col>
      <xdr:colOff>552451</xdr:colOff>
      <xdr:row>28</xdr:row>
      <xdr:rowOff>139701</xdr:rowOff>
    </xdr:from>
    <xdr:to>
      <xdr:col>5</xdr:col>
      <xdr:colOff>1306471</xdr:colOff>
      <xdr:row>31</xdr:row>
      <xdr:rowOff>295276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E388AA5-C8B4-9F83-4A86-37BFFA8CA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6851" y="6248401"/>
          <a:ext cx="750845" cy="1333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m4146370@gmail.com" TargetMode="External"/><Relationship Id="rId1" Type="http://schemas.openxmlformats.org/officeDocument/2006/relationships/hyperlink" Target="mailto:contabilidadprodealimentos@gmail.co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jm4146370@gmail.com" TargetMode="External"/><Relationship Id="rId1" Type="http://schemas.openxmlformats.org/officeDocument/2006/relationships/hyperlink" Target="mailto:contabilidadprodealimentos@gmail.com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jm4146370@gmail.com" TargetMode="External"/><Relationship Id="rId1" Type="http://schemas.openxmlformats.org/officeDocument/2006/relationships/hyperlink" Target="mailto:contabilidadprodealimentos@gmail.com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jm4146370@gmail.com" TargetMode="External"/><Relationship Id="rId1" Type="http://schemas.openxmlformats.org/officeDocument/2006/relationships/hyperlink" Target="mailto:contabilidadprodealimentos@gmail.com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jm4146370@gmail.com" TargetMode="External"/><Relationship Id="rId1" Type="http://schemas.openxmlformats.org/officeDocument/2006/relationships/hyperlink" Target="mailto:contabilidadprodealimentos@gmail.com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jm4146370@gmail.com" TargetMode="External"/><Relationship Id="rId1" Type="http://schemas.openxmlformats.org/officeDocument/2006/relationships/hyperlink" Target="mailto:contabilidadprodealimentos@gmail.com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jm4146370@gmail.com" TargetMode="External"/><Relationship Id="rId1" Type="http://schemas.openxmlformats.org/officeDocument/2006/relationships/hyperlink" Target="mailto:contabilidadprodealimentos@gmail.com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jm4146370@gmail.com" TargetMode="External"/><Relationship Id="rId1" Type="http://schemas.openxmlformats.org/officeDocument/2006/relationships/hyperlink" Target="mailto:contabilidadprodealimentos@gmail.com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jm4146370@gmail.com" TargetMode="External"/><Relationship Id="rId1" Type="http://schemas.openxmlformats.org/officeDocument/2006/relationships/hyperlink" Target="mailto:contabilidadprodealimentos@gmail.com" TargetMode="Externa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7D582-80AB-4994-AD6A-34FF4A01EC31}">
  <dimension ref="A1:G54"/>
  <sheetViews>
    <sheetView showGridLines="0" zoomScaleNormal="100" workbookViewId="0">
      <selection activeCell="K22" sqref="K22"/>
    </sheetView>
  </sheetViews>
  <sheetFormatPr baseColWidth="10" defaultColWidth="9.296875" defaultRowHeight="13"/>
  <cols>
    <col min="1" max="1" width="26.296875" customWidth="1"/>
    <col min="2" max="2" width="25.796875" customWidth="1"/>
    <col min="3" max="3" width="16.19921875" customWidth="1"/>
    <col min="4" max="4" width="3.69921875" customWidth="1"/>
    <col min="5" max="5" width="22.296875" customWidth="1"/>
    <col min="6" max="6" width="26.69921875" customWidth="1"/>
    <col min="7" max="7" width="19.296875" customWidth="1"/>
  </cols>
  <sheetData>
    <row r="1" spans="1:7" ht="15.65" customHeight="1">
      <c r="A1" s="1"/>
      <c r="B1" s="1"/>
      <c r="C1" s="1"/>
      <c r="D1" s="65"/>
      <c r="E1" s="65"/>
      <c r="F1" s="1"/>
      <c r="G1" s="2" t="s">
        <v>0</v>
      </c>
    </row>
    <row r="2" spans="1:7" ht="15.25" customHeight="1">
      <c r="A2" s="1"/>
      <c r="B2" s="1"/>
      <c r="C2" s="1"/>
      <c r="D2" s="65"/>
      <c r="E2" s="65"/>
      <c r="F2" s="1"/>
      <c r="G2" s="26" t="s">
        <v>98</v>
      </c>
    </row>
    <row r="3" spans="1:7" ht="26.9" customHeight="1">
      <c r="A3" s="3"/>
      <c r="B3" s="3"/>
      <c r="C3" s="3"/>
      <c r="D3" s="66"/>
      <c r="E3" s="66"/>
      <c r="F3" s="3"/>
      <c r="G3" s="2" t="s">
        <v>1</v>
      </c>
    </row>
    <row r="4" spans="1:7" ht="15.65" customHeight="1">
      <c r="A4" s="1"/>
      <c r="B4" s="1"/>
      <c r="C4" s="1"/>
      <c r="D4" s="65"/>
      <c r="E4" s="65"/>
      <c r="F4" s="1"/>
      <c r="G4" s="4" t="s">
        <v>87</v>
      </c>
    </row>
    <row r="5" spans="1:7" ht="15.25" customHeight="1">
      <c r="A5" s="67" t="s">
        <v>2</v>
      </c>
      <c r="B5" s="67"/>
      <c r="C5" s="67"/>
      <c r="D5" s="67"/>
      <c r="E5" s="67"/>
      <c r="F5" s="67"/>
      <c r="G5" s="67"/>
    </row>
    <row r="6" spans="1:7" ht="29.9" customHeight="1">
      <c r="A6" s="5" t="s">
        <v>3</v>
      </c>
      <c r="B6" s="5" t="s">
        <v>4</v>
      </c>
      <c r="C6" s="5" t="s">
        <v>5</v>
      </c>
      <c r="D6" s="64" t="s">
        <v>6</v>
      </c>
      <c r="E6" s="64"/>
      <c r="F6" s="5" t="s">
        <v>7</v>
      </c>
      <c r="G6" s="5" t="s">
        <v>8</v>
      </c>
    </row>
    <row r="7" spans="1:7" ht="29.9" customHeight="1">
      <c r="A7" s="16" t="s">
        <v>99</v>
      </c>
      <c r="B7" s="16" t="s">
        <v>99</v>
      </c>
      <c r="C7" s="7" t="s">
        <v>28</v>
      </c>
      <c r="D7" s="74" t="s">
        <v>28</v>
      </c>
      <c r="E7" s="75"/>
      <c r="F7" s="17" t="s">
        <v>28</v>
      </c>
      <c r="G7" s="6" t="s">
        <v>9</v>
      </c>
    </row>
    <row r="8" spans="1:7" ht="14.25" customHeight="1">
      <c r="A8" s="67" t="s">
        <v>10</v>
      </c>
      <c r="B8" s="67"/>
      <c r="C8" s="67"/>
      <c r="D8" s="67"/>
      <c r="E8" s="67"/>
      <c r="F8" s="67"/>
      <c r="G8" s="67"/>
    </row>
    <row r="9" spans="1:7" ht="29.15" customHeight="1">
      <c r="A9" s="5" t="s">
        <v>11</v>
      </c>
      <c r="B9" s="5" t="s">
        <v>4</v>
      </c>
      <c r="C9" s="5" t="s">
        <v>5</v>
      </c>
      <c r="D9" s="64" t="s">
        <v>6</v>
      </c>
      <c r="E9" s="64"/>
      <c r="F9" s="5" t="s">
        <v>7</v>
      </c>
      <c r="G9" s="5" t="s">
        <v>12</v>
      </c>
    </row>
    <row r="10" spans="1:7" ht="25.75" customHeight="1">
      <c r="A10" s="6" t="s">
        <v>13</v>
      </c>
      <c r="B10" s="6" t="s">
        <v>13</v>
      </c>
      <c r="C10" s="7">
        <v>3017685417</v>
      </c>
      <c r="D10" s="74" t="s">
        <v>28</v>
      </c>
      <c r="E10" s="75"/>
      <c r="F10" s="6" t="s">
        <v>15</v>
      </c>
      <c r="G10" s="6" t="s">
        <v>9</v>
      </c>
    </row>
    <row r="11" spans="1:7" ht="15.65" customHeight="1">
      <c r="A11" s="8" t="s">
        <v>16</v>
      </c>
      <c r="B11" s="9" t="s">
        <v>17</v>
      </c>
      <c r="C11" s="10" t="s">
        <v>18</v>
      </c>
      <c r="D11" s="76" t="s">
        <v>19</v>
      </c>
      <c r="E11" s="77"/>
      <c r="F11" s="40" t="s">
        <v>20</v>
      </c>
      <c r="G11" s="41" t="s">
        <v>21</v>
      </c>
    </row>
    <row r="12" spans="1:7" ht="68.25" customHeight="1">
      <c r="A12" s="11">
        <v>1</v>
      </c>
      <c r="B12" s="45" t="s">
        <v>100</v>
      </c>
      <c r="C12" s="46">
        <v>1</v>
      </c>
      <c r="D12" s="78">
        <v>2200000</v>
      </c>
      <c r="E12" s="79"/>
      <c r="F12" s="47">
        <v>0</v>
      </c>
      <c r="G12" s="48">
        <f t="shared" ref="G12:G18" si="0">D12*C12</f>
        <v>2200000</v>
      </c>
    </row>
    <row r="13" spans="1:7" ht="68.25" customHeight="1">
      <c r="A13" s="39">
        <v>2</v>
      </c>
      <c r="B13" s="51" t="s">
        <v>101</v>
      </c>
      <c r="C13" s="52">
        <v>4</v>
      </c>
      <c r="D13" s="68">
        <v>25000</v>
      </c>
      <c r="E13" s="69"/>
      <c r="F13" s="53">
        <v>0</v>
      </c>
      <c r="G13" s="54">
        <f t="shared" si="0"/>
        <v>100000</v>
      </c>
    </row>
    <row r="14" spans="1:7" ht="47.5" customHeight="1">
      <c r="A14" s="39">
        <v>3</v>
      </c>
      <c r="B14" s="55" t="s">
        <v>102</v>
      </c>
      <c r="C14" s="19">
        <v>3</v>
      </c>
      <c r="D14" s="70">
        <v>43000</v>
      </c>
      <c r="E14" s="71"/>
      <c r="F14" s="42">
        <v>0</v>
      </c>
      <c r="G14" s="56">
        <f t="shared" si="0"/>
        <v>129000</v>
      </c>
    </row>
    <row r="15" spans="1:7" ht="47.5" customHeight="1">
      <c r="A15" s="39">
        <v>4</v>
      </c>
      <c r="B15" s="57" t="s">
        <v>103</v>
      </c>
      <c r="C15" s="58">
        <v>1</v>
      </c>
      <c r="D15" s="72">
        <v>60000</v>
      </c>
      <c r="E15" s="73"/>
      <c r="F15" s="43">
        <v>0</v>
      </c>
      <c r="G15" s="44">
        <f t="shared" si="0"/>
        <v>60000</v>
      </c>
    </row>
    <row r="16" spans="1:7" ht="47.5" customHeight="1">
      <c r="A16" s="19">
        <v>5</v>
      </c>
      <c r="B16" s="49" t="s">
        <v>104</v>
      </c>
      <c r="C16" s="50">
        <v>1</v>
      </c>
      <c r="D16" s="70">
        <v>40000</v>
      </c>
      <c r="E16" s="71"/>
      <c r="F16" s="42">
        <v>0</v>
      </c>
      <c r="G16" s="44">
        <f t="shared" si="0"/>
        <v>40000</v>
      </c>
    </row>
    <row r="17" spans="1:7" ht="47.5" customHeight="1">
      <c r="A17" s="19">
        <v>6</v>
      </c>
      <c r="B17" s="49" t="s">
        <v>105</v>
      </c>
      <c r="C17" s="50">
        <v>16</v>
      </c>
      <c r="D17" s="82">
        <v>1500</v>
      </c>
      <c r="E17" s="83"/>
      <c r="F17" s="42">
        <v>0</v>
      </c>
      <c r="G17" s="44">
        <f>D17*C17</f>
        <v>24000</v>
      </c>
    </row>
    <row r="18" spans="1:7" ht="47.5" customHeight="1">
      <c r="A18" s="19">
        <v>7</v>
      </c>
      <c r="B18" s="20" t="s">
        <v>106</v>
      </c>
      <c r="C18" s="19">
        <v>20</v>
      </c>
      <c r="D18" s="82">
        <v>600</v>
      </c>
      <c r="E18" s="83"/>
      <c r="F18" s="21">
        <v>0</v>
      </c>
      <c r="G18" s="22">
        <f t="shared" si="0"/>
        <v>12000</v>
      </c>
    </row>
    <row r="19" spans="1:7" ht="15.65" customHeight="1">
      <c r="A19" s="27"/>
      <c r="B19" s="28"/>
      <c r="C19" s="27"/>
      <c r="D19" s="29"/>
      <c r="E19" s="29"/>
      <c r="F19" s="30"/>
      <c r="G19" s="29"/>
    </row>
    <row r="20" spans="1:7" ht="17.25" customHeight="1">
      <c r="A20" s="90"/>
      <c r="B20" s="90"/>
      <c r="C20" s="14"/>
      <c r="D20" s="91" t="s">
        <v>22</v>
      </c>
      <c r="E20" s="91"/>
      <c r="F20" s="14"/>
      <c r="G20" s="23">
        <f>SUM(G12:G18)</f>
        <v>2565000</v>
      </c>
    </row>
    <row r="21" spans="1:7" ht="19.75" customHeight="1">
      <c r="A21" s="92" t="s">
        <v>107</v>
      </c>
      <c r="B21" s="92"/>
      <c r="C21" s="3"/>
      <c r="D21" s="84" t="s">
        <v>23</v>
      </c>
      <c r="E21" s="84"/>
      <c r="F21" s="15">
        <v>0</v>
      </c>
      <c r="G21" s="24">
        <v>0</v>
      </c>
    </row>
    <row r="22" spans="1:7" ht="15.25" customHeight="1">
      <c r="A22" s="65"/>
      <c r="B22" s="65"/>
      <c r="C22" s="1"/>
      <c r="D22" s="84" t="s">
        <v>24</v>
      </c>
      <c r="E22" s="84"/>
      <c r="F22" s="1"/>
      <c r="G22" s="23">
        <f>G20</f>
        <v>2565000</v>
      </c>
    </row>
    <row r="23" spans="1:7" ht="15.65" customHeight="1">
      <c r="A23" s="85" t="s">
        <v>25</v>
      </c>
      <c r="B23" s="85"/>
      <c r="C23" s="85"/>
      <c r="D23" s="86"/>
      <c r="E23" s="86"/>
      <c r="F23" s="86"/>
      <c r="G23" s="25"/>
    </row>
    <row r="24" spans="1:7" ht="15.65" customHeight="1">
      <c r="A24" s="87" t="s">
        <v>26</v>
      </c>
      <c r="B24" s="87"/>
      <c r="C24" s="87"/>
      <c r="D24" s="86"/>
      <c r="E24" s="86"/>
      <c r="F24" s="86"/>
      <c r="G24" s="25"/>
    </row>
    <row r="25" spans="1:7" ht="62.15" customHeight="1">
      <c r="A25" s="88" t="s">
        <v>33</v>
      </c>
      <c r="B25" s="88"/>
      <c r="C25" s="88"/>
      <c r="D25" s="88"/>
      <c r="E25" s="89" t="s">
        <v>34</v>
      </c>
      <c r="F25" s="89"/>
      <c r="G25" s="89"/>
    </row>
    <row r="26" spans="1:7" ht="62.15" customHeight="1">
      <c r="A26" s="80"/>
      <c r="B26" s="80"/>
      <c r="C26" s="80"/>
      <c r="D26" s="80"/>
      <c r="E26" s="80"/>
      <c r="F26" s="80"/>
      <c r="G26" s="80"/>
    </row>
    <row r="27" spans="1:7" ht="17.5" customHeight="1">
      <c r="A27" s="80"/>
      <c r="B27" s="80"/>
      <c r="C27" s="80"/>
      <c r="D27" s="80"/>
      <c r="E27" s="80"/>
      <c r="F27" s="80"/>
      <c r="G27" s="80"/>
    </row>
    <row r="28" spans="1:7" ht="71.900000000000006" customHeight="1">
      <c r="A28" s="81"/>
      <c r="B28" s="81"/>
      <c r="C28" s="81"/>
      <c r="D28" s="81"/>
      <c r="E28" s="81"/>
      <c r="F28" s="81"/>
      <c r="G28" s="81"/>
    </row>
    <row r="54" spans="3:3">
      <c r="C54">
        <f>12000/20</f>
        <v>600</v>
      </c>
    </row>
  </sheetData>
  <mergeCells count="30">
    <mergeCell ref="A26:G28"/>
    <mergeCell ref="D18:E18"/>
    <mergeCell ref="D17:E17"/>
    <mergeCell ref="A22:B22"/>
    <mergeCell ref="D22:E22"/>
    <mergeCell ref="A23:C23"/>
    <mergeCell ref="D23:F24"/>
    <mergeCell ref="A24:C24"/>
    <mergeCell ref="A25:D25"/>
    <mergeCell ref="E25:G25"/>
    <mergeCell ref="A20:B20"/>
    <mergeCell ref="D20:E20"/>
    <mergeCell ref="A21:B21"/>
    <mergeCell ref="D21:E21"/>
    <mergeCell ref="D13:E13"/>
    <mergeCell ref="D14:E14"/>
    <mergeCell ref="D15:E15"/>
    <mergeCell ref="D16:E16"/>
    <mergeCell ref="D7:E7"/>
    <mergeCell ref="A8:G8"/>
    <mergeCell ref="D9:E9"/>
    <mergeCell ref="D10:E10"/>
    <mergeCell ref="D11:E11"/>
    <mergeCell ref="D12:E12"/>
    <mergeCell ref="D6:E6"/>
    <mergeCell ref="D1:E1"/>
    <mergeCell ref="D2:E2"/>
    <mergeCell ref="D3:E3"/>
    <mergeCell ref="D4:E4"/>
    <mergeCell ref="A5:G5"/>
  </mergeCells>
  <hyperlinks>
    <hyperlink ref="F7" r:id="rId1" display="mailto:contabilidadprodealimentos@gmail.com" xr:uid="{6BE098D1-8C2F-4EF2-8FBF-1A74B919A433}"/>
    <hyperlink ref="F10" r:id="rId2" display="mailto:jm4146370@gmail.com" xr:uid="{791EBC46-10CB-43DF-9756-73AE206C498F}"/>
  </hyperlinks>
  <pageMargins left="0.7" right="0.7" top="0.75" bottom="0.75" header="0.3" footer="0.3"/>
  <pageSetup paperSize="9"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C7494-7379-40E7-99C1-FDCA0EE23EB6}">
  <dimension ref="A1"/>
  <sheetViews>
    <sheetView workbookViewId="0">
      <selection sqref="A1:G28"/>
    </sheetView>
  </sheetViews>
  <sheetFormatPr baseColWidth="10" defaultColWidth="9.296875" defaultRowHeight="1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C52AF-FCD7-4046-A8A8-7775B5690B45}">
  <dimension ref="B1:L31"/>
  <sheetViews>
    <sheetView showGridLines="0" zoomScale="85" zoomScaleNormal="85" workbookViewId="0">
      <selection activeCell="AA15" sqref="AA15"/>
    </sheetView>
  </sheetViews>
  <sheetFormatPr baseColWidth="10" defaultColWidth="9.296875" defaultRowHeight="13"/>
  <cols>
    <col min="2" max="2" width="26.296875" customWidth="1"/>
    <col min="3" max="3" width="25.796875" customWidth="1"/>
    <col min="4" max="4" width="16.19921875" customWidth="1"/>
    <col min="5" max="5" width="3.69921875" customWidth="1"/>
    <col min="6" max="6" width="22.296875" customWidth="1"/>
    <col min="7" max="7" width="27.69921875" customWidth="1"/>
    <col min="8" max="8" width="29.796875" customWidth="1"/>
    <col min="12" max="12" width="9.796875" bestFit="1" customWidth="1"/>
  </cols>
  <sheetData>
    <row r="1" spans="2:8" ht="15.65" customHeight="1">
      <c r="B1" s="1"/>
      <c r="C1" s="1"/>
      <c r="D1" s="1"/>
      <c r="E1" s="65"/>
      <c r="F1" s="65"/>
      <c r="G1" s="1"/>
      <c r="H1" s="2" t="s">
        <v>0</v>
      </c>
    </row>
    <row r="2" spans="2:8" ht="15.25" customHeight="1">
      <c r="B2" s="1"/>
      <c r="C2" s="1"/>
      <c r="D2" s="1"/>
      <c r="E2" s="65"/>
      <c r="F2" s="65"/>
      <c r="G2" s="1"/>
      <c r="H2" s="26" t="s">
        <v>86</v>
      </c>
    </row>
    <row r="3" spans="2:8" ht="26.9" customHeight="1">
      <c r="B3" s="3"/>
      <c r="C3" s="3"/>
      <c r="D3" s="3"/>
      <c r="E3" s="66"/>
      <c r="F3" s="66"/>
      <c r="G3" s="3"/>
      <c r="H3" s="2" t="s">
        <v>1</v>
      </c>
    </row>
    <row r="4" spans="2:8" ht="15.65" customHeight="1">
      <c r="B4" s="1"/>
      <c r="C4" s="1"/>
      <c r="D4" s="1"/>
      <c r="E4" s="65"/>
      <c r="F4" s="65"/>
      <c r="G4" s="1"/>
      <c r="H4" s="4" t="s">
        <v>87</v>
      </c>
    </row>
    <row r="5" spans="2:8" ht="15.25" customHeight="1">
      <c r="B5" s="67" t="s">
        <v>2</v>
      </c>
      <c r="C5" s="67"/>
      <c r="D5" s="67"/>
      <c r="E5" s="67"/>
      <c r="F5" s="67"/>
      <c r="G5" s="67"/>
      <c r="H5" s="67"/>
    </row>
    <row r="6" spans="2:8" ht="29.9" customHeight="1">
      <c r="B6" s="5" t="s">
        <v>3</v>
      </c>
      <c r="C6" s="5" t="s">
        <v>4</v>
      </c>
      <c r="D6" s="5" t="s">
        <v>5</v>
      </c>
      <c r="E6" s="64" t="s">
        <v>6</v>
      </c>
      <c r="F6" s="64"/>
      <c r="G6" s="5" t="s">
        <v>7</v>
      </c>
      <c r="H6" s="5" t="s">
        <v>8</v>
      </c>
    </row>
    <row r="7" spans="2:8" ht="29.9" customHeight="1">
      <c r="B7" s="16" t="s">
        <v>66</v>
      </c>
      <c r="C7" s="16" t="s">
        <v>66</v>
      </c>
      <c r="D7" s="7">
        <v>3012542919</v>
      </c>
      <c r="E7" s="74" t="s">
        <v>28</v>
      </c>
      <c r="F7" s="75"/>
      <c r="G7" s="32" t="s">
        <v>28</v>
      </c>
      <c r="H7" s="6" t="s">
        <v>9</v>
      </c>
    </row>
    <row r="8" spans="2:8" ht="14.25" customHeight="1">
      <c r="B8" s="67" t="s">
        <v>10</v>
      </c>
      <c r="C8" s="67"/>
      <c r="D8" s="67"/>
      <c r="E8" s="67"/>
      <c r="F8" s="67"/>
      <c r="G8" s="67"/>
      <c r="H8" s="67"/>
    </row>
    <row r="9" spans="2:8" ht="29.15" customHeight="1">
      <c r="B9" s="5" t="s">
        <v>11</v>
      </c>
      <c r="C9" s="5" t="s">
        <v>4</v>
      </c>
      <c r="D9" s="5" t="s">
        <v>5</v>
      </c>
      <c r="E9" s="64" t="s">
        <v>6</v>
      </c>
      <c r="F9" s="64"/>
      <c r="G9" s="5" t="s">
        <v>7</v>
      </c>
      <c r="H9" s="5" t="s">
        <v>12</v>
      </c>
    </row>
    <row r="10" spans="2:8" ht="25.75" customHeight="1">
      <c r="B10" s="6" t="s">
        <v>13</v>
      </c>
      <c r="C10" s="6" t="s">
        <v>13</v>
      </c>
      <c r="D10" s="7">
        <v>3017685417</v>
      </c>
      <c r="E10" s="75" t="s">
        <v>14</v>
      </c>
      <c r="F10" s="75"/>
      <c r="G10" s="6" t="s">
        <v>15</v>
      </c>
      <c r="H10" s="6" t="s">
        <v>9</v>
      </c>
    </row>
    <row r="11" spans="2:8" ht="15.65" customHeight="1">
      <c r="B11" s="8" t="s">
        <v>16</v>
      </c>
      <c r="C11" s="9" t="s">
        <v>17</v>
      </c>
      <c r="D11" s="10" t="s">
        <v>18</v>
      </c>
      <c r="E11" s="95" t="s">
        <v>19</v>
      </c>
      <c r="F11" s="96"/>
      <c r="G11" s="10" t="s">
        <v>20</v>
      </c>
      <c r="H11" s="9" t="s">
        <v>21</v>
      </c>
    </row>
    <row r="12" spans="2:8" ht="68.25" customHeight="1">
      <c r="B12" s="11">
        <v>1</v>
      </c>
      <c r="C12" s="18" t="s">
        <v>88</v>
      </c>
      <c r="D12" s="11">
        <v>2</v>
      </c>
      <c r="E12" s="93">
        <v>207000</v>
      </c>
      <c r="F12" s="94"/>
      <c r="G12" s="13">
        <v>0</v>
      </c>
      <c r="H12" s="12">
        <f t="shared" ref="H12:H21" si="0">E12*D12</f>
        <v>414000</v>
      </c>
    </row>
    <row r="13" spans="2:8" ht="68.25" customHeight="1">
      <c r="B13" s="11">
        <v>2</v>
      </c>
      <c r="C13" s="18" t="s">
        <v>96</v>
      </c>
      <c r="D13" s="11">
        <v>1</v>
      </c>
      <c r="E13" s="93">
        <v>207000</v>
      </c>
      <c r="F13" s="94"/>
      <c r="G13" s="13">
        <v>0</v>
      </c>
      <c r="H13" s="12">
        <f t="shared" si="0"/>
        <v>207000</v>
      </c>
    </row>
    <row r="14" spans="2:8" ht="47.5" customHeight="1">
      <c r="B14" s="19">
        <v>3</v>
      </c>
      <c r="C14" s="20" t="s">
        <v>89</v>
      </c>
      <c r="D14" s="19">
        <v>2</v>
      </c>
      <c r="E14" s="82">
        <v>132000</v>
      </c>
      <c r="F14" s="98"/>
      <c r="G14" s="36">
        <v>0</v>
      </c>
      <c r="H14" s="22">
        <f t="shared" si="0"/>
        <v>264000</v>
      </c>
    </row>
    <row r="15" spans="2:8" ht="47.5" customHeight="1">
      <c r="B15" s="19">
        <v>4</v>
      </c>
      <c r="C15" s="20" t="s">
        <v>97</v>
      </c>
      <c r="D15" s="19">
        <v>1</v>
      </c>
      <c r="E15" s="82">
        <v>24000</v>
      </c>
      <c r="F15" s="98"/>
      <c r="G15" s="36">
        <v>0</v>
      </c>
      <c r="H15" s="37">
        <f t="shared" si="0"/>
        <v>24000</v>
      </c>
    </row>
    <row r="16" spans="2:8" ht="47.5" customHeight="1">
      <c r="B16" s="19">
        <v>5</v>
      </c>
      <c r="C16" s="20" t="s">
        <v>90</v>
      </c>
      <c r="D16" s="19">
        <v>12</v>
      </c>
      <c r="E16" s="82">
        <v>1500</v>
      </c>
      <c r="F16" s="83"/>
      <c r="G16" s="21">
        <v>0</v>
      </c>
      <c r="H16" s="22">
        <f t="shared" si="0"/>
        <v>18000</v>
      </c>
    </row>
    <row r="17" spans="2:12" ht="47.5" customHeight="1">
      <c r="B17" s="19">
        <v>6</v>
      </c>
      <c r="C17" s="20" t="s">
        <v>91</v>
      </c>
      <c r="D17" s="19">
        <v>1</v>
      </c>
      <c r="E17" s="82">
        <v>15000</v>
      </c>
      <c r="F17" s="83"/>
      <c r="G17" s="21">
        <v>0</v>
      </c>
      <c r="H17" s="22">
        <f t="shared" si="0"/>
        <v>15000</v>
      </c>
    </row>
    <row r="18" spans="2:12" ht="47.5" customHeight="1">
      <c r="B18" s="19">
        <v>7</v>
      </c>
      <c r="C18" s="20" t="s">
        <v>92</v>
      </c>
      <c r="D18" s="19">
        <v>1</v>
      </c>
      <c r="E18" s="82">
        <v>10000</v>
      </c>
      <c r="F18" s="83"/>
      <c r="G18" s="21">
        <v>0</v>
      </c>
      <c r="H18" s="22">
        <f t="shared" si="0"/>
        <v>10000</v>
      </c>
    </row>
    <row r="19" spans="2:12" ht="47.5" customHeight="1">
      <c r="B19" s="19">
        <v>8</v>
      </c>
      <c r="C19" s="20" t="s">
        <v>93</v>
      </c>
      <c r="D19" s="19">
        <v>2</v>
      </c>
      <c r="E19" s="82">
        <v>18500</v>
      </c>
      <c r="F19" s="83"/>
      <c r="G19" s="21">
        <v>0</v>
      </c>
      <c r="H19" s="22">
        <f t="shared" si="0"/>
        <v>37000</v>
      </c>
    </row>
    <row r="20" spans="2:12" ht="47.5" customHeight="1">
      <c r="B20" s="19">
        <v>9</v>
      </c>
      <c r="C20" s="20" t="s">
        <v>94</v>
      </c>
      <c r="D20" s="19">
        <v>3</v>
      </c>
      <c r="E20" s="82">
        <v>36000</v>
      </c>
      <c r="F20" s="83"/>
      <c r="G20" s="21">
        <v>0</v>
      </c>
      <c r="H20" s="22">
        <f t="shared" si="0"/>
        <v>108000</v>
      </c>
    </row>
    <row r="21" spans="2:12" ht="47.5" customHeight="1">
      <c r="B21" s="19">
        <v>10</v>
      </c>
      <c r="C21" s="20" t="s">
        <v>95</v>
      </c>
      <c r="D21" s="19">
        <v>12</v>
      </c>
      <c r="E21" s="82">
        <v>45000</v>
      </c>
      <c r="F21" s="83"/>
      <c r="G21" s="21">
        <v>0</v>
      </c>
      <c r="H21" s="22">
        <f t="shared" si="0"/>
        <v>540000</v>
      </c>
    </row>
    <row r="22" spans="2:12" ht="15.65" customHeight="1">
      <c r="B22" s="27"/>
      <c r="C22" s="28"/>
      <c r="D22" s="27"/>
      <c r="E22" s="29"/>
      <c r="F22" s="29"/>
      <c r="G22" s="30"/>
      <c r="H22" s="29"/>
      <c r="L22" s="38"/>
    </row>
    <row r="23" spans="2:12" ht="17.25" customHeight="1">
      <c r="B23" s="90" t="s">
        <v>50</v>
      </c>
      <c r="C23" s="90"/>
      <c r="D23" s="14"/>
      <c r="E23" s="91" t="s">
        <v>22</v>
      </c>
      <c r="F23" s="91"/>
      <c r="G23" s="14"/>
      <c r="H23" s="23">
        <f>SUM(H12:H21)</f>
        <v>1637000</v>
      </c>
    </row>
    <row r="24" spans="2:12" ht="19.75" customHeight="1">
      <c r="B24" s="92" t="s">
        <v>69</v>
      </c>
      <c r="C24" s="84"/>
      <c r="D24" s="3"/>
      <c r="E24" s="84" t="s">
        <v>23</v>
      </c>
      <c r="F24" s="84"/>
      <c r="G24" s="15">
        <v>0</v>
      </c>
      <c r="H24" s="24">
        <v>0</v>
      </c>
    </row>
    <row r="25" spans="2:12" ht="15.25" customHeight="1">
      <c r="B25" s="65"/>
      <c r="C25" s="65"/>
      <c r="D25" s="1"/>
      <c r="E25" s="84" t="s">
        <v>24</v>
      </c>
      <c r="F25" s="84"/>
      <c r="G25" s="1"/>
      <c r="H25" s="23">
        <f>H23</f>
        <v>1637000</v>
      </c>
    </row>
    <row r="26" spans="2:12" ht="15.65" customHeight="1">
      <c r="B26" s="85" t="s">
        <v>25</v>
      </c>
      <c r="C26" s="85"/>
      <c r="D26" s="85"/>
      <c r="E26" s="86"/>
      <c r="F26" s="86"/>
      <c r="G26" s="86"/>
      <c r="H26" s="25"/>
    </row>
    <row r="27" spans="2:12" ht="15.65" customHeight="1">
      <c r="B27" s="87" t="s">
        <v>26</v>
      </c>
      <c r="C27" s="87"/>
      <c r="D27" s="87"/>
      <c r="E27" s="86"/>
      <c r="F27" s="86"/>
      <c r="G27" s="86"/>
      <c r="H27" s="25"/>
    </row>
    <row r="28" spans="2:12" ht="62.15" customHeight="1">
      <c r="B28" s="88" t="s">
        <v>33</v>
      </c>
      <c r="C28" s="88"/>
      <c r="D28" s="88"/>
      <c r="E28" s="88"/>
      <c r="F28" s="97" t="s">
        <v>47</v>
      </c>
      <c r="G28" s="97"/>
      <c r="H28" s="97"/>
    </row>
    <row r="29" spans="2:12" ht="62.15" customHeight="1">
      <c r="B29" s="80"/>
      <c r="C29" s="80"/>
      <c r="D29" s="80"/>
      <c r="E29" s="80"/>
      <c r="F29" s="80"/>
      <c r="G29" s="80"/>
      <c r="H29" s="80"/>
    </row>
    <row r="30" spans="2:12" ht="17.5" customHeight="1">
      <c r="B30" s="80"/>
      <c r="C30" s="80"/>
      <c r="D30" s="80"/>
      <c r="E30" s="80"/>
      <c r="F30" s="80"/>
      <c r="G30" s="80"/>
      <c r="H30" s="80"/>
    </row>
    <row r="31" spans="2:12" ht="71.900000000000006" customHeight="1">
      <c r="B31" s="81"/>
      <c r="C31" s="81"/>
      <c r="D31" s="81"/>
      <c r="E31" s="81"/>
      <c r="F31" s="81"/>
      <c r="G31" s="81"/>
      <c r="H31" s="81"/>
    </row>
  </sheetData>
  <mergeCells count="33">
    <mergeCell ref="E13:F13"/>
    <mergeCell ref="E15:F15"/>
    <mergeCell ref="B26:D26"/>
    <mergeCell ref="E26:G27"/>
    <mergeCell ref="B27:D27"/>
    <mergeCell ref="E14:F14"/>
    <mergeCell ref="E16:F16"/>
    <mergeCell ref="E17:F17"/>
    <mergeCell ref="E18:F18"/>
    <mergeCell ref="E19:F19"/>
    <mergeCell ref="E20:F20"/>
    <mergeCell ref="B28:E28"/>
    <mergeCell ref="F28:H28"/>
    <mergeCell ref="B29:H31"/>
    <mergeCell ref="E21:F21"/>
    <mergeCell ref="B23:C23"/>
    <mergeCell ref="E23:F23"/>
    <mergeCell ref="B24:C24"/>
    <mergeCell ref="E24:F24"/>
    <mergeCell ref="B25:C25"/>
    <mergeCell ref="E25:F25"/>
    <mergeCell ref="E12:F12"/>
    <mergeCell ref="E1:F1"/>
    <mergeCell ref="E2:F2"/>
    <mergeCell ref="E3:F3"/>
    <mergeCell ref="E4:F4"/>
    <mergeCell ref="B5:H5"/>
    <mergeCell ref="E6:F6"/>
    <mergeCell ref="E7:F7"/>
    <mergeCell ref="B8:H8"/>
    <mergeCell ref="E9:F9"/>
    <mergeCell ref="E10:F10"/>
    <mergeCell ref="E11:F11"/>
  </mergeCells>
  <hyperlinks>
    <hyperlink ref="G7" r:id="rId1" display="mailto:contabilidadprodealimentos@gmail.com" xr:uid="{C0048167-E749-4F3F-8EA7-E928E5F51884}"/>
    <hyperlink ref="G10" r:id="rId2" display="mailto:jm4146370@gmail.com" xr:uid="{183454C0-3A46-4EC8-BE12-F74A01BA75E4}"/>
  </hyperlink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F6E2D-BC06-4EC5-A861-87F7AB0E62AB}">
  <dimension ref="B1:J25"/>
  <sheetViews>
    <sheetView showGridLines="0" topLeftCell="A7" zoomScaleNormal="100" workbookViewId="0">
      <selection activeCell="A14" sqref="A14:XFD14"/>
    </sheetView>
  </sheetViews>
  <sheetFormatPr baseColWidth="10" defaultColWidth="9.296875" defaultRowHeight="13"/>
  <cols>
    <col min="2" max="2" width="26.296875" customWidth="1"/>
    <col min="3" max="3" width="25.796875" customWidth="1"/>
    <col min="4" max="4" width="16.19921875" customWidth="1"/>
    <col min="5" max="5" width="3.69921875" customWidth="1"/>
    <col min="6" max="6" width="22.296875" customWidth="1"/>
    <col min="7" max="7" width="26.69921875" customWidth="1"/>
    <col min="8" max="8" width="19.296875" customWidth="1"/>
  </cols>
  <sheetData>
    <row r="1" spans="2:10" ht="15.65" customHeight="1">
      <c r="B1" s="1"/>
      <c r="C1" s="1"/>
      <c r="D1" s="1"/>
      <c r="E1" s="65"/>
      <c r="F1" s="65"/>
      <c r="G1" s="1"/>
      <c r="H1" s="2" t="s">
        <v>0</v>
      </c>
    </row>
    <row r="2" spans="2:10" ht="15.25" customHeight="1">
      <c r="B2" s="1"/>
      <c r="C2" s="1"/>
      <c r="D2" s="1"/>
      <c r="E2" s="65"/>
      <c r="F2" s="65"/>
      <c r="G2" s="1"/>
      <c r="H2" s="26" t="s">
        <v>81</v>
      </c>
    </row>
    <row r="3" spans="2:10" ht="26.9" customHeight="1">
      <c r="B3" s="3"/>
      <c r="C3" s="3"/>
      <c r="D3" s="3"/>
      <c r="E3" s="66"/>
      <c r="F3" s="66"/>
      <c r="G3" s="3"/>
      <c r="H3" s="2" t="s">
        <v>1</v>
      </c>
    </row>
    <row r="4" spans="2:10" ht="15.65" customHeight="1">
      <c r="B4" s="1"/>
      <c r="C4" s="1"/>
      <c r="D4" s="1"/>
      <c r="E4" s="65"/>
      <c r="F4" s="65"/>
      <c r="G4" s="1"/>
      <c r="H4" s="4" t="s">
        <v>80</v>
      </c>
    </row>
    <row r="5" spans="2:10" ht="15.25" customHeight="1">
      <c r="B5" s="67" t="s">
        <v>2</v>
      </c>
      <c r="C5" s="67"/>
      <c r="D5" s="67"/>
      <c r="E5" s="67"/>
      <c r="F5" s="67"/>
      <c r="G5" s="67"/>
      <c r="H5" s="67"/>
    </row>
    <row r="6" spans="2:10" ht="29.9" customHeight="1">
      <c r="B6" s="5" t="s">
        <v>3</v>
      </c>
      <c r="C6" s="5" t="s">
        <v>4</v>
      </c>
      <c r="D6" s="5" t="s">
        <v>5</v>
      </c>
      <c r="E6" s="64" t="s">
        <v>6</v>
      </c>
      <c r="F6" s="64"/>
      <c r="G6" s="5" t="s">
        <v>7</v>
      </c>
      <c r="H6" s="5" t="s">
        <v>8</v>
      </c>
    </row>
    <row r="7" spans="2:10" ht="29.9" customHeight="1">
      <c r="B7" s="16" t="s">
        <v>82</v>
      </c>
      <c r="C7" s="16" t="s">
        <v>82</v>
      </c>
      <c r="D7" s="7" t="s">
        <v>28</v>
      </c>
      <c r="E7" s="74" t="s">
        <v>28</v>
      </c>
      <c r="F7" s="75"/>
      <c r="G7" s="17" t="s">
        <v>28</v>
      </c>
      <c r="H7" s="6" t="s">
        <v>9</v>
      </c>
    </row>
    <row r="8" spans="2:10" ht="14.25" customHeight="1">
      <c r="B8" s="67" t="s">
        <v>10</v>
      </c>
      <c r="C8" s="67"/>
      <c r="D8" s="67"/>
      <c r="E8" s="67"/>
      <c r="F8" s="67"/>
      <c r="G8" s="67"/>
      <c r="H8" s="67"/>
    </row>
    <row r="9" spans="2:10" ht="29.15" customHeight="1">
      <c r="B9" s="5" t="s">
        <v>11</v>
      </c>
      <c r="C9" s="5" t="s">
        <v>4</v>
      </c>
      <c r="D9" s="5" t="s">
        <v>5</v>
      </c>
      <c r="E9" s="64" t="s">
        <v>6</v>
      </c>
      <c r="F9" s="64"/>
      <c r="G9" s="5" t="s">
        <v>7</v>
      </c>
      <c r="H9" s="5" t="s">
        <v>12</v>
      </c>
    </row>
    <row r="10" spans="2:10" ht="25.75" customHeight="1">
      <c r="B10" s="6" t="s">
        <v>13</v>
      </c>
      <c r="C10" s="6" t="s">
        <v>13</v>
      </c>
      <c r="D10" s="7">
        <v>3017685417</v>
      </c>
      <c r="E10" s="75" t="s">
        <v>14</v>
      </c>
      <c r="F10" s="75"/>
      <c r="G10" s="6" t="s">
        <v>15</v>
      </c>
      <c r="H10" s="6" t="s">
        <v>9</v>
      </c>
    </row>
    <row r="11" spans="2:10" ht="15.65" customHeight="1">
      <c r="B11" s="8" t="s">
        <v>16</v>
      </c>
      <c r="C11" s="9" t="s">
        <v>17</v>
      </c>
      <c r="D11" s="10" t="s">
        <v>18</v>
      </c>
      <c r="E11" s="95" t="s">
        <v>19</v>
      </c>
      <c r="F11" s="96"/>
      <c r="G11" s="10" t="s">
        <v>20</v>
      </c>
      <c r="H11" s="9" t="s">
        <v>21</v>
      </c>
    </row>
    <row r="12" spans="2:10" ht="68.25" customHeight="1">
      <c r="B12" s="11">
        <v>1</v>
      </c>
      <c r="C12" s="18" t="s">
        <v>83</v>
      </c>
      <c r="D12" s="11">
        <v>2</v>
      </c>
      <c r="E12" s="93">
        <v>207000</v>
      </c>
      <c r="F12" s="94"/>
      <c r="G12" s="13">
        <v>0</v>
      </c>
      <c r="H12" s="12">
        <f>E12*D12</f>
        <v>414000</v>
      </c>
      <c r="J12">
        <f>414/2</f>
        <v>207</v>
      </c>
    </row>
    <row r="13" spans="2:10" ht="47.5" customHeight="1">
      <c r="B13" s="19">
        <v>2</v>
      </c>
      <c r="C13" s="20" t="s">
        <v>84</v>
      </c>
      <c r="D13" s="19">
        <v>2</v>
      </c>
      <c r="E13" s="82">
        <v>132000</v>
      </c>
      <c r="F13" s="83"/>
      <c r="G13" s="21">
        <v>0</v>
      </c>
      <c r="H13" s="12">
        <f t="shared" ref="H13:H15" si="0">E13*D13</f>
        <v>264000</v>
      </c>
      <c r="I13">
        <f>264000/2</f>
        <v>132000</v>
      </c>
    </row>
    <row r="14" spans="2:10" ht="47.5" customHeight="1">
      <c r="B14" s="19"/>
      <c r="C14" s="20"/>
      <c r="D14" s="19"/>
      <c r="E14" s="34"/>
      <c r="F14" s="35"/>
      <c r="G14" s="21"/>
      <c r="H14" s="12"/>
    </row>
    <row r="15" spans="2:10" ht="47.5" customHeight="1">
      <c r="B15" s="19">
        <v>3</v>
      </c>
      <c r="C15" s="20" t="s">
        <v>85</v>
      </c>
      <c r="D15" s="19">
        <v>12</v>
      </c>
      <c r="E15" s="82">
        <v>1500</v>
      </c>
      <c r="F15" s="83"/>
      <c r="G15" s="21">
        <v>0</v>
      </c>
      <c r="H15" s="12">
        <f t="shared" si="0"/>
        <v>18000</v>
      </c>
      <c r="J15">
        <f>18/12</f>
        <v>1.5</v>
      </c>
    </row>
    <row r="16" spans="2:10" ht="15.65" customHeight="1">
      <c r="B16" s="27"/>
      <c r="C16" s="28"/>
      <c r="D16" s="27"/>
      <c r="E16" s="29"/>
      <c r="F16" s="29"/>
      <c r="G16" s="30"/>
      <c r="H16" s="29"/>
    </row>
    <row r="17" spans="2:8" ht="17.25" customHeight="1">
      <c r="B17" s="90" t="s">
        <v>50</v>
      </c>
      <c r="C17" s="90"/>
      <c r="D17" s="14"/>
      <c r="E17" s="91" t="s">
        <v>22</v>
      </c>
      <c r="F17" s="91"/>
      <c r="G17" s="14"/>
      <c r="H17" s="23">
        <v>9300000</v>
      </c>
    </row>
    <row r="18" spans="2:8" ht="33.65" customHeight="1">
      <c r="B18" s="92" t="s">
        <v>79</v>
      </c>
      <c r="C18" s="84"/>
      <c r="D18" s="3"/>
      <c r="E18" s="84" t="s">
        <v>23</v>
      </c>
      <c r="F18" s="84"/>
      <c r="G18" s="15">
        <v>0</v>
      </c>
      <c r="H18" s="33">
        <v>0</v>
      </c>
    </row>
    <row r="19" spans="2:8" ht="15.25" customHeight="1">
      <c r="B19" s="65"/>
      <c r="C19" s="65"/>
      <c r="D19" s="1"/>
      <c r="E19" s="84" t="s">
        <v>24</v>
      </c>
      <c r="F19" s="84"/>
      <c r="G19" s="1"/>
      <c r="H19" s="23">
        <f>H17+H18</f>
        <v>9300000</v>
      </c>
    </row>
    <row r="20" spans="2:8" ht="15.65" customHeight="1">
      <c r="B20" s="85" t="s">
        <v>25</v>
      </c>
      <c r="C20" s="85"/>
      <c r="D20" s="85"/>
      <c r="E20" s="86"/>
      <c r="F20" s="86"/>
      <c r="G20" s="86"/>
      <c r="H20" s="25"/>
    </row>
    <row r="21" spans="2:8" ht="15.65" customHeight="1">
      <c r="B21" s="87" t="s">
        <v>26</v>
      </c>
      <c r="C21" s="87"/>
      <c r="D21" s="87"/>
      <c r="E21" s="86"/>
      <c r="F21" s="86"/>
      <c r="G21" s="86"/>
      <c r="H21" s="25"/>
    </row>
    <row r="22" spans="2:8" ht="62.15" customHeight="1">
      <c r="B22" s="88" t="s">
        <v>33</v>
      </c>
      <c r="C22" s="88"/>
      <c r="D22" s="88"/>
      <c r="E22" s="88"/>
      <c r="F22" s="97" t="s">
        <v>47</v>
      </c>
      <c r="G22" s="97"/>
      <c r="H22" s="97"/>
    </row>
    <row r="23" spans="2:8" ht="62.15" customHeight="1">
      <c r="B23" s="80"/>
      <c r="C23" s="80"/>
      <c r="D23" s="80"/>
      <c r="E23" s="80"/>
      <c r="F23" s="80"/>
      <c r="G23" s="80"/>
      <c r="H23" s="80"/>
    </row>
    <row r="24" spans="2:8" ht="17.5" customHeight="1">
      <c r="B24" s="80"/>
      <c r="C24" s="80"/>
      <c r="D24" s="80"/>
      <c r="E24" s="80"/>
      <c r="F24" s="80"/>
      <c r="G24" s="80"/>
      <c r="H24" s="80"/>
    </row>
    <row r="25" spans="2:8" ht="71.900000000000006" customHeight="1">
      <c r="B25" s="81"/>
      <c r="C25" s="81"/>
      <c r="D25" s="81"/>
      <c r="E25" s="81"/>
      <c r="F25" s="81"/>
      <c r="G25" s="81"/>
      <c r="H25" s="81"/>
    </row>
  </sheetData>
  <mergeCells count="26">
    <mergeCell ref="E6:F6"/>
    <mergeCell ref="E1:F1"/>
    <mergeCell ref="E2:F2"/>
    <mergeCell ref="E3:F3"/>
    <mergeCell ref="E4:F4"/>
    <mergeCell ref="B5:H5"/>
    <mergeCell ref="E13:F13"/>
    <mergeCell ref="E15:F15"/>
    <mergeCell ref="E7:F7"/>
    <mergeCell ref="B8:H8"/>
    <mergeCell ref="E9:F9"/>
    <mergeCell ref="E10:F10"/>
    <mergeCell ref="E11:F11"/>
    <mergeCell ref="E12:F12"/>
    <mergeCell ref="B23:H25"/>
    <mergeCell ref="B17:C17"/>
    <mergeCell ref="E17:F17"/>
    <mergeCell ref="B18:C18"/>
    <mergeCell ref="E18:F18"/>
    <mergeCell ref="B19:C19"/>
    <mergeCell ref="E19:F19"/>
    <mergeCell ref="B20:D20"/>
    <mergeCell ref="E20:G21"/>
    <mergeCell ref="B21:D21"/>
    <mergeCell ref="B22:E22"/>
    <mergeCell ref="F22:H22"/>
  </mergeCells>
  <hyperlinks>
    <hyperlink ref="G7" r:id="rId1" display="mailto:contabilidadprodealimentos@gmail.com" xr:uid="{4BDB75EA-5296-42B7-B7FA-27096A52227D}"/>
    <hyperlink ref="G10" r:id="rId2" display="mailto:jm4146370@gmail.com" xr:uid="{5FBCA414-3342-41E7-82D2-E9E64BEBF48A}"/>
  </hyperlinks>
  <pageMargins left="0.7" right="0.7" top="0.75" bottom="0.75" header="0.3" footer="0.3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81F49-98BC-4BC8-BC9B-88D4AC7A1DB9}">
  <dimension ref="B1:H28"/>
  <sheetViews>
    <sheetView showGridLines="0" zoomScaleNormal="100" workbookViewId="0">
      <selection activeCell="C12" sqref="C12"/>
    </sheetView>
  </sheetViews>
  <sheetFormatPr baseColWidth="10" defaultColWidth="9.296875" defaultRowHeight="13"/>
  <cols>
    <col min="2" max="2" width="26.296875" customWidth="1"/>
    <col min="3" max="3" width="25.796875" customWidth="1"/>
    <col min="4" max="4" width="16.19921875" customWidth="1"/>
    <col min="5" max="5" width="3.69921875" customWidth="1"/>
    <col min="6" max="6" width="22.296875" customWidth="1"/>
    <col min="7" max="7" width="26.69921875" customWidth="1"/>
    <col min="8" max="8" width="19.296875" customWidth="1"/>
  </cols>
  <sheetData>
    <row r="1" spans="2:8" ht="15.65" customHeight="1">
      <c r="B1" s="1"/>
      <c r="C1" s="1"/>
      <c r="D1" s="1"/>
      <c r="E1" s="65"/>
      <c r="F1" s="65"/>
      <c r="G1" s="1"/>
      <c r="H1" s="2" t="s">
        <v>0</v>
      </c>
    </row>
    <row r="2" spans="2:8" ht="15.25" customHeight="1">
      <c r="B2" s="1"/>
      <c r="C2" s="1"/>
      <c r="D2" s="1"/>
      <c r="E2" s="65"/>
      <c r="F2" s="65"/>
      <c r="G2" s="1"/>
      <c r="H2" s="26" t="s">
        <v>77</v>
      </c>
    </row>
    <row r="3" spans="2:8" ht="26.9" customHeight="1">
      <c r="B3" s="3"/>
      <c r="C3" s="3"/>
      <c r="D3" s="3"/>
      <c r="E3" s="66"/>
      <c r="F3" s="66"/>
      <c r="G3" s="3"/>
      <c r="H3" s="2" t="s">
        <v>1</v>
      </c>
    </row>
    <row r="4" spans="2:8" ht="15.65" customHeight="1">
      <c r="B4" s="1"/>
      <c r="C4" s="1"/>
      <c r="D4" s="1"/>
      <c r="E4" s="65"/>
      <c r="F4" s="65"/>
      <c r="G4" s="1"/>
      <c r="H4" s="4" t="s">
        <v>78</v>
      </c>
    </row>
    <row r="5" spans="2:8" ht="15.25" customHeight="1">
      <c r="B5" s="67" t="s">
        <v>2</v>
      </c>
      <c r="C5" s="67"/>
      <c r="D5" s="67"/>
      <c r="E5" s="67"/>
      <c r="F5" s="67"/>
      <c r="G5" s="67"/>
      <c r="H5" s="67"/>
    </row>
    <row r="6" spans="2:8" ht="29.9" customHeight="1">
      <c r="B6" s="5" t="s">
        <v>3</v>
      </c>
      <c r="C6" s="5" t="s">
        <v>4</v>
      </c>
      <c r="D6" s="5" t="s">
        <v>5</v>
      </c>
      <c r="E6" s="64" t="s">
        <v>6</v>
      </c>
      <c r="F6" s="64"/>
      <c r="G6" s="5" t="s">
        <v>7</v>
      </c>
      <c r="H6" s="5" t="s">
        <v>8</v>
      </c>
    </row>
    <row r="7" spans="2:8" ht="29.9" customHeight="1">
      <c r="B7" s="16" t="s">
        <v>41</v>
      </c>
      <c r="C7" s="16" t="s">
        <v>41</v>
      </c>
      <c r="D7" s="7">
        <v>3012542919</v>
      </c>
      <c r="E7" s="74" t="s">
        <v>42</v>
      </c>
      <c r="F7" s="75"/>
      <c r="G7" s="17" t="s">
        <v>43</v>
      </c>
      <c r="H7" s="6" t="s">
        <v>9</v>
      </c>
    </row>
    <row r="8" spans="2:8" ht="14.25" customHeight="1">
      <c r="B8" s="67" t="s">
        <v>10</v>
      </c>
      <c r="C8" s="67"/>
      <c r="D8" s="67"/>
      <c r="E8" s="67"/>
      <c r="F8" s="67"/>
      <c r="G8" s="67"/>
      <c r="H8" s="67"/>
    </row>
    <row r="9" spans="2:8" ht="29.15" customHeight="1">
      <c r="B9" s="5" t="s">
        <v>11</v>
      </c>
      <c r="C9" s="5" t="s">
        <v>4</v>
      </c>
      <c r="D9" s="5" t="s">
        <v>5</v>
      </c>
      <c r="E9" s="64" t="s">
        <v>6</v>
      </c>
      <c r="F9" s="64"/>
      <c r="G9" s="5" t="s">
        <v>7</v>
      </c>
      <c r="H9" s="5" t="s">
        <v>12</v>
      </c>
    </row>
    <row r="10" spans="2:8" ht="25.75" customHeight="1">
      <c r="B10" s="6" t="s">
        <v>13</v>
      </c>
      <c r="C10" s="6" t="s">
        <v>13</v>
      </c>
      <c r="D10" s="7">
        <v>3017685417</v>
      </c>
      <c r="E10" s="75" t="s">
        <v>14</v>
      </c>
      <c r="F10" s="75"/>
      <c r="G10" s="6" t="s">
        <v>15</v>
      </c>
      <c r="H10" s="6" t="s">
        <v>9</v>
      </c>
    </row>
    <row r="11" spans="2:8" ht="15.65" customHeight="1">
      <c r="B11" s="8" t="s">
        <v>16</v>
      </c>
      <c r="C11" s="9" t="s">
        <v>17</v>
      </c>
      <c r="D11" s="10" t="s">
        <v>18</v>
      </c>
      <c r="E11" s="95" t="s">
        <v>19</v>
      </c>
      <c r="F11" s="96"/>
      <c r="G11" s="10" t="s">
        <v>20</v>
      </c>
      <c r="H11" s="9" t="s">
        <v>21</v>
      </c>
    </row>
    <row r="12" spans="2:8" ht="68.25" customHeight="1">
      <c r="B12" s="11">
        <v>1</v>
      </c>
      <c r="C12" s="18" t="s">
        <v>70</v>
      </c>
      <c r="D12" s="11">
        <v>1</v>
      </c>
      <c r="E12" s="93">
        <v>252000</v>
      </c>
      <c r="F12" s="94"/>
      <c r="G12" s="13">
        <v>0</v>
      </c>
      <c r="H12" s="12">
        <f t="shared" ref="H12:H13" si="0">E12*D12</f>
        <v>252000</v>
      </c>
    </row>
    <row r="13" spans="2:8" ht="47.5" customHeight="1">
      <c r="B13" s="19">
        <v>2</v>
      </c>
      <c r="C13" s="20" t="s">
        <v>71</v>
      </c>
      <c r="D13" s="19">
        <v>1</v>
      </c>
      <c r="E13" s="82">
        <v>19400</v>
      </c>
      <c r="F13" s="83"/>
      <c r="G13" s="21">
        <v>0</v>
      </c>
      <c r="H13" s="22">
        <f t="shared" si="0"/>
        <v>19400</v>
      </c>
    </row>
    <row r="14" spans="2:8" ht="47.5" customHeight="1">
      <c r="B14" s="19">
        <v>3</v>
      </c>
      <c r="C14" s="20" t="s">
        <v>72</v>
      </c>
      <c r="D14" s="19">
        <v>3</v>
      </c>
      <c r="E14" s="82">
        <v>25500</v>
      </c>
      <c r="F14" s="83"/>
      <c r="G14" s="21">
        <v>0</v>
      </c>
      <c r="H14" s="22">
        <f t="shared" ref="H14:H18" si="1">E14*D14</f>
        <v>76500</v>
      </c>
    </row>
    <row r="15" spans="2:8" ht="47.5" customHeight="1">
      <c r="B15" s="19">
        <v>4</v>
      </c>
      <c r="C15" s="20" t="s">
        <v>72</v>
      </c>
      <c r="D15" s="19">
        <v>3</v>
      </c>
      <c r="E15" s="82">
        <v>12699</v>
      </c>
      <c r="F15" s="83"/>
      <c r="G15" s="21">
        <v>0</v>
      </c>
      <c r="H15" s="22">
        <f t="shared" si="1"/>
        <v>38097</v>
      </c>
    </row>
    <row r="16" spans="2:8" ht="47.5" customHeight="1">
      <c r="B16" s="19">
        <v>5</v>
      </c>
      <c r="C16" s="20" t="s">
        <v>73</v>
      </c>
      <c r="D16" s="19">
        <v>2</v>
      </c>
      <c r="E16" s="82">
        <v>7299</v>
      </c>
      <c r="F16" s="83"/>
      <c r="G16" s="21">
        <v>0</v>
      </c>
      <c r="H16" s="22">
        <f t="shared" si="1"/>
        <v>14598</v>
      </c>
    </row>
    <row r="17" spans="2:8" ht="47.5" customHeight="1">
      <c r="B17" s="19">
        <v>6</v>
      </c>
      <c r="C17" s="20" t="s">
        <v>74</v>
      </c>
      <c r="D17" s="19">
        <v>3</v>
      </c>
      <c r="E17" s="82">
        <v>13700</v>
      </c>
      <c r="F17" s="83"/>
      <c r="G17" s="21">
        <v>0</v>
      </c>
      <c r="H17" s="22">
        <f t="shared" si="1"/>
        <v>41100</v>
      </c>
    </row>
    <row r="18" spans="2:8" ht="47.5" customHeight="1">
      <c r="B18" s="19">
        <v>7</v>
      </c>
      <c r="C18" s="20" t="s">
        <v>75</v>
      </c>
      <c r="D18" s="19">
        <v>1</v>
      </c>
      <c r="E18" s="82">
        <v>71000</v>
      </c>
      <c r="F18" s="83"/>
      <c r="G18" s="21">
        <v>0</v>
      </c>
      <c r="H18" s="22">
        <f t="shared" si="1"/>
        <v>71000</v>
      </c>
    </row>
    <row r="19" spans="2:8" ht="15.65" customHeight="1">
      <c r="B19" s="27"/>
      <c r="C19" s="28"/>
      <c r="D19" s="27"/>
      <c r="E19" s="29"/>
      <c r="F19" s="29"/>
      <c r="G19" s="30"/>
      <c r="H19" s="29"/>
    </row>
    <row r="20" spans="2:8" ht="17.25" customHeight="1">
      <c r="B20" s="90" t="s">
        <v>50</v>
      </c>
      <c r="C20" s="90"/>
      <c r="D20" s="14"/>
      <c r="E20" s="91" t="s">
        <v>22</v>
      </c>
      <c r="F20" s="91"/>
      <c r="G20" s="14"/>
      <c r="H20" s="23">
        <f>H12+H13+H14+H15+H16+H17+H18</f>
        <v>512695</v>
      </c>
    </row>
    <row r="21" spans="2:8" ht="33.65" customHeight="1">
      <c r="B21" s="92" t="s">
        <v>76</v>
      </c>
      <c r="C21" s="84"/>
      <c r="D21" s="3"/>
      <c r="E21" s="84" t="s">
        <v>23</v>
      </c>
      <c r="F21" s="84"/>
      <c r="G21" s="15">
        <v>0</v>
      </c>
      <c r="H21" s="33">
        <v>0</v>
      </c>
    </row>
    <row r="22" spans="2:8" ht="15.25" customHeight="1">
      <c r="B22" s="65"/>
      <c r="C22" s="65"/>
      <c r="D22" s="1"/>
      <c r="E22" s="84" t="s">
        <v>24</v>
      </c>
      <c r="F22" s="84"/>
      <c r="G22" s="1"/>
      <c r="H22" s="23">
        <f>H20+H21</f>
        <v>512695</v>
      </c>
    </row>
    <row r="23" spans="2:8" ht="15.65" customHeight="1">
      <c r="B23" s="85" t="s">
        <v>25</v>
      </c>
      <c r="C23" s="85"/>
      <c r="D23" s="85"/>
      <c r="E23" s="86"/>
      <c r="F23" s="86"/>
      <c r="G23" s="86"/>
      <c r="H23" s="25"/>
    </row>
    <row r="24" spans="2:8" ht="15.65" customHeight="1">
      <c r="B24" s="87" t="s">
        <v>26</v>
      </c>
      <c r="C24" s="87"/>
      <c r="D24" s="87"/>
      <c r="E24" s="86"/>
      <c r="F24" s="86"/>
      <c r="G24" s="86"/>
      <c r="H24" s="25"/>
    </row>
    <row r="25" spans="2:8" ht="62.15" customHeight="1">
      <c r="B25" s="88" t="s">
        <v>33</v>
      </c>
      <c r="C25" s="88"/>
      <c r="D25" s="88"/>
      <c r="E25" s="88"/>
      <c r="F25" s="97" t="s">
        <v>47</v>
      </c>
      <c r="G25" s="97"/>
      <c r="H25" s="97"/>
    </row>
    <row r="26" spans="2:8" ht="62.15" customHeight="1">
      <c r="B26" s="80"/>
      <c r="C26" s="80"/>
      <c r="D26" s="80"/>
      <c r="E26" s="80"/>
      <c r="F26" s="80"/>
      <c r="G26" s="80"/>
      <c r="H26" s="80"/>
    </row>
    <row r="27" spans="2:8" ht="17.5" customHeight="1">
      <c r="B27" s="80"/>
      <c r="C27" s="80"/>
      <c r="D27" s="80"/>
      <c r="E27" s="80"/>
      <c r="F27" s="80"/>
      <c r="G27" s="80"/>
      <c r="H27" s="80"/>
    </row>
    <row r="28" spans="2:8" ht="71.900000000000006" customHeight="1">
      <c r="B28" s="81"/>
      <c r="C28" s="81"/>
      <c r="D28" s="81"/>
      <c r="E28" s="81"/>
      <c r="F28" s="81"/>
      <c r="G28" s="81"/>
      <c r="H28" s="81"/>
    </row>
  </sheetData>
  <mergeCells count="30">
    <mergeCell ref="E6:F6"/>
    <mergeCell ref="E1:F1"/>
    <mergeCell ref="E2:F2"/>
    <mergeCell ref="E3:F3"/>
    <mergeCell ref="E4:F4"/>
    <mergeCell ref="B5:H5"/>
    <mergeCell ref="E21:F21"/>
    <mergeCell ref="E13:F13"/>
    <mergeCell ref="E7:F7"/>
    <mergeCell ref="B8:H8"/>
    <mergeCell ref="E9:F9"/>
    <mergeCell ref="E10:F10"/>
    <mergeCell ref="E11:F11"/>
    <mergeCell ref="E12:F12"/>
    <mergeCell ref="B26:H28"/>
    <mergeCell ref="E14:F14"/>
    <mergeCell ref="E15:F15"/>
    <mergeCell ref="E16:F16"/>
    <mergeCell ref="B22:C22"/>
    <mergeCell ref="E22:F22"/>
    <mergeCell ref="B23:D23"/>
    <mergeCell ref="E23:G24"/>
    <mergeCell ref="B24:D24"/>
    <mergeCell ref="B25:E25"/>
    <mergeCell ref="F25:H25"/>
    <mergeCell ref="E17:F17"/>
    <mergeCell ref="E18:F18"/>
    <mergeCell ref="B20:C20"/>
    <mergeCell ref="E20:F20"/>
    <mergeCell ref="B21:C21"/>
  </mergeCells>
  <hyperlinks>
    <hyperlink ref="G7" r:id="rId1" display="mailto:contabilidadprodealimentos@gmail.com" xr:uid="{3D09E2BB-B8AD-4AFC-AAE8-AD6635A5ED18}"/>
    <hyperlink ref="G10" r:id="rId2" display="mailto:jm4146370@gmail.com" xr:uid="{576581DD-B3E3-4AC0-A80D-FAA11664DE46}"/>
  </hyperlinks>
  <pageMargins left="0.7" right="0.7" top="0.75" bottom="0.75" header="0.3" footer="0.3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37D05-9A44-4767-8FBE-7EE7CB3EA827}">
  <dimension ref="A1:O27"/>
  <sheetViews>
    <sheetView showGridLines="0" tabSelected="1" zoomScale="85" zoomScaleNormal="85" workbookViewId="0">
      <selection activeCell="A21" sqref="A21:B21"/>
    </sheetView>
  </sheetViews>
  <sheetFormatPr baseColWidth="10" defaultColWidth="9.296875" defaultRowHeight="13"/>
  <cols>
    <col min="1" max="1" width="16.5" customWidth="1"/>
    <col min="2" max="2" width="41" customWidth="1"/>
    <col min="3" max="3" width="16.19921875" customWidth="1"/>
    <col min="4" max="4" width="3.69921875" customWidth="1"/>
    <col min="5" max="5" width="22.296875" customWidth="1"/>
    <col min="6" max="6" width="26.69921875" customWidth="1"/>
    <col min="7" max="7" width="19.296875" customWidth="1"/>
    <col min="8" max="8" width="12.19921875" bestFit="1" customWidth="1"/>
    <col min="10" max="10" width="10.19921875" bestFit="1" customWidth="1"/>
    <col min="12" max="12" width="38.09765625" customWidth="1"/>
    <col min="13" max="13" width="34.69921875" customWidth="1"/>
    <col min="15" max="15" width="10.19921875" bestFit="1" customWidth="1"/>
  </cols>
  <sheetData>
    <row r="1" spans="1:15" ht="15.65" customHeight="1">
      <c r="A1" s="1"/>
      <c r="B1" s="1"/>
      <c r="C1" s="1"/>
      <c r="D1" s="65"/>
      <c r="E1" s="65"/>
      <c r="F1" s="1"/>
      <c r="G1" s="2" t="s">
        <v>0</v>
      </c>
    </row>
    <row r="2" spans="1:15" ht="15.25" customHeight="1">
      <c r="A2" s="1"/>
      <c r="B2" s="1"/>
      <c r="C2" s="1"/>
      <c r="D2" s="65"/>
      <c r="E2" s="65"/>
      <c r="F2" s="1"/>
      <c r="G2" s="26" t="s">
        <v>116</v>
      </c>
    </row>
    <row r="3" spans="1:15" ht="26.9" customHeight="1">
      <c r="A3" s="3"/>
      <c r="B3" s="3"/>
      <c r="C3" s="3"/>
      <c r="D3" s="66"/>
      <c r="E3" s="66"/>
      <c r="F3" s="3"/>
      <c r="G3" s="2" t="s">
        <v>1</v>
      </c>
    </row>
    <row r="4" spans="1:15" ht="14.25" customHeight="1">
      <c r="A4" s="1"/>
      <c r="B4" s="1"/>
      <c r="C4" s="1"/>
      <c r="D4" s="65"/>
      <c r="E4" s="65"/>
      <c r="F4" s="1"/>
      <c r="G4" s="4">
        <v>45475</v>
      </c>
    </row>
    <row r="5" spans="1:15" ht="15.25" customHeight="1">
      <c r="A5" s="67"/>
      <c r="B5" s="67"/>
      <c r="C5" s="67"/>
      <c r="D5" s="67"/>
      <c r="E5" s="67"/>
      <c r="F5" s="59"/>
      <c r="G5" s="60"/>
    </row>
    <row r="6" spans="1:15" ht="29.9" customHeight="1">
      <c r="A6" s="5" t="s">
        <v>3</v>
      </c>
      <c r="B6" s="5" t="s">
        <v>4</v>
      </c>
      <c r="C6" s="5" t="s">
        <v>5</v>
      </c>
      <c r="D6" s="64" t="s">
        <v>6</v>
      </c>
      <c r="E6" s="64"/>
      <c r="F6" s="5" t="s">
        <v>7</v>
      </c>
      <c r="G6" s="5" t="s">
        <v>8</v>
      </c>
    </row>
    <row r="7" spans="1:15" ht="29.9" customHeight="1">
      <c r="A7" s="16" t="s">
        <v>115</v>
      </c>
      <c r="B7" s="16" t="s">
        <v>28</v>
      </c>
      <c r="C7" s="7" t="s">
        <v>28</v>
      </c>
      <c r="D7" s="74" t="s">
        <v>28</v>
      </c>
      <c r="E7" s="75"/>
      <c r="F7" s="17" t="s">
        <v>28</v>
      </c>
      <c r="G7" s="6" t="s">
        <v>9</v>
      </c>
      <c r="M7">
        <f>59800/2</f>
        <v>29900</v>
      </c>
    </row>
    <row r="8" spans="1:15" ht="14.25" customHeight="1">
      <c r="A8" s="67" t="s">
        <v>10</v>
      </c>
      <c r="B8" s="67"/>
      <c r="C8" s="67"/>
      <c r="D8" s="67"/>
      <c r="E8" s="67"/>
      <c r="F8" s="67"/>
      <c r="G8" s="67"/>
    </row>
    <row r="9" spans="1:15" ht="29.15" customHeight="1">
      <c r="A9" s="5" t="s">
        <v>11</v>
      </c>
      <c r="B9" s="5" t="s">
        <v>4</v>
      </c>
      <c r="C9" s="5" t="s">
        <v>5</v>
      </c>
      <c r="D9" s="64" t="s">
        <v>6</v>
      </c>
      <c r="E9" s="64"/>
      <c r="F9" s="5" t="s">
        <v>7</v>
      </c>
      <c r="G9" s="5" t="s">
        <v>12</v>
      </c>
    </row>
    <row r="10" spans="1:15" ht="25.75" customHeight="1">
      <c r="A10" s="6" t="s">
        <v>13</v>
      </c>
      <c r="B10" s="6" t="s">
        <v>13</v>
      </c>
      <c r="C10" s="7">
        <v>3017685417</v>
      </c>
      <c r="D10" s="74" t="s">
        <v>28</v>
      </c>
      <c r="E10" s="75"/>
      <c r="F10" s="6" t="s">
        <v>15</v>
      </c>
      <c r="G10" s="6" t="s">
        <v>9</v>
      </c>
      <c r="L10" t="str">
        <f>UPPER(K10)</f>
        <v/>
      </c>
    </row>
    <row r="11" spans="1:15" ht="15.65" customHeight="1">
      <c r="A11" s="8" t="s">
        <v>16</v>
      </c>
      <c r="B11" s="9" t="s">
        <v>17</v>
      </c>
      <c r="C11" s="10" t="s">
        <v>18</v>
      </c>
      <c r="D11" s="95" t="s">
        <v>19</v>
      </c>
      <c r="E11" s="96"/>
      <c r="F11" s="10" t="s">
        <v>20</v>
      </c>
      <c r="G11" s="9" t="s">
        <v>21</v>
      </c>
    </row>
    <row r="12" spans="1:15" ht="68" customHeight="1">
      <c r="A12" s="11">
        <v>1</v>
      </c>
      <c r="B12" s="18" t="str">
        <f>UPPER(L12)</f>
        <v>TORNILLOS DE TEFLON 1</v>
      </c>
      <c r="C12" s="11">
        <v>11</v>
      </c>
      <c r="D12" s="93">
        <v>11765</v>
      </c>
      <c r="E12" s="94"/>
      <c r="F12" s="13">
        <v>0</v>
      </c>
      <c r="G12" s="61">
        <f>C12*D12</f>
        <v>129415</v>
      </c>
      <c r="L12" s="18" t="s">
        <v>108</v>
      </c>
      <c r="M12" t="str">
        <f>UPPER(L12)</f>
        <v>TORNILLOS DE TEFLON 1</v>
      </c>
      <c r="O12" s="18"/>
    </row>
    <row r="13" spans="1:15" ht="68.25" customHeight="1">
      <c r="A13" s="19">
        <v>2</v>
      </c>
      <c r="B13" s="18" t="str">
        <f t="shared" ref="B13:B18" si="0">UPPER(L13)</f>
        <v xml:space="preserve">2 TÓPES RIEL PRINCIPAL </v>
      </c>
      <c r="C13" s="19">
        <v>2</v>
      </c>
      <c r="D13" s="82">
        <v>29900</v>
      </c>
      <c r="E13" s="83"/>
      <c r="F13" s="21">
        <v>0</v>
      </c>
      <c r="G13" s="61">
        <f t="shared" ref="G13:G18" si="1">C13*D13</f>
        <v>59800</v>
      </c>
      <c r="L13" s="18" t="s">
        <v>109</v>
      </c>
      <c r="M13" t="str">
        <f t="shared" ref="M13:M18" si="2">UPPER(L13)</f>
        <v xml:space="preserve">2 TÓPES RIEL PRINCIPAL </v>
      </c>
      <c r="O13" s="18"/>
    </row>
    <row r="14" spans="1:15" ht="59.5" customHeight="1">
      <c r="A14" s="19">
        <v>3</v>
      </c>
      <c r="B14" s="18" t="str">
        <f t="shared" si="0"/>
        <v>ALFAJOR 1.30 X 1 MT ;</v>
      </c>
      <c r="C14" s="100">
        <v>1.3</v>
      </c>
      <c r="D14" s="82">
        <v>96000</v>
      </c>
      <c r="E14" s="83"/>
      <c r="F14" s="21">
        <v>0</v>
      </c>
      <c r="G14" s="61">
        <f t="shared" si="1"/>
        <v>124800</v>
      </c>
      <c r="L14" s="20" t="s">
        <v>110</v>
      </c>
      <c r="M14" t="str">
        <f t="shared" si="2"/>
        <v>ALFAJOR 1.30 X 1 MT ;</v>
      </c>
      <c r="O14" s="20"/>
    </row>
    <row r="15" spans="1:15" ht="47.5" customHeight="1">
      <c r="A15" s="19">
        <v>4</v>
      </c>
      <c r="B15" s="18" t="str">
        <f t="shared" si="0"/>
        <v>TARRO DE SIKA</v>
      </c>
      <c r="C15" s="19">
        <v>1</v>
      </c>
      <c r="D15" s="82">
        <v>32000</v>
      </c>
      <c r="E15" s="83"/>
      <c r="F15" s="21">
        <v>0</v>
      </c>
      <c r="G15" s="61">
        <f t="shared" si="1"/>
        <v>32000</v>
      </c>
      <c r="L15" s="20" t="s">
        <v>111</v>
      </c>
      <c r="M15" t="str">
        <f t="shared" si="2"/>
        <v>TARRO DE SIKA</v>
      </c>
      <c r="O15" s="20"/>
    </row>
    <row r="16" spans="1:15" ht="47.5" customHeight="1">
      <c r="A16" s="19">
        <v>5</v>
      </c>
      <c r="B16" s="18" t="str">
        <f t="shared" si="0"/>
        <v xml:space="preserve">U DE 40MM EN ACERO INOXIDABLE </v>
      </c>
      <c r="C16" s="19">
        <v>3</v>
      </c>
      <c r="D16" s="82">
        <v>43000</v>
      </c>
      <c r="E16" s="83"/>
      <c r="F16" s="21">
        <v>0</v>
      </c>
      <c r="G16" s="61">
        <f t="shared" si="1"/>
        <v>129000</v>
      </c>
      <c r="L16" s="20" t="s">
        <v>112</v>
      </c>
      <c r="M16" t="str">
        <f t="shared" si="2"/>
        <v xml:space="preserve">U DE 40MM EN ACERO INOXIDABLE </v>
      </c>
      <c r="O16" s="20"/>
    </row>
    <row r="17" spans="1:15" ht="47.5" customHeight="1">
      <c r="A17" s="19">
        <v>6</v>
      </c>
      <c r="B17" s="18" t="str">
        <f t="shared" si="0"/>
        <v>MANO DE OBRA</v>
      </c>
      <c r="C17" s="19">
        <v>1</v>
      </c>
      <c r="D17" s="82">
        <v>800000</v>
      </c>
      <c r="E17" s="83"/>
      <c r="F17" s="21">
        <v>0</v>
      </c>
      <c r="G17" s="61">
        <f t="shared" si="1"/>
        <v>800000</v>
      </c>
      <c r="L17" s="20" t="s">
        <v>113</v>
      </c>
      <c r="M17" t="str">
        <f t="shared" si="2"/>
        <v>MANO DE OBRA</v>
      </c>
      <c r="O17" s="20"/>
    </row>
    <row r="18" spans="1:15" ht="47.5" customHeight="1">
      <c r="A18" s="19">
        <v>7</v>
      </c>
      <c r="B18" s="18" t="str">
        <f t="shared" si="0"/>
        <v>TRANSPORTE</v>
      </c>
      <c r="C18" s="19">
        <v>1</v>
      </c>
      <c r="D18" s="82">
        <v>200000</v>
      </c>
      <c r="E18" s="83"/>
      <c r="F18" s="21">
        <v>0</v>
      </c>
      <c r="G18" s="61">
        <f t="shared" si="1"/>
        <v>200000</v>
      </c>
      <c r="L18" s="20" t="s">
        <v>114</v>
      </c>
      <c r="M18" t="str">
        <f t="shared" si="2"/>
        <v>TRANSPORTE</v>
      </c>
      <c r="O18" s="20"/>
    </row>
    <row r="19" spans="1:15" ht="17.25" customHeight="1">
      <c r="A19" s="80"/>
      <c r="B19" s="80"/>
      <c r="C19" s="1"/>
      <c r="D19" s="84" t="s">
        <v>22</v>
      </c>
      <c r="E19" s="84"/>
      <c r="F19" s="1"/>
      <c r="G19" s="62">
        <f>G12+G13+G14+G15+G16+G17+G18</f>
        <v>1475015</v>
      </c>
    </row>
    <row r="20" spans="1:15" ht="42.75" customHeight="1">
      <c r="A20" s="92" t="s">
        <v>117</v>
      </c>
      <c r="B20" s="92"/>
      <c r="C20" s="3"/>
      <c r="D20" s="84" t="s">
        <v>23</v>
      </c>
      <c r="E20" s="84"/>
      <c r="F20" s="15">
        <v>0</v>
      </c>
      <c r="G20" s="63">
        <v>0</v>
      </c>
    </row>
    <row r="21" spans="1:15" ht="15.25" customHeight="1">
      <c r="A21" s="65"/>
      <c r="B21" s="65"/>
      <c r="C21" s="1"/>
      <c r="D21" s="84" t="s">
        <v>24</v>
      </c>
      <c r="E21" s="84"/>
      <c r="F21" s="1"/>
      <c r="G21" s="62">
        <f>G19</f>
        <v>1475015</v>
      </c>
    </row>
    <row r="22" spans="1:15" ht="15.65" customHeight="1">
      <c r="A22" s="85" t="s">
        <v>25</v>
      </c>
      <c r="B22" s="85"/>
      <c r="C22" s="85"/>
      <c r="D22" s="86"/>
      <c r="E22" s="86"/>
      <c r="F22" s="86"/>
    </row>
    <row r="23" spans="1:15" ht="15.65" customHeight="1">
      <c r="A23" s="87" t="s">
        <v>26</v>
      </c>
      <c r="B23" s="87"/>
      <c r="C23" s="87"/>
      <c r="D23" s="86"/>
      <c r="E23" s="86"/>
      <c r="F23" s="86"/>
    </row>
    <row r="24" spans="1:15" ht="62.15" customHeight="1">
      <c r="A24" s="88" t="s">
        <v>33</v>
      </c>
      <c r="B24" s="88"/>
      <c r="C24" s="88"/>
      <c r="D24" s="88"/>
      <c r="E24" s="89" t="s">
        <v>34</v>
      </c>
      <c r="F24" s="89"/>
      <c r="G24" s="89"/>
    </row>
    <row r="25" spans="1:15" ht="62.15" customHeight="1">
      <c r="A25" s="80"/>
      <c r="B25" s="80"/>
      <c r="C25" s="80"/>
      <c r="D25" s="80"/>
      <c r="E25" s="80"/>
      <c r="F25" s="80"/>
      <c r="G25" s="80"/>
    </row>
    <row r="26" spans="1:15" ht="17.5" customHeight="1">
      <c r="A26" s="80"/>
      <c r="B26" s="80"/>
      <c r="C26" s="80"/>
      <c r="D26" s="80"/>
      <c r="E26" s="80"/>
      <c r="F26" s="80"/>
      <c r="G26" s="80"/>
    </row>
    <row r="27" spans="1:15" ht="71.900000000000006" customHeight="1">
      <c r="A27" s="81"/>
      <c r="B27" s="81"/>
      <c r="C27" s="81"/>
      <c r="D27" s="81"/>
      <c r="E27" s="81"/>
      <c r="F27" s="81"/>
      <c r="G27" s="81"/>
    </row>
  </sheetData>
  <mergeCells count="30">
    <mergeCell ref="D6:E6"/>
    <mergeCell ref="D1:E1"/>
    <mergeCell ref="D2:E2"/>
    <mergeCell ref="D3:E3"/>
    <mergeCell ref="D4:E4"/>
    <mergeCell ref="A5:E5"/>
    <mergeCell ref="D18:E18"/>
    <mergeCell ref="D7:E7"/>
    <mergeCell ref="A8:G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A25:G27"/>
    <mergeCell ref="A19:B19"/>
    <mergeCell ref="D19:E19"/>
    <mergeCell ref="A20:B20"/>
    <mergeCell ref="D20:E20"/>
    <mergeCell ref="A21:B21"/>
    <mergeCell ref="D21:E21"/>
    <mergeCell ref="A22:C22"/>
    <mergeCell ref="D22:F23"/>
    <mergeCell ref="A23:C23"/>
    <mergeCell ref="A24:D24"/>
    <mergeCell ref="E24:G24"/>
  </mergeCells>
  <hyperlinks>
    <hyperlink ref="F7" r:id="rId1" display="mailto:contabilidadprodealimentos@gmail.com" xr:uid="{856AF59F-01D3-466C-A95F-F897435CFB9A}"/>
    <hyperlink ref="F10" r:id="rId2" display="mailto:jm4146370@gmail.com" xr:uid="{B5536669-86C4-440E-8F0E-52E669F21A89}"/>
  </hyperlinks>
  <pageMargins left="0.7" right="0.7" top="0.75" bottom="0.75" header="0.3" footer="0.3"/>
  <pageSetup paperSize="9"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AC574-7FB4-42F3-AB9E-0E204DEA5087}">
  <dimension ref="B1:H29"/>
  <sheetViews>
    <sheetView showGridLines="0" topLeftCell="A5" zoomScaleNormal="100" workbookViewId="0">
      <selection activeCell="B89" sqref="B89"/>
    </sheetView>
  </sheetViews>
  <sheetFormatPr baseColWidth="10" defaultColWidth="9.296875" defaultRowHeight="13"/>
  <cols>
    <col min="2" max="2" width="26.296875" customWidth="1"/>
    <col min="3" max="3" width="25.796875" customWidth="1"/>
    <col min="4" max="4" width="16.19921875" customWidth="1"/>
    <col min="5" max="5" width="3.69921875" customWidth="1"/>
    <col min="6" max="6" width="22.296875" customWidth="1"/>
    <col min="7" max="7" width="26.69921875" customWidth="1"/>
    <col min="8" max="8" width="19.296875" customWidth="1"/>
  </cols>
  <sheetData>
    <row r="1" spans="2:8" ht="15.65" customHeight="1">
      <c r="B1" s="1"/>
      <c r="C1" s="1"/>
      <c r="D1" s="1"/>
      <c r="E1" s="65"/>
      <c r="F1" s="65"/>
      <c r="G1" s="1"/>
      <c r="H1" s="2" t="s">
        <v>0</v>
      </c>
    </row>
    <row r="2" spans="2:8" ht="15.25" customHeight="1">
      <c r="B2" s="1"/>
      <c r="C2" s="1"/>
      <c r="D2" s="1"/>
      <c r="E2" s="65"/>
      <c r="F2" s="65"/>
      <c r="G2" s="1"/>
      <c r="H2" s="26" t="s">
        <v>67</v>
      </c>
    </row>
    <row r="3" spans="2:8" ht="26.9" customHeight="1">
      <c r="B3" s="3"/>
      <c r="C3" s="3"/>
      <c r="D3" s="3"/>
      <c r="E3" s="66"/>
      <c r="F3" s="66"/>
      <c r="G3" s="3"/>
      <c r="H3" s="2" t="s">
        <v>1</v>
      </c>
    </row>
    <row r="4" spans="2:8" ht="15.65" customHeight="1">
      <c r="B4" s="1"/>
      <c r="C4" s="1"/>
      <c r="D4" s="1"/>
      <c r="E4" s="65"/>
      <c r="F4" s="65"/>
      <c r="G4" s="1"/>
      <c r="H4" s="4">
        <v>45415</v>
      </c>
    </row>
    <row r="5" spans="2:8" ht="15.25" customHeight="1">
      <c r="B5" s="67" t="s">
        <v>2</v>
      </c>
      <c r="C5" s="67"/>
      <c r="D5" s="67"/>
      <c r="E5" s="67"/>
      <c r="F5" s="67"/>
      <c r="G5" s="67"/>
      <c r="H5" s="67"/>
    </row>
    <row r="6" spans="2:8" ht="29.9" customHeight="1">
      <c r="B6" s="5" t="s">
        <v>3</v>
      </c>
      <c r="C6" s="5" t="s">
        <v>4</v>
      </c>
      <c r="D6" s="5" t="s">
        <v>5</v>
      </c>
      <c r="E6" s="64" t="s">
        <v>6</v>
      </c>
      <c r="F6" s="64"/>
      <c r="G6" s="5" t="s">
        <v>7</v>
      </c>
      <c r="H6" s="5" t="s">
        <v>8</v>
      </c>
    </row>
    <row r="7" spans="2:8" ht="29.9" customHeight="1">
      <c r="B7" s="16" t="s">
        <v>66</v>
      </c>
      <c r="C7" s="16" t="s">
        <v>66</v>
      </c>
      <c r="D7" s="7">
        <v>3012542919</v>
      </c>
      <c r="E7" s="74" t="s">
        <v>28</v>
      </c>
      <c r="F7" s="75"/>
      <c r="G7" s="32" t="s">
        <v>28</v>
      </c>
      <c r="H7" s="6" t="s">
        <v>9</v>
      </c>
    </row>
    <row r="8" spans="2:8" ht="14.25" customHeight="1">
      <c r="B8" s="67" t="s">
        <v>10</v>
      </c>
      <c r="C8" s="67"/>
      <c r="D8" s="67"/>
      <c r="E8" s="67"/>
      <c r="F8" s="67"/>
      <c r="G8" s="67"/>
      <c r="H8" s="67"/>
    </row>
    <row r="9" spans="2:8" ht="29.15" customHeight="1">
      <c r="B9" s="5" t="s">
        <v>11</v>
      </c>
      <c r="C9" s="5" t="s">
        <v>4</v>
      </c>
      <c r="D9" s="5" t="s">
        <v>5</v>
      </c>
      <c r="E9" s="64" t="s">
        <v>6</v>
      </c>
      <c r="F9" s="64"/>
      <c r="G9" s="5" t="s">
        <v>7</v>
      </c>
      <c r="H9" s="5" t="s">
        <v>12</v>
      </c>
    </row>
    <row r="10" spans="2:8" ht="25.75" customHeight="1">
      <c r="B10" s="6" t="s">
        <v>13</v>
      </c>
      <c r="C10" s="6" t="s">
        <v>13</v>
      </c>
      <c r="D10" s="7">
        <v>3017685417</v>
      </c>
      <c r="E10" s="75" t="s">
        <v>14</v>
      </c>
      <c r="F10" s="75"/>
      <c r="G10" s="6" t="s">
        <v>15</v>
      </c>
      <c r="H10" s="6" t="s">
        <v>9</v>
      </c>
    </row>
    <row r="11" spans="2:8" ht="15.65" customHeight="1">
      <c r="B11" s="8" t="s">
        <v>16</v>
      </c>
      <c r="C11" s="9" t="s">
        <v>17</v>
      </c>
      <c r="D11" s="10" t="s">
        <v>18</v>
      </c>
      <c r="E11" s="95" t="s">
        <v>19</v>
      </c>
      <c r="F11" s="96"/>
      <c r="G11" s="10" t="s">
        <v>20</v>
      </c>
      <c r="H11" s="9" t="s">
        <v>21</v>
      </c>
    </row>
    <row r="12" spans="2:8" ht="68.25" customHeight="1">
      <c r="B12" s="11">
        <v>1</v>
      </c>
      <c r="C12" s="18" t="s">
        <v>59</v>
      </c>
      <c r="D12" s="11">
        <v>1</v>
      </c>
      <c r="E12" s="93">
        <v>65000</v>
      </c>
      <c r="F12" s="94"/>
      <c r="G12" s="13">
        <v>0</v>
      </c>
      <c r="H12" s="12">
        <f t="shared" ref="H12:H19" si="0">E12*D12</f>
        <v>65000</v>
      </c>
    </row>
    <row r="13" spans="2:8" ht="47.5" customHeight="1">
      <c r="B13" s="19">
        <v>2</v>
      </c>
      <c r="C13" s="20" t="s">
        <v>60</v>
      </c>
      <c r="D13" s="19">
        <v>1</v>
      </c>
      <c r="E13" s="82">
        <v>32000</v>
      </c>
      <c r="F13" s="83"/>
      <c r="G13" s="21">
        <v>0</v>
      </c>
      <c r="H13" s="22">
        <f t="shared" si="0"/>
        <v>32000</v>
      </c>
    </row>
    <row r="14" spans="2:8" ht="47.5" customHeight="1">
      <c r="B14" s="19">
        <v>3</v>
      </c>
      <c r="C14" s="20" t="s">
        <v>65</v>
      </c>
      <c r="D14" s="19">
        <v>1</v>
      </c>
      <c r="E14" s="82">
        <v>200000</v>
      </c>
      <c r="F14" s="83"/>
      <c r="G14" s="21">
        <v>0</v>
      </c>
      <c r="H14" s="22">
        <f t="shared" si="0"/>
        <v>200000</v>
      </c>
    </row>
    <row r="15" spans="2:8" ht="47.5" customHeight="1">
      <c r="B15" s="19">
        <v>4</v>
      </c>
      <c r="C15" s="20" t="s">
        <v>61</v>
      </c>
      <c r="D15" s="19">
        <v>2</v>
      </c>
      <c r="E15" s="82">
        <v>33000</v>
      </c>
      <c r="F15" s="83"/>
      <c r="G15" s="21">
        <v>0</v>
      </c>
      <c r="H15" s="22">
        <f t="shared" si="0"/>
        <v>66000</v>
      </c>
    </row>
    <row r="16" spans="2:8" ht="47.5" customHeight="1">
      <c r="B16" s="19">
        <v>6</v>
      </c>
      <c r="C16" s="20" t="s">
        <v>62</v>
      </c>
      <c r="D16" s="19">
        <v>1</v>
      </c>
      <c r="E16" s="82">
        <v>15000</v>
      </c>
      <c r="F16" s="83"/>
      <c r="G16" s="21">
        <v>0</v>
      </c>
      <c r="H16" s="22">
        <f t="shared" si="0"/>
        <v>15000</v>
      </c>
    </row>
    <row r="17" spans="2:8" ht="47.5" customHeight="1">
      <c r="B17" s="19">
        <v>7</v>
      </c>
      <c r="C17" s="20" t="s">
        <v>63</v>
      </c>
      <c r="D17" s="19">
        <v>7</v>
      </c>
      <c r="E17" s="82">
        <v>16000</v>
      </c>
      <c r="F17" s="83"/>
      <c r="G17" s="21">
        <v>0</v>
      </c>
      <c r="H17" s="22">
        <f t="shared" ref="H17:H18" si="1">E17*D17</f>
        <v>112000</v>
      </c>
    </row>
    <row r="18" spans="2:8" ht="47.5" customHeight="1">
      <c r="B18" s="19">
        <v>8</v>
      </c>
      <c r="C18" s="20" t="s">
        <v>64</v>
      </c>
      <c r="D18" s="19">
        <v>1</v>
      </c>
      <c r="E18" s="82">
        <v>680000</v>
      </c>
      <c r="F18" s="83"/>
      <c r="G18" s="21">
        <v>0</v>
      </c>
      <c r="H18" s="22">
        <f t="shared" si="1"/>
        <v>680000</v>
      </c>
    </row>
    <row r="19" spans="2:8" ht="47.5" customHeight="1">
      <c r="B19" s="19">
        <v>9</v>
      </c>
      <c r="C19" s="20" t="s">
        <v>68</v>
      </c>
      <c r="D19" s="19">
        <v>3</v>
      </c>
      <c r="E19" s="82">
        <v>46000</v>
      </c>
      <c r="F19" s="83"/>
      <c r="G19" s="21">
        <v>0</v>
      </c>
      <c r="H19" s="22">
        <f t="shared" si="0"/>
        <v>138000</v>
      </c>
    </row>
    <row r="20" spans="2:8" ht="15.65" customHeight="1">
      <c r="B20" s="27"/>
      <c r="C20" s="28"/>
      <c r="D20" s="27"/>
      <c r="E20" s="29"/>
      <c r="F20" s="29"/>
      <c r="G20" s="30"/>
      <c r="H20" s="29"/>
    </row>
    <row r="21" spans="2:8" ht="17.25" customHeight="1">
      <c r="B21" s="90" t="s">
        <v>50</v>
      </c>
      <c r="C21" s="90"/>
      <c r="D21" s="14"/>
      <c r="E21" s="91" t="s">
        <v>22</v>
      </c>
      <c r="F21" s="91"/>
      <c r="G21" s="14"/>
      <c r="H21" s="23">
        <f>H12+H13+H14+H15+H18+H16+H19+H17</f>
        <v>1308000</v>
      </c>
    </row>
    <row r="22" spans="2:8" ht="19.75" customHeight="1">
      <c r="B22" s="92" t="s">
        <v>69</v>
      </c>
      <c r="C22" s="84"/>
      <c r="D22" s="3"/>
      <c r="E22" s="84" t="s">
        <v>23</v>
      </c>
      <c r="F22" s="84"/>
      <c r="G22" s="15">
        <v>0</v>
      </c>
      <c r="H22" s="24">
        <v>0</v>
      </c>
    </row>
    <row r="23" spans="2:8" ht="15.25" customHeight="1">
      <c r="B23" s="65"/>
      <c r="C23" s="65"/>
      <c r="D23" s="1"/>
      <c r="E23" s="84" t="s">
        <v>24</v>
      </c>
      <c r="F23" s="84"/>
      <c r="G23" s="1"/>
      <c r="H23" s="23">
        <f>H21</f>
        <v>1308000</v>
      </c>
    </row>
    <row r="24" spans="2:8" ht="15.65" customHeight="1">
      <c r="B24" s="85" t="s">
        <v>25</v>
      </c>
      <c r="C24" s="85"/>
      <c r="D24" s="85"/>
      <c r="E24" s="86"/>
      <c r="F24" s="86"/>
      <c r="G24" s="86"/>
      <c r="H24" s="25"/>
    </row>
    <row r="25" spans="2:8" ht="15.65" customHeight="1">
      <c r="B25" s="87" t="s">
        <v>26</v>
      </c>
      <c r="C25" s="87"/>
      <c r="D25" s="87"/>
      <c r="E25" s="86"/>
      <c r="F25" s="86"/>
      <c r="G25" s="86"/>
      <c r="H25" s="25"/>
    </row>
    <row r="26" spans="2:8" ht="62.15" customHeight="1">
      <c r="B26" s="88" t="s">
        <v>33</v>
      </c>
      <c r="C26" s="88"/>
      <c r="D26" s="88"/>
      <c r="E26" s="88"/>
      <c r="F26" s="97" t="s">
        <v>47</v>
      </c>
      <c r="G26" s="97"/>
      <c r="H26" s="97"/>
    </row>
    <row r="27" spans="2:8" ht="62.15" customHeight="1">
      <c r="B27" s="80"/>
      <c r="C27" s="80"/>
      <c r="D27" s="80"/>
      <c r="E27" s="80"/>
      <c r="F27" s="80"/>
      <c r="G27" s="80"/>
      <c r="H27" s="80"/>
    </row>
    <row r="28" spans="2:8" ht="17.5" customHeight="1">
      <c r="B28" s="80"/>
      <c r="C28" s="80"/>
      <c r="D28" s="80"/>
      <c r="E28" s="80"/>
      <c r="F28" s="80"/>
      <c r="G28" s="80"/>
      <c r="H28" s="80"/>
    </row>
    <row r="29" spans="2:8" ht="71.900000000000006" customHeight="1">
      <c r="B29" s="81"/>
      <c r="C29" s="81"/>
      <c r="D29" s="81"/>
      <c r="E29" s="81"/>
      <c r="F29" s="81"/>
      <c r="G29" s="81"/>
      <c r="H29" s="81"/>
    </row>
  </sheetData>
  <mergeCells count="31">
    <mergeCell ref="E12:F12"/>
    <mergeCell ref="E1:F1"/>
    <mergeCell ref="E2:F2"/>
    <mergeCell ref="E3:F3"/>
    <mergeCell ref="E4:F4"/>
    <mergeCell ref="B5:H5"/>
    <mergeCell ref="E6:F6"/>
    <mergeCell ref="E7:F7"/>
    <mergeCell ref="B8:H8"/>
    <mergeCell ref="E9:F9"/>
    <mergeCell ref="E10:F10"/>
    <mergeCell ref="E11:F11"/>
    <mergeCell ref="E13:F13"/>
    <mergeCell ref="E14:F14"/>
    <mergeCell ref="E15:F15"/>
    <mergeCell ref="E16:F16"/>
    <mergeCell ref="E18:F18"/>
    <mergeCell ref="B27:H29"/>
    <mergeCell ref="E17:F17"/>
    <mergeCell ref="B23:C23"/>
    <mergeCell ref="E23:F23"/>
    <mergeCell ref="B24:D24"/>
    <mergeCell ref="E24:G25"/>
    <mergeCell ref="B25:D25"/>
    <mergeCell ref="B26:E26"/>
    <mergeCell ref="F26:H26"/>
    <mergeCell ref="B21:C21"/>
    <mergeCell ref="E21:F21"/>
    <mergeCell ref="B22:C22"/>
    <mergeCell ref="E22:F22"/>
    <mergeCell ref="E19:F19"/>
  </mergeCells>
  <hyperlinks>
    <hyperlink ref="G7" r:id="rId1" display="mailto:contabilidadprodealimentos@gmail.com" xr:uid="{D9D6F181-0948-4288-8110-A6599073BDD8}"/>
    <hyperlink ref="G10" r:id="rId2" display="mailto:jm4146370@gmail.com" xr:uid="{91135D89-97AD-4855-8C6A-2EBDE9A03FE2}"/>
  </hyperlinks>
  <pageMargins left="0.7" right="0.7" top="0.75" bottom="0.75" header="0.3" footer="0.3"/>
  <pageSetup paperSize="9"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8C373-FAA5-4576-8069-E3CE5342DD59}">
  <dimension ref="B1:H30"/>
  <sheetViews>
    <sheetView showGridLines="0" zoomScaleNormal="100" workbookViewId="0">
      <selection activeCell="B16" sqref="B16:H20"/>
    </sheetView>
  </sheetViews>
  <sheetFormatPr baseColWidth="10" defaultColWidth="9.296875" defaultRowHeight="13"/>
  <cols>
    <col min="2" max="2" width="26.296875" customWidth="1"/>
    <col min="3" max="3" width="25.796875" customWidth="1"/>
    <col min="4" max="4" width="16.19921875" customWidth="1"/>
    <col min="5" max="5" width="3.69921875" customWidth="1"/>
    <col min="6" max="6" width="22.296875" customWidth="1"/>
    <col min="7" max="7" width="26.69921875" customWidth="1"/>
    <col min="8" max="8" width="19.296875" customWidth="1"/>
  </cols>
  <sheetData>
    <row r="1" spans="2:8" ht="15.65" customHeight="1">
      <c r="B1" s="1"/>
      <c r="C1" s="1"/>
      <c r="D1" s="1"/>
      <c r="E1" s="65"/>
      <c r="F1" s="65"/>
      <c r="G1" s="1"/>
      <c r="H1" s="2" t="s">
        <v>0</v>
      </c>
    </row>
    <row r="2" spans="2:8" ht="15.25" customHeight="1">
      <c r="B2" s="1"/>
      <c r="C2" s="1"/>
      <c r="D2" s="1"/>
      <c r="E2" s="65"/>
      <c r="F2" s="65"/>
      <c r="G2" s="1"/>
      <c r="H2" s="26" t="s">
        <v>44</v>
      </c>
    </row>
    <row r="3" spans="2:8" ht="26.9" customHeight="1">
      <c r="B3" s="3"/>
      <c r="C3" s="3"/>
      <c r="D3" s="3"/>
      <c r="E3" s="66"/>
      <c r="F3" s="66"/>
      <c r="G3" s="3"/>
      <c r="H3" s="2" t="s">
        <v>1</v>
      </c>
    </row>
    <row r="4" spans="2:8" ht="15.65" customHeight="1">
      <c r="B4" s="1"/>
      <c r="C4" s="1"/>
      <c r="D4" s="1"/>
      <c r="E4" s="65"/>
      <c r="F4" s="65"/>
      <c r="G4" s="1"/>
      <c r="H4" s="4" t="s">
        <v>40</v>
      </c>
    </row>
    <row r="5" spans="2:8" ht="15.25" customHeight="1">
      <c r="B5" s="67" t="s">
        <v>2</v>
      </c>
      <c r="C5" s="67"/>
      <c r="D5" s="67"/>
      <c r="E5" s="67"/>
      <c r="F5" s="67"/>
      <c r="G5" s="67"/>
      <c r="H5" s="67"/>
    </row>
    <row r="6" spans="2:8" ht="29.9" customHeight="1">
      <c r="B6" s="5" t="s">
        <v>3</v>
      </c>
      <c r="C6" s="5" t="s">
        <v>4</v>
      </c>
      <c r="D6" s="5" t="s">
        <v>5</v>
      </c>
      <c r="E6" s="64" t="s">
        <v>6</v>
      </c>
      <c r="F6" s="64"/>
      <c r="G6" s="5" t="s">
        <v>7</v>
      </c>
      <c r="H6" s="5" t="s">
        <v>8</v>
      </c>
    </row>
    <row r="7" spans="2:8" ht="29.9" customHeight="1">
      <c r="B7" s="16" t="s">
        <v>41</v>
      </c>
      <c r="C7" s="16" t="s">
        <v>41</v>
      </c>
      <c r="D7" s="7">
        <v>3012542919</v>
      </c>
      <c r="E7" s="74" t="s">
        <v>42</v>
      </c>
      <c r="F7" s="75"/>
      <c r="G7" s="17" t="s">
        <v>43</v>
      </c>
      <c r="H7" s="6" t="s">
        <v>9</v>
      </c>
    </row>
    <row r="8" spans="2:8" ht="14.25" customHeight="1">
      <c r="B8" s="67" t="s">
        <v>10</v>
      </c>
      <c r="C8" s="67"/>
      <c r="D8" s="67"/>
      <c r="E8" s="67"/>
      <c r="F8" s="67"/>
      <c r="G8" s="67"/>
      <c r="H8" s="67"/>
    </row>
    <row r="9" spans="2:8" ht="29.15" customHeight="1">
      <c r="B9" s="5" t="s">
        <v>11</v>
      </c>
      <c r="C9" s="5" t="s">
        <v>4</v>
      </c>
      <c r="D9" s="5" t="s">
        <v>5</v>
      </c>
      <c r="E9" s="64" t="s">
        <v>6</v>
      </c>
      <c r="F9" s="64"/>
      <c r="G9" s="5" t="s">
        <v>7</v>
      </c>
      <c r="H9" s="5" t="s">
        <v>12</v>
      </c>
    </row>
    <row r="10" spans="2:8" ht="25.75" customHeight="1">
      <c r="B10" s="6" t="s">
        <v>13</v>
      </c>
      <c r="C10" s="6" t="s">
        <v>13</v>
      </c>
      <c r="D10" s="7">
        <v>3017685417</v>
      </c>
      <c r="E10" s="75" t="s">
        <v>14</v>
      </c>
      <c r="F10" s="75"/>
      <c r="G10" s="6" t="s">
        <v>15</v>
      </c>
      <c r="H10" s="6" t="s">
        <v>9</v>
      </c>
    </row>
    <row r="11" spans="2:8" ht="15.65" customHeight="1">
      <c r="B11" s="8" t="s">
        <v>16</v>
      </c>
      <c r="C11" s="9" t="s">
        <v>17</v>
      </c>
      <c r="D11" s="10" t="s">
        <v>18</v>
      </c>
      <c r="E11" s="95" t="s">
        <v>19</v>
      </c>
      <c r="F11" s="96"/>
      <c r="G11" s="10" t="s">
        <v>20</v>
      </c>
      <c r="H11" s="9" t="s">
        <v>21</v>
      </c>
    </row>
    <row r="12" spans="2:8" ht="68.25" customHeight="1">
      <c r="B12" s="11">
        <v>1</v>
      </c>
      <c r="C12" s="18" t="s">
        <v>48</v>
      </c>
      <c r="D12" s="11">
        <v>1</v>
      </c>
      <c r="E12" s="93">
        <v>70000</v>
      </c>
      <c r="F12" s="94"/>
      <c r="G12" s="13">
        <v>0</v>
      </c>
      <c r="H12" s="12">
        <f t="shared" ref="H12:H17" si="0">E12*D12</f>
        <v>70000</v>
      </c>
    </row>
    <row r="13" spans="2:8" ht="47.5" customHeight="1">
      <c r="B13" s="19">
        <v>2</v>
      </c>
      <c r="C13" s="20" t="s">
        <v>45</v>
      </c>
      <c r="D13" s="19">
        <v>38</v>
      </c>
      <c r="E13" s="82">
        <v>17000</v>
      </c>
      <c r="F13" s="83"/>
      <c r="G13" s="21">
        <v>0</v>
      </c>
      <c r="H13" s="22">
        <f t="shared" si="0"/>
        <v>646000</v>
      </c>
    </row>
    <row r="14" spans="2:8" ht="47.5" customHeight="1">
      <c r="B14" s="19">
        <v>3</v>
      </c>
      <c r="C14" s="20" t="s">
        <v>46</v>
      </c>
      <c r="D14" s="19">
        <v>5</v>
      </c>
      <c r="E14" s="82">
        <v>70000</v>
      </c>
      <c r="F14" s="83"/>
      <c r="G14" s="21">
        <v>0</v>
      </c>
      <c r="H14" s="22">
        <f t="shared" si="0"/>
        <v>350000</v>
      </c>
    </row>
    <row r="15" spans="2:8" ht="47.5" customHeight="1">
      <c r="B15" s="19">
        <v>4</v>
      </c>
      <c r="C15" s="20" t="s">
        <v>49</v>
      </c>
      <c r="D15" s="19">
        <v>6</v>
      </c>
      <c r="E15" s="82">
        <v>39018</v>
      </c>
      <c r="F15" s="83"/>
      <c r="G15" s="21">
        <v>0</v>
      </c>
      <c r="H15" s="22">
        <f t="shared" si="0"/>
        <v>234108</v>
      </c>
    </row>
    <row r="16" spans="2:8" ht="47.5" customHeight="1">
      <c r="B16" s="19">
        <v>6</v>
      </c>
      <c r="C16" s="20" t="s">
        <v>51</v>
      </c>
      <c r="D16" s="19">
        <v>1</v>
      </c>
      <c r="E16" s="82">
        <v>23000</v>
      </c>
      <c r="F16" s="83"/>
      <c r="G16" s="21">
        <v>0</v>
      </c>
      <c r="H16" s="22">
        <f t="shared" si="0"/>
        <v>23000</v>
      </c>
    </row>
    <row r="17" spans="2:8" ht="47.5" customHeight="1">
      <c r="B17" s="19">
        <v>7</v>
      </c>
      <c r="C17" s="20" t="s">
        <v>52</v>
      </c>
      <c r="D17" s="19">
        <v>18</v>
      </c>
      <c r="E17" s="82">
        <v>900</v>
      </c>
      <c r="F17" s="83"/>
      <c r="G17" s="21">
        <v>0</v>
      </c>
      <c r="H17" s="22">
        <f t="shared" si="0"/>
        <v>16200</v>
      </c>
    </row>
    <row r="18" spans="2:8" ht="47.5" customHeight="1">
      <c r="B18" s="19">
        <v>8</v>
      </c>
      <c r="C18" s="20" t="s">
        <v>54</v>
      </c>
      <c r="D18" s="19">
        <v>1</v>
      </c>
      <c r="E18" s="82">
        <v>71000</v>
      </c>
      <c r="F18" s="83"/>
      <c r="G18" s="21">
        <v>0</v>
      </c>
      <c r="H18" s="22">
        <f t="shared" ref="H18:H20" si="1">E18*D18</f>
        <v>71000</v>
      </c>
    </row>
    <row r="19" spans="2:8" ht="47.5" customHeight="1">
      <c r="B19" s="19">
        <v>9</v>
      </c>
      <c r="C19" s="20" t="s">
        <v>55</v>
      </c>
      <c r="D19" s="19">
        <v>1</v>
      </c>
      <c r="E19" s="82">
        <v>71000</v>
      </c>
      <c r="F19" s="83"/>
      <c r="G19" s="21">
        <v>0</v>
      </c>
      <c r="H19" s="22">
        <f t="shared" si="1"/>
        <v>71000</v>
      </c>
    </row>
    <row r="20" spans="2:8" ht="47.5" customHeight="1">
      <c r="B20" s="19">
        <v>10</v>
      </c>
      <c r="C20" s="20" t="s">
        <v>53</v>
      </c>
      <c r="D20" s="19">
        <v>1</v>
      </c>
      <c r="E20" s="82">
        <v>235000</v>
      </c>
      <c r="F20" s="83"/>
      <c r="G20" s="21">
        <v>0</v>
      </c>
      <c r="H20" s="22">
        <f t="shared" si="1"/>
        <v>235000</v>
      </c>
    </row>
    <row r="21" spans="2:8" ht="15.65" customHeight="1">
      <c r="B21" s="27"/>
      <c r="C21" s="28"/>
      <c r="D21" s="27"/>
      <c r="E21" s="29"/>
      <c r="F21" s="29"/>
      <c r="G21" s="30"/>
      <c r="H21" s="29"/>
    </row>
    <row r="22" spans="2:8" ht="17.25" customHeight="1">
      <c r="B22" s="90" t="s">
        <v>50</v>
      </c>
      <c r="C22" s="90"/>
      <c r="D22" s="14"/>
      <c r="E22" s="91" t="s">
        <v>22</v>
      </c>
      <c r="F22" s="91"/>
      <c r="G22" s="14"/>
      <c r="H22" s="23">
        <f>H12+H13+H14+H15+H17+H16+H18+H19+H20</f>
        <v>1716308</v>
      </c>
    </row>
    <row r="23" spans="2:8" ht="19.75" customHeight="1">
      <c r="B23" s="92" t="s">
        <v>56</v>
      </c>
      <c r="C23" s="84"/>
      <c r="D23" s="3"/>
      <c r="E23" s="84" t="s">
        <v>23</v>
      </c>
      <c r="F23" s="84"/>
      <c r="G23" s="15">
        <v>0</v>
      </c>
      <c r="H23" s="24">
        <v>0</v>
      </c>
    </row>
    <row r="24" spans="2:8" ht="15.25" customHeight="1">
      <c r="B24" s="65"/>
      <c r="C24" s="65"/>
      <c r="D24" s="1"/>
      <c r="E24" s="84" t="s">
        <v>24</v>
      </c>
      <c r="F24" s="84"/>
      <c r="G24" s="1"/>
      <c r="H24" s="23">
        <f>H22</f>
        <v>1716308</v>
      </c>
    </row>
    <row r="25" spans="2:8" ht="15.65" customHeight="1">
      <c r="B25" s="85" t="s">
        <v>25</v>
      </c>
      <c r="C25" s="85"/>
      <c r="D25" s="85"/>
      <c r="E25" s="86"/>
      <c r="F25" s="86"/>
      <c r="G25" s="86"/>
      <c r="H25" s="25"/>
    </row>
    <row r="26" spans="2:8" ht="15.65" customHeight="1">
      <c r="B26" s="87" t="s">
        <v>26</v>
      </c>
      <c r="C26" s="87"/>
      <c r="D26" s="87"/>
      <c r="E26" s="86"/>
      <c r="F26" s="86"/>
      <c r="G26" s="86"/>
      <c r="H26" s="25"/>
    </row>
    <row r="27" spans="2:8" ht="62.15" customHeight="1">
      <c r="B27" s="88" t="s">
        <v>33</v>
      </c>
      <c r="C27" s="88"/>
      <c r="D27" s="88"/>
      <c r="E27" s="88"/>
      <c r="F27" s="97" t="s">
        <v>47</v>
      </c>
      <c r="G27" s="97"/>
      <c r="H27" s="97"/>
    </row>
    <row r="28" spans="2:8" ht="62.15" customHeight="1">
      <c r="B28" s="80"/>
      <c r="C28" s="80"/>
      <c r="D28" s="80"/>
      <c r="E28" s="80"/>
      <c r="F28" s="80"/>
      <c r="G28" s="80"/>
      <c r="H28" s="80"/>
    </row>
    <row r="29" spans="2:8" ht="17.5" customHeight="1">
      <c r="B29" s="80"/>
      <c r="C29" s="80"/>
      <c r="D29" s="80"/>
      <c r="E29" s="80"/>
      <c r="F29" s="80"/>
      <c r="G29" s="80"/>
      <c r="H29" s="80"/>
    </row>
    <row r="30" spans="2:8" ht="71.900000000000006" customHeight="1">
      <c r="B30" s="81"/>
      <c r="C30" s="81"/>
      <c r="D30" s="81"/>
      <c r="E30" s="81"/>
      <c r="F30" s="81"/>
      <c r="G30" s="81"/>
      <c r="H30" s="81"/>
    </row>
  </sheetData>
  <mergeCells count="32">
    <mergeCell ref="E6:F6"/>
    <mergeCell ref="E20:F20"/>
    <mergeCell ref="E16:F16"/>
    <mergeCell ref="E17:F17"/>
    <mergeCell ref="E18:F18"/>
    <mergeCell ref="E19:F19"/>
    <mergeCell ref="E13:F13"/>
    <mergeCell ref="E15:F15"/>
    <mergeCell ref="E7:F7"/>
    <mergeCell ref="B8:H8"/>
    <mergeCell ref="E9:F9"/>
    <mergeCell ref="E10:F10"/>
    <mergeCell ref="E11:F11"/>
    <mergeCell ref="E12:F12"/>
    <mergeCell ref="E14:F14"/>
    <mergeCell ref="E1:F1"/>
    <mergeCell ref="E2:F2"/>
    <mergeCell ref="E3:F3"/>
    <mergeCell ref="E4:F4"/>
    <mergeCell ref="B5:H5"/>
    <mergeCell ref="B28:H30"/>
    <mergeCell ref="B22:C22"/>
    <mergeCell ref="E22:F22"/>
    <mergeCell ref="B23:C23"/>
    <mergeCell ref="E23:F23"/>
    <mergeCell ref="B24:C24"/>
    <mergeCell ref="E24:F24"/>
    <mergeCell ref="B25:D25"/>
    <mergeCell ref="E25:G26"/>
    <mergeCell ref="B26:D26"/>
    <mergeCell ref="B27:E27"/>
    <mergeCell ref="F27:H27"/>
  </mergeCells>
  <hyperlinks>
    <hyperlink ref="G7" r:id="rId1" display="mailto:contabilidadprodealimentos@gmail.com" xr:uid="{223B4609-6B84-4E24-B4B4-EA07BC4E7556}"/>
    <hyperlink ref="G10" r:id="rId2" display="mailto:jm4146370@gmail.com" xr:uid="{0601E3BB-1C11-4488-949A-80C2E7FAE2D5}"/>
  </hyperlinks>
  <pageMargins left="0.7" right="0.7" top="0.75" bottom="0.75" header="0.3" footer="0.3"/>
  <pageSetup paperSize="9" orientation="portrait" r:id="rId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264DC-D52F-490E-86B4-114F2B5A1567}">
  <dimension ref="A1:G28"/>
  <sheetViews>
    <sheetView showGridLines="0" zoomScaleNormal="100" workbookViewId="0">
      <selection activeCell="F45" sqref="F45"/>
    </sheetView>
  </sheetViews>
  <sheetFormatPr baseColWidth="10" defaultColWidth="9.296875" defaultRowHeight="13"/>
  <cols>
    <col min="1" max="1" width="26.296875" customWidth="1"/>
    <col min="2" max="2" width="25.796875" customWidth="1"/>
    <col min="3" max="3" width="16.19921875" customWidth="1"/>
    <col min="4" max="4" width="3.69921875" customWidth="1"/>
    <col min="5" max="5" width="22.296875" customWidth="1"/>
    <col min="6" max="6" width="26.69921875" customWidth="1"/>
    <col min="7" max="7" width="19.296875" customWidth="1"/>
  </cols>
  <sheetData>
    <row r="1" spans="1:7" ht="15.65" customHeight="1">
      <c r="A1" s="1"/>
      <c r="B1" s="1"/>
      <c r="C1" s="1"/>
      <c r="D1" s="65"/>
      <c r="E1" s="65"/>
      <c r="F1" s="1"/>
      <c r="G1" s="2" t="s">
        <v>0</v>
      </c>
    </row>
    <row r="2" spans="1:7" ht="15.25" customHeight="1">
      <c r="A2" s="1"/>
      <c r="B2" s="1"/>
      <c r="C2" s="1"/>
      <c r="D2" s="65"/>
      <c r="E2" s="65"/>
      <c r="F2" s="1"/>
      <c r="G2" s="26" t="s">
        <v>44</v>
      </c>
    </row>
    <row r="3" spans="1:7" ht="26.9" customHeight="1">
      <c r="A3" s="3"/>
      <c r="B3" s="3"/>
      <c r="C3" s="3"/>
      <c r="D3" s="66"/>
      <c r="E3" s="66"/>
      <c r="F3" s="3"/>
      <c r="G3" s="2" t="s">
        <v>1</v>
      </c>
    </row>
    <row r="4" spans="1:7" ht="15.65" customHeight="1">
      <c r="A4" s="1"/>
      <c r="B4" s="1"/>
      <c r="C4" s="1"/>
      <c r="D4" s="65"/>
      <c r="E4" s="65"/>
      <c r="F4" s="1"/>
      <c r="G4" s="4" t="s">
        <v>40</v>
      </c>
    </row>
    <row r="5" spans="1:7" ht="15.25" customHeight="1">
      <c r="A5" s="67" t="s">
        <v>2</v>
      </c>
      <c r="B5" s="67"/>
      <c r="C5" s="67"/>
      <c r="D5" s="67"/>
      <c r="E5" s="67"/>
      <c r="F5" s="67"/>
      <c r="G5" s="67"/>
    </row>
    <row r="6" spans="1:7" ht="29.9" customHeight="1">
      <c r="A6" s="5" t="s">
        <v>3</v>
      </c>
      <c r="B6" s="5" t="s">
        <v>4</v>
      </c>
      <c r="C6" s="5" t="s">
        <v>5</v>
      </c>
      <c r="D6" s="64" t="s">
        <v>6</v>
      </c>
      <c r="E6" s="64"/>
      <c r="F6" s="5" t="s">
        <v>7</v>
      </c>
      <c r="G6" s="5" t="s">
        <v>8</v>
      </c>
    </row>
    <row r="7" spans="1:7" ht="29.9" customHeight="1">
      <c r="A7" s="16" t="s">
        <v>41</v>
      </c>
      <c r="B7" s="16" t="s">
        <v>41</v>
      </c>
      <c r="C7" s="7">
        <v>3012542919</v>
      </c>
      <c r="D7" s="74" t="s">
        <v>42</v>
      </c>
      <c r="E7" s="75"/>
      <c r="F7" s="17" t="s">
        <v>43</v>
      </c>
      <c r="G7" s="6" t="s">
        <v>9</v>
      </c>
    </row>
    <row r="8" spans="1:7" ht="14.25" customHeight="1">
      <c r="A8" s="67" t="s">
        <v>10</v>
      </c>
      <c r="B8" s="67"/>
      <c r="C8" s="67"/>
      <c r="D8" s="67"/>
      <c r="E8" s="67"/>
      <c r="F8" s="67"/>
      <c r="G8" s="67"/>
    </row>
    <row r="9" spans="1:7" ht="29.15" customHeight="1">
      <c r="A9" s="5" t="s">
        <v>11</v>
      </c>
      <c r="B9" s="5" t="s">
        <v>4</v>
      </c>
      <c r="C9" s="5" t="s">
        <v>5</v>
      </c>
      <c r="D9" s="64" t="s">
        <v>6</v>
      </c>
      <c r="E9" s="64"/>
      <c r="F9" s="5" t="s">
        <v>7</v>
      </c>
      <c r="G9" s="5" t="s">
        <v>12</v>
      </c>
    </row>
    <row r="10" spans="1:7" ht="25.75" customHeight="1">
      <c r="A10" s="6" t="s">
        <v>13</v>
      </c>
      <c r="B10" s="6" t="s">
        <v>13</v>
      </c>
      <c r="C10" s="7">
        <v>3017685417</v>
      </c>
      <c r="D10" s="75" t="s">
        <v>14</v>
      </c>
      <c r="E10" s="75"/>
      <c r="F10" s="6" t="s">
        <v>15</v>
      </c>
      <c r="G10" s="6" t="s">
        <v>9</v>
      </c>
    </row>
    <row r="11" spans="1:7" ht="15.65" customHeight="1">
      <c r="A11" s="8" t="s">
        <v>16</v>
      </c>
      <c r="B11" s="9" t="s">
        <v>17</v>
      </c>
      <c r="C11" s="10" t="s">
        <v>18</v>
      </c>
      <c r="D11" s="95" t="s">
        <v>19</v>
      </c>
      <c r="E11" s="96"/>
      <c r="F11" s="10" t="s">
        <v>20</v>
      </c>
      <c r="G11" s="9" t="s">
        <v>21</v>
      </c>
    </row>
    <row r="12" spans="1:7" ht="68.25" customHeight="1">
      <c r="A12" s="11">
        <v>1</v>
      </c>
      <c r="B12" s="18" t="s">
        <v>29</v>
      </c>
      <c r="C12" s="11">
        <v>3</v>
      </c>
      <c r="D12" s="93">
        <v>400000</v>
      </c>
      <c r="E12" s="94"/>
      <c r="F12" s="13">
        <v>0</v>
      </c>
      <c r="G12" s="12">
        <f t="shared" ref="G12:G18" si="0">D12*C12</f>
        <v>1200000</v>
      </c>
    </row>
    <row r="13" spans="1:7" ht="68.25" customHeight="1">
      <c r="A13" s="19">
        <v>2</v>
      </c>
      <c r="B13" s="20" t="s">
        <v>30</v>
      </c>
      <c r="C13" s="19">
        <v>23</v>
      </c>
      <c r="D13" s="82">
        <v>16000</v>
      </c>
      <c r="E13" s="83"/>
      <c r="F13" s="21">
        <v>0</v>
      </c>
      <c r="G13" s="22">
        <f t="shared" si="0"/>
        <v>368000</v>
      </c>
    </row>
    <row r="14" spans="1:7" ht="47.5" customHeight="1">
      <c r="A14" s="19">
        <v>3</v>
      </c>
      <c r="B14" s="20" t="s">
        <v>31</v>
      </c>
      <c r="C14" s="19">
        <v>8</v>
      </c>
      <c r="D14" s="82">
        <v>43000</v>
      </c>
      <c r="E14" s="83"/>
      <c r="F14" s="21">
        <v>0</v>
      </c>
      <c r="G14" s="22">
        <f t="shared" si="0"/>
        <v>344000</v>
      </c>
    </row>
    <row r="15" spans="1:7" ht="47.5" customHeight="1">
      <c r="A15" s="19">
        <v>4</v>
      </c>
      <c r="B15" s="20" t="s">
        <v>35</v>
      </c>
      <c r="C15" s="19">
        <v>1</v>
      </c>
      <c r="D15" s="82">
        <v>32000</v>
      </c>
      <c r="E15" s="83"/>
      <c r="F15" s="21"/>
      <c r="G15" s="22">
        <f t="shared" si="0"/>
        <v>32000</v>
      </c>
    </row>
    <row r="16" spans="1:7" ht="47.5" customHeight="1">
      <c r="A16" s="19">
        <v>5</v>
      </c>
      <c r="B16" s="20" t="s">
        <v>36</v>
      </c>
      <c r="C16" s="19">
        <v>3</v>
      </c>
      <c r="D16" s="82">
        <v>43000</v>
      </c>
      <c r="E16" s="83"/>
      <c r="F16" s="21"/>
      <c r="G16" s="22">
        <f t="shared" si="0"/>
        <v>129000</v>
      </c>
    </row>
    <row r="17" spans="1:7" ht="47.5" customHeight="1">
      <c r="A17" s="19">
        <v>6</v>
      </c>
      <c r="B17" s="20" t="s">
        <v>32</v>
      </c>
      <c r="C17" s="19">
        <v>1</v>
      </c>
      <c r="D17" s="82">
        <v>48000</v>
      </c>
      <c r="E17" s="83"/>
      <c r="F17" s="21">
        <v>0</v>
      </c>
      <c r="G17" s="22">
        <f t="shared" si="0"/>
        <v>48000</v>
      </c>
    </row>
    <row r="18" spans="1:7" ht="15.65" customHeight="1">
      <c r="A18" s="19">
        <v>7</v>
      </c>
      <c r="B18" s="20" t="s">
        <v>39</v>
      </c>
      <c r="C18" s="19">
        <v>1</v>
      </c>
      <c r="D18" s="82">
        <v>180000</v>
      </c>
      <c r="E18" s="83"/>
      <c r="F18" s="21">
        <v>0</v>
      </c>
      <c r="G18" s="22">
        <f t="shared" si="0"/>
        <v>180000</v>
      </c>
    </row>
    <row r="19" spans="1:7" ht="15.65" customHeight="1">
      <c r="A19" s="27"/>
      <c r="B19" s="28"/>
      <c r="C19" s="27"/>
      <c r="D19" s="29"/>
      <c r="E19" s="29"/>
      <c r="F19" s="30"/>
      <c r="G19" s="29"/>
    </row>
    <row r="20" spans="1:7" ht="17.25" customHeight="1">
      <c r="A20" s="90"/>
      <c r="B20" s="90"/>
      <c r="C20" s="14"/>
      <c r="D20" s="91" t="s">
        <v>22</v>
      </c>
      <c r="E20" s="91"/>
      <c r="F20" s="14"/>
      <c r="G20" s="23">
        <f>G12+G13+G14+G18+G15+G16+G17</f>
        <v>2301000</v>
      </c>
    </row>
    <row r="21" spans="1:7" ht="19.75" customHeight="1">
      <c r="A21" s="92" t="s">
        <v>37</v>
      </c>
      <c r="B21" s="92"/>
      <c r="C21" s="3"/>
      <c r="D21" s="84" t="s">
        <v>23</v>
      </c>
      <c r="E21" s="84"/>
      <c r="F21" s="15">
        <v>0</v>
      </c>
      <c r="G21" s="24">
        <v>0</v>
      </c>
    </row>
    <row r="22" spans="1:7" ht="15.25" customHeight="1">
      <c r="A22" s="65"/>
      <c r="B22" s="65"/>
      <c r="C22" s="1"/>
      <c r="D22" s="84" t="s">
        <v>24</v>
      </c>
      <c r="E22" s="84"/>
      <c r="F22" s="1"/>
      <c r="G22" s="23">
        <f>G20</f>
        <v>2301000</v>
      </c>
    </row>
    <row r="23" spans="1:7" ht="15.65" customHeight="1">
      <c r="A23" s="85" t="s">
        <v>25</v>
      </c>
      <c r="B23" s="85"/>
      <c r="C23" s="85"/>
      <c r="D23" s="86"/>
      <c r="E23" s="86"/>
      <c r="F23" s="86"/>
      <c r="G23" s="25"/>
    </row>
    <row r="24" spans="1:7" ht="15.65" customHeight="1">
      <c r="A24" s="87" t="s">
        <v>26</v>
      </c>
      <c r="B24" s="87"/>
      <c r="C24" s="87"/>
      <c r="D24" s="86"/>
      <c r="E24" s="86"/>
      <c r="F24" s="86"/>
      <c r="G24" s="25"/>
    </row>
    <row r="25" spans="1:7" ht="62.15" customHeight="1">
      <c r="A25" s="88" t="s">
        <v>33</v>
      </c>
      <c r="B25" s="88"/>
      <c r="C25" s="88"/>
      <c r="D25" s="88"/>
      <c r="E25" s="89" t="s">
        <v>34</v>
      </c>
      <c r="F25" s="89"/>
      <c r="G25" s="89"/>
    </row>
    <row r="26" spans="1:7" ht="62.15" customHeight="1">
      <c r="A26" s="80"/>
      <c r="B26" s="80"/>
      <c r="C26" s="80"/>
      <c r="D26" s="80"/>
      <c r="E26" s="80"/>
      <c r="F26" s="80"/>
      <c r="G26" s="80"/>
    </row>
    <row r="27" spans="1:7" ht="17.5" customHeight="1">
      <c r="A27" s="80"/>
      <c r="B27" s="80"/>
      <c r="C27" s="80"/>
      <c r="D27" s="80"/>
      <c r="E27" s="80"/>
      <c r="F27" s="80"/>
      <c r="G27" s="80"/>
    </row>
    <row r="28" spans="1:7" ht="71.900000000000006" customHeight="1">
      <c r="A28" s="81"/>
      <c r="B28" s="81"/>
      <c r="C28" s="81"/>
      <c r="D28" s="81"/>
      <c r="E28" s="81"/>
      <c r="F28" s="81"/>
      <c r="G28" s="81"/>
    </row>
  </sheetData>
  <mergeCells count="30">
    <mergeCell ref="D6:E6"/>
    <mergeCell ref="D1:E1"/>
    <mergeCell ref="D2:E2"/>
    <mergeCell ref="D3:E3"/>
    <mergeCell ref="D4:E4"/>
    <mergeCell ref="A5:G5"/>
    <mergeCell ref="D18:E18"/>
    <mergeCell ref="D7:E7"/>
    <mergeCell ref="A8:G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A26:G28"/>
    <mergeCell ref="A20:B20"/>
    <mergeCell ref="D20:E20"/>
    <mergeCell ref="A21:B21"/>
    <mergeCell ref="D21:E21"/>
    <mergeCell ref="A22:B22"/>
    <mergeCell ref="D22:E22"/>
    <mergeCell ref="A23:C23"/>
    <mergeCell ref="D23:F24"/>
    <mergeCell ref="A24:C24"/>
    <mergeCell ref="A25:D25"/>
    <mergeCell ref="E25:G25"/>
  </mergeCells>
  <hyperlinks>
    <hyperlink ref="F7" r:id="rId1" display="mailto:contabilidadprodealimentos@gmail.com" xr:uid="{8FECA556-2EB7-45E9-930F-AF077F885534}"/>
    <hyperlink ref="F10" r:id="rId2" display="mailto:jm4146370@gmail.com" xr:uid="{40599542-848D-4C7F-A558-A0D443A99101}"/>
  </hyperlinks>
  <pageMargins left="0.7" right="0.7" top="0.75" bottom="0.75" header="0.3" footer="0.3"/>
  <pageSetup paperSize="9" orientation="portrait" r:id="rId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showGridLines="0" zoomScale="85" zoomScaleNormal="85" workbookViewId="0">
      <selection activeCell="N32" sqref="N32"/>
    </sheetView>
  </sheetViews>
  <sheetFormatPr baseColWidth="10" defaultColWidth="9.296875" defaultRowHeight="13"/>
  <cols>
    <col min="1" max="1" width="26.296875" customWidth="1"/>
    <col min="2" max="2" width="25.796875" customWidth="1"/>
    <col min="3" max="3" width="16.19921875" customWidth="1"/>
    <col min="4" max="4" width="3.69921875" customWidth="1"/>
    <col min="5" max="5" width="22.296875" customWidth="1"/>
    <col min="6" max="6" width="26.69921875" customWidth="1"/>
    <col min="7" max="7" width="19.296875" customWidth="1"/>
    <col min="14" max="14" width="17.796875" customWidth="1"/>
  </cols>
  <sheetData>
    <row r="1" spans="1:7" ht="15.65" customHeight="1">
      <c r="A1" s="1"/>
      <c r="B1" s="1"/>
      <c r="C1" s="1"/>
      <c r="D1" s="65"/>
      <c r="E1" s="65"/>
      <c r="F1" s="1"/>
      <c r="G1" s="2" t="s">
        <v>0</v>
      </c>
    </row>
    <row r="2" spans="1:7" ht="15.25" customHeight="1">
      <c r="A2" s="1"/>
      <c r="B2" s="1"/>
      <c r="C2" s="1"/>
      <c r="D2" s="65"/>
      <c r="E2" s="65"/>
      <c r="F2" s="1"/>
      <c r="G2" s="26" t="s">
        <v>38</v>
      </c>
    </row>
    <row r="3" spans="1:7" ht="26.9" customHeight="1">
      <c r="A3" s="3"/>
      <c r="B3" s="3"/>
      <c r="C3" s="3"/>
      <c r="D3" s="66"/>
      <c r="E3" s="66"/>
      <c r="F3" s="3"/>
      <c r="G3" s="2" t="s">
        <v>1</v>
      </c>
    </row>
    <row r="4" spans="1:7" ht="15.65" customHeight="1">
      <c r="A4" s="1"/>
      <c r="B4" s="1"/>
      <c r="C4" s="1"/>
      <c r="D4" s="65"/>
      <c r="E4" s="65"/>
      <c r="F4" s="1"/>
      <c r="G4" s="4" t="s">
        <v>40</v>
      </c>
    </row>
    <row r="5" spans="1:7" ht="15.25" customHeight="1">
      <c r="A5" s="67" t="s">
        <v>2</v>
      </c>
      <c r="B5" s="67"/>
      <c r="C5" s="67"/>
      <c r="D5" s="67"/>
      <c r="E5" s="67"/>
      <c r="F5" s="67"/>
      <c r="G5" s="67"/>
    </row>
    <row r="6" spans="1:7" ht="29.9" customHeight="1">
      <c r="A6" s="5" t="s">
        <v>3</v>
      </c>
      <c r="B6" s="5" t="s">
        <v>4</v>
      </c>
      <c r="C6" s="5" t="s">
        <v>5</v>
      </c>
      <c r="D6" s="64" t="s">
        <v>6</v>
      </c>
      <c r="E6" s="64"/>
      <c r="F6" s="5" t="s">
        <v>7</v>
      </c>
      <c r="G6" s="5" t="s">
        <v>8</v>
      </c>
    </row>
    <row r="7" spans="1:7" ht="29.9" customHeight="1">
      <c r="A7" s="16" t="s">
        <v>27</v>
      </c>
      <c r="B7" s="16" t="s">
        <v>27</v>
      </c>
      <c r="C7" s="7" t="s">
        <v>28</v>
      </c>
      <c r="D7" s="74" t="s">
        <v>28</v>
      </c>
      <c r="E7" s="75"/>
      <c r="F7" s="17" t="s">
        <v>28</v>
      </c>
      <c r="G7" s="6" t="s">
        <v>9</v>
      </c>
    </row>
    <row r="8" spans="1:7" ht="14.25" customHeight="1">
      <c r="A8" s="67" t="s">
        <v>10</v>
      </c>
      <c r="B8" s="67"/>
      <c r="C8" s="67"/>
      <c r="D8" s="67"/>
      <c r="E8" s="67"/>
      <c r="F8" s="67"/>
      <c r="G8" s="67"/>
    </row>
    <row r="9" spans="1:7" ht="29.15" customHeight="1">
      <c r="A9" s="5" t="s">
        <v>11</v>
      </c>
      <c r="B9" s="5" t="s">
        <v>4</v>
      </c>
      <c r="C9" s="5" t="s">
        <v>5</v>
      </c>
      <c r="D9" s="64" t="s">
        <v>6</v>
      </c>
      <c r="E9" s="64"/>
      <c r="F9" s="5" t="s">
        <v>7</v>
      </c>
      <c r="G9" s="5" t="s">
        <v>12</v>
      </c>
    </row>
    <row r="10" spans="1:7" ht="25.75" customHeight="1">
      <c r="A10" s="6" t="s">
        <v>13</v>
      </c>
      <c r="B10" s="6" t="s">
        <v>13</v>
      </c>
      <c r="C10" s="7">
        <v>3017685417</v>
      </c>
      <c r="D10" s="75" t="s">
        <v>14</v>
      </c>
      <c r="E10" s="75"/>
      <c r="F10" s="6" t="s">
        <v>15</v>
      </c>
      <c r="G10" s="6" t="s">
        <v>9</v>
      </c>
    </row>
    <row r="11" spans="1:7" ht="15.65" customHeight="1">
      <c r="A11" s="8" t="s">
        <v>16</v>
      </c>
      <c r="B11" s="9" t="s">
        <v>17</v>
      </c>
      <c r="C11" s="10" t="s">
        <v>18</v>
      </c>
      <c r="D11" s="95" t="s">
        <v>19</v>
      </c>
      <c r="E11" s="96"/>
      <c r="F11" s="10" t="s">
        <v>20</v>
      </c>
      <c r="G11" s="9" t="s">
        <v>21</v>
      </c>
    </row>
    <row r="12" spans="1:7" ht="68.25" customHeight="1">
      <c r="A12" s="11">
        <v>1</v>
      </c>
      <c r="B12" s="18" t="s">
        <v>29</v>
      </c>
      <c r="C12" s="11">
        <v>3</v>
      </c>
      <c r="D12" s="93">
        <v>400000</v>
      </c>
      <c r="E12" s="94"/>
      <c r="F12" s="13">
        <v>0</v>
      </c>
      <c r="G12" s="12">
        <f t="shared" ref="G12:G21" si="0">D12*C12</f>
        <v>1200000</v>
      </c>
    </row>
    <row r="13" spans="1:7" ht="68.25" customHeight="1">
      <c r="A13" s="19">
        <v>2</v>
      </c>
      <c r="B13" s="20" t="s">
        <v>30</v>
      </c>
      <c r="C13" s="19">
        <v>23</v>
      </c>
      <c r="D13" s="82">
        <v>16000</v>
      </c>
      <c r="E13" s="83"/>
      <c r="F13" s="21">
        <v>0</v>
      </c>
      <c r="G13" s="22">
        <f t="shared" si="0"/>
        <v>368000</v>
      </c>
    </row>
    <row r="14" spans="1:7" ht="47.5" customHeight="1">
      <c r="A14" s="19">
        <v>3</v>
      </c>
      <c r="B14" s="20" t="s">
        <v>31</v>
      </c>
      <c r="C14" s="19">
        <v>8</v>
      </c>
      <c r="D14" s="82">
        <v>43000</v>
      </c>
      <c r="E14" s="83"/>
      <c r="F14" s="21">
        <v>0</v>
      </c>
      <c r="G14" s="22">
        <f t="shared" si="0"/>
        <v>344000</v>
      </c>
    </row>
    <row r="15" spans="1:7" ht="47.5" customHeight="1">
      <c r="A15" s="19">
        <v>4</v>
      </c>
      <c r="B15" s="20" t="s">
        <v>35</v>
      </c>
      <c r="C15" s="19">
        <v>1</v>
      </c>
      <c r="D15" s="82">
        <v>32000</v>
      </c>
      <c r="E15" s="83"/>
      <c r="F15" s="21"/>
      <c r="G15" s="22">
        <f t="shared" si="0"/>
        <v>32000</v>
      </c>
    </row>
    <row r="16" spans="1:7" ht="47.5" customHeight="1">
      <c r="A16" s="19">
        <v>5</v>
      </c>
      <c r="B16" s="20" t="s">
        <v>36</v>
      </c>
      <c r="C16" s="19">
        <v>3</v>
      </c>
      <c r="D16" s="82">
        <v>43000</v>
      </c>
      <c r="E16" s="83"/>
      <c r="F16" s="21"/>
      <c r="G16" s="22">
        <f t="shared" si="0"/>
        <v>129000</v>
      </c>
    </row>
    <row r="17" spans="1:14" ht="47.5" customHeight="1">
      <c r="A17" s="19">
        <v>6</v>
      </c>
      <c r="B17" s="20" t="s">
        <v>32</v>
      </c>
      <c r="C17" s="19">
        <v>1</v>
      </c>
      <c r="D17" s="82">
        <v>48000</v>
      </c>
      <c r="E17" s="83"/>
      <c r="F17" s="21">
        <v>0</v>
      </c>
      <c r="G17" s="22">
        <f t="shared" si="0"/>
        <v>48000</v>
      </c>
    </row>
    <row r="18" spans="1:14" ht="31" customHeight="1">
      <c r="A18" s="19">
        <v>7</v>
      </c>
      <c r="B18" s="20" t="s">
        <v>39</v>
      </c>
      <c r="C18" s="19">
        <v>1</v>
      </c>
      <c r="D18" s="82">
        <v>180000</v>
      </c>
      <c r="E18" s="83"/>
      <c r="F18" s="21">
        <v>0</v>
      </c>
      <c r="G18" s="22">
        <f t="shared" si="0"/>
        <v>180000</v>
      </c>
    </row>
    <row r="19" spans="1:14" ht="37" customHeight="1">
      <c r="A19" s="19">
        <v>8</v>
      </c>
      <c r="B19" s="20" t="s">
        <v>52</v>
      </c>
      <c r="C19" s="19">
        <v>18</v>
      </c>
      <c r="D19" s="82">
        <v>900</v>
      </c>
      <c r="E19" s="83"/>
      <c r="F19" s="21">
        <v>0</v>
      </c>
      <c r="G19" s="22">
        <f t="shared" si="0"/>
        <v>16200</v>
      </c>
    </row>
    <row r="20" spans="1:14" ht="23.5" customHeight="1">
      <c r="A20" s="19">
        <v>9</v>
      </c>
      <c r="B20" s="20" t="s">
        <v>54</v>
      </c>
      <c r="C20" s="19">
        <v>1</v>
      </c>
      <c r="D20" s="82">
        <v>71000</v>
      </c>
      <c r="E20" s="83"/>
      <c r="F20" s="21">
        <v>0</v>
      </c>
      <c r="G20" s="22">
        <f t="shared" si="0"/>
        <v>71000</v>
      </c>
    </row>
    <row r="21" spans="1:14" ht="25.5" customHeight="1">
      <c r="A21" s="19">
        <v>10</v>
      </c>
      <c r="B21" s="20" t="s">
        <v>55</v>
      </c>
      <c r="C21" s="19">
        <v>1</v>
      </c>
      <c r="D21" s="82">
        <v>71000</v>
      </c>
      <c r="E21" s="83"/>
      <c r="F21" s="21">
        <v>0</v>
      </c>
      <c r="G21" s="22">
        <f t="shared" si="0"/>
        <v>71000</v>
      </c>
    </row>
    <row r="22" spans="1:14" ht="23.5" customHeight="1">
      <c r="A22" s="19">
        <v>11</v>
      </c>
      <c r="B22" s="20" t="s">
        <v>51</v>
      </c>
      <c r="C22" s="19">
        <v>1</v>
      </c>
      <c r="D22" s="82">
        <v>23000</v>
      </c>
      <c r="E22" s="83"/>
      <c r="F22" s="21">
        <v>0</v>
      </c>
      <c r="G22" s="22">
        <f t="shared" ref="G22:G23" si="1">D22*C22</f>
        <v>23000</v>
      </c>
    </row>
    <row r="23" spans="1:14" ht="23.5" customHeight="1">
      <c r="A23" s="19">
        <v>12</v>
      </c>
      <c r="B23" s="20" t="s">
        <v>53</v>
      </c>
      <c r="C23" s="19">
        <v>1</v>
      </c>
      <c r="D23" s="82">
        <v>235000</v>
      </c>
      <c r="E23" s="83"/>
      <c r="F23" s="21">
        <v>0</v>
      </c>
      <c r="G23" s="22">
        <f t="shared" si="1"/>
        <v>235000</v>
      </c>
    </row>
    <row r="24" spans="1:14" ht="28" customHeight="1">
      <c r="A24" s="19">
        <v>12</v>
      </c>
      <c r="B24" s="20" t="s">
        <v>58</v>
      </c>
      <c r="C24" s="19">
        <v>1</v>
      </c>
      <c r="D24" s="82">
        <v>995000</v>
      </c>
      <c r="E24" s="83"/>
      <c r="F24" s="21">
        <v>0</v>
      </c>
      <c r="G24" s="22">
        <f t="shared" ref="G24" si="2">D24*C24</f>
        <v>995000</v>
      </c>
    </row>
    <row r="25" spans="1:14" ht="15.65" customHeight="1">
      <c r="A25" s="27"/>
      <c r="B25" s="28"/>
      <c r="C25" s="27"/>
      <c r="D25" s="29"/>
      <c r="E25" s="29"/>
      <c r="F25" s="30"/>
      <c r="G25" s="29"/>
    </row>
    <row r="26" spans="1:14" ht="17.25" customHeight="1">
      <c r="A26" s="90" t="s">
        <v>50</v>
      </c>
      <c r="B26" s="90"/>
      <c r="C26" s="14"/>
      <c r="D26" s="91" t="s">
        <v>22</v>
      </c>
      <c r="E26" s="91"/>
      <c r="F26" s="14"/>
      <c r="G26" s="23">
        <f>G12+G13+G14+G18+G15+G16+G17+G19+G20+G21+G22+G24+G23</f>
        <v>3712200</v>
      </c>
    </row>
    <row r="27" spans="1:14" ht="19.75" customHeight="1">
      <c r="A27" s="99" t="s">
        <v>57</v>
      </c>
      <c r="B27" s="99"/>
      <c r="C27" s="99"/>
      <c r="D27" s="84" t="s">
        <v>23</v>
      </c>
      <c r="E27" s="84"/>
      <c r="F27" s="15">
        <v>0</v>
      </c>
      <c r="G27" s="24">
        <v>0</v>
      </c>
    </row>
    <row r="28" spans="1:14" ht="15.25" customHeight="1">
      <c r="A28" s="65"/>
      <c r="B28" s="65"/>
      <c r="C28" s="1"/>
      <c r="D28" s="84" t="s">
        <v>24</v>
      </c>
      <c r="E28" s="84"/>
      <c r="F28" s="1"/>
      <c r="G28" s="23">
        <f>G26</f>
        <v>3712200</v>
      </c>
    </row>
    <row r="29" spans="1:14" ht="15.65" customHeight="1">
      <c r="A29" s="85" t="s">
        <v>25</v>
      </c>
      <c r="B29" s="85"/>
      <c r="C29" s="85"/>
      <c r="D29" s="86"/>
      <c r="E29" s="86"/>
      <c r="F29" s="86"/>
      <c r="G29" s="25"/>
    </row>
    <row r="30" spans="1:14" ht="15.65" customHeight="1">
      <c r="A30" s="87" t="s">
        <v>26</v>
      </c>
      <c r="B30" s="87"/>
      <c r="C30" s="87"/>
      <c r="D30" s="86"/>
      <c r="E30" s="86"/>
      <c r="F30" s="86"/>
      <c r="G30" s="25"/>
    </row>
    <row r="31" spans="1:14" ht="62.15" customHeight="1">
      <c r="A31" s="88" t="s">
        <v>33</v>
      </c>
      <c r="B31" s="88"/>
      <c r="C31" s="88"/>
      <c r="D31" s="88"/>
      <c r="E31" s="89" t="s">
        <v>34</v>
      </c>
      <c r="F31" s="89"/>
      <c r="G31" s="89"/>
    </row>
    <row r="32" spans="1:14" ht="62.15" customHeight="1">
      <c r="A32" s="80"/>
      <c r="B32" s="80"/>
      <c r="C32" s="80"/>
      <c r="D32" s="80"/>
      <c r="E32" s="80"/>
      <c r="F32" s="80"/>
      <c r="G32" s="80"/>
      <c r="N32" s="31">
        <f>1700000-3712200</f>
        <v>-2012200</v>
      </c>
    </row>
    <row r="33" spans="1:7" ht="17.5" customHeight="1">
      <c r="A33" s="80"/>
      <c r="B33" s="80"/>
      <c r="C33" s="80"/>
      <c r="D33" s="80"/>
      <c r="E33" s="80"/>
      <c r="F33" s="80"/>
      <c r="G33" s="80"/>
    </row>
    <row r="34" spans="1:7" ht="71.900000000000006" customHeight="1">
      <c r="A34" s="81"/>
      <c r="B34" s="81"/>
      <c r="C34" s="81"/>
      <c r="D34" s="81"/>
      <c r="E34" s="81"/>
      <c r="F34" s="81"/>
      <c r="G34" s="81"/>
    </row>
  </sheetData>
  <mergeCells count="36">
    <mergeCell ref="A31:D31"/>
    <mergeCell ref="E31:G31"/>
    <mergeCell ref="A32:G34"/>
    <mergeCell ref="D27:E27"/>
    <mergeCell ref="A28:B28"/>
    <mergeCell ref="D28:E28"/>
    <mergeCell ref="A29:C29"/>
    <mergeCell ref="A27:C27"/>
    <mergeCell ref="D14:E14"/>
    <mergeCell ref="D18:E18"/>
    <mergeCell ref="D26:E26"/>
    <mergeCell ref="D13:E13"/>
    <mergeCell ref="D15:E15"/>
    <mergeCell ref="D16:E16"/>
    <mergeCell ref="D19:E19"/>
    <mergeCell ref="D20:E20"/>
    <mergeCell ref="D21:E21"/>
    <mergeCell ref="D22:E22"/>
    <mergeCell ref="D23:E23"/>
    <mergeCell ref="D24:E24"/>
    <mergeCell ref="A26:B26"/>
    <mergeCell ref="D29:F30"/>
    <mergeCell ref="D17:E17"/>
    <mergeCell ref="A30:C30"/>
    <mergeCell ref="D1:E1"/>
    <mergeCell ref="D2:E2"/>
    <mergeCell ref="D3:E3"/>
    <mergeCell ref="D4:E4"/>
    <mergeCell ref="A5:G5"/>
    <mergeCell ref="D6:E6"/>
    <mergeCell ref="D7:E7"/>
    <mergeCell ref="A8:G8"/>
    <mergeCell ref="D9:E9"/>
    <mergeCell ref="D10:E10"/>
    <mergeCell ref="D11:E11"/>
    <mergeCell ref="D12:E12"/>
  </mergeCells>
  <hyperlinks>
    <hyperlink ref="F7" r:id="rId1" display="mailto:contabilidadprodealimentos@gmail.com" xr:uid="{00000000-0004-0000-0000-000000000000}"/>
    <hyperlink ref="F10" r:id="rId2" display="mailto:jm4146370@gmail.com" xr:uid="{00000000-0004-0000-0000-000001000000}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La bendición (2)</vt:lpstr>
      <vt:lpstr>Agefrio s.a.s (2)</vt:lpstr>
      <vt:lpstr>ELMAR SAS</vt:lpstr>
      <vt:lpstr>Productora de alimentos Pa  (2)</vt:lpstr>
      <vt:lpstr>La bendición</vt:lpstr>
      <vt:lpstr>Agefrio s.a.s</vt:lpstr>
      <vt:lpstr>Productora de alimentos Pa 2</vt:lpstr>
      <vt:lpstr>Productora de alimentos Pa 1</vt:lpstr>
      <vt:lpstr>Constructora bolivar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 Andres Rodriguez Mendoza</cp:lastModifiedBy>
  <cp:lastPrinted>2024-02-12T20:34:05Z</cp:lastPrinted>
  <dcterms:created xsi:type="dcterms:W3CDTF">2024-02-12T20:16:40Z</dcterms:created>
  <dcterms:modified xsi:type="dcterms:W3CDTF">2024-07-02T16:52:45Z</dcterms:modified>
</cp:coreProperties>
</file>